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5600" windowHeight="4920" tabRatio="725" activeTab="0"/>
  </bookViews>
  <sheets>
    <sheet name="【外来】医師計算" sheetId="1" r:id="rId1"/>
    <sheet name="【病棟】医師計算 " sheetId="2" r:id="rId2"/>
    <sheet name="作成例【外来】医師計算 " sheetId="3" r:id="rId3"/>
    <sheet name="作成例【病棟】医師計算" sheetId="4" r:id="rId4"/>
  </sheets>
  <definedNames>
    <definedName name="_xlnm.Print_Area" localSheetId="0">'【外来】医師計算'!$A$1:$M$32</definedName>
    <definedName name="_xlnm.Print_Area" localSheetId="1">'【病棟】医師計算 '!$A$1:$M$47</definedName>
    <definedName name="_xlnm.Print_Area" localSheetId="2">'作成例【外来】医師計算 '!$A$1:$M$32</definedName>
    <definedName name="_xlnm.Print_Area" localSheetId="3">'作成例【病棟】医師計算'!$A$1:$M$47</definedName>
  </definedNames>
  <calcPr fullCalcOnLoad="1"/>
</workbook>
</file>

<file path=xl/comments1.xml><?xml version="1.0" encoding="utf-8"?>
<comments xmlns="http://schemas.openxmlformats.org/spreadsheetml/2006/main">
  <authors>
    <author>作成者</author>
  </authors>
  <commentList>
    <comment ref="C7" authorId="0">
      <text>
        <r>
          <rPr>
            <b/>
            <sz val="12"/>
            <rFont val="ＭＳ Ｐゴシック"/>
            <family val="3"/>
          </rPr>
          <t>手順①</t>
        </r>
        <r>
          <rPr>
            <sz val="12"/>
            <rFont val="ＭＳ Ｐゴシック"/>
            <family val="3"/>
          </rPr>
          <t xml:space="preserve">
患者数、医師数、看護師数を入力。患者数等の算出は「患者数算出ワーキングシート」をご活用ください。</t>
        </r>
      </text>
    </comment>
    <comment ref="G10" authorId="0">
      <text>
        <r>
          <rPr>
            <b/>
            <sz val="12"/>
            <rFont val="ＭＳ Ｐゴシック"/>
            <family val="3"/>
          </rPr>
          <t>手順②</t>
        </r>
        <r>
          <rPr>
            <sz val="12"/>
            <rFont val="ＭＳ Ｐゴシック"/>
            <family val="3"/>
          </rPr>
          <t xml:space="preserve">
外来担当医師数を入力</t>
        </r>
      </text>
    </comment>
    <comment ref="G11" authorId="0">
      <text>
        <r>
          <rPr>
            <b/>
            <sz val="12"/>
            <rFont val="ＭＳ Ｐゴシック"/>
            <family val="3"/>
          </rPr>
          <t>手順③</t>
        </r>
        <r>
          <rPr>
            <sz val="12"/>
            <rFont val="ＭＳ Ｐゴシック"/>
            <family val="3"/>
          </rPr>
          <t xml:space="preserve">
１日に外来診察に要する時間を入力
例）９時から１２時まで診察→３時間</t>
        </r>
      </text>
    </comment>
    <comment ref="F17" authorId="0">
      <text>
        <r>
          <rPr>
            <b/>
            <sz val="12"/>
            <rFont val="ＭＳ Ｐゴシック"/>
            <family val="3"/>
          </rPr>
          <t xml:space="preserve">手順④
</t>
        </r>
        <r>
          <rPr>
            <sz val="12"/>
            <rFont val="ＭＳ Ｐゴシック"/>
            <family val="3"/>
          </rPr>
          <t xml:space="preserve">ピーク50％時の患者数を入力。（算出は「患者数算出ワーキングシート」をご活用ください。）
</t>
        </r>
      </text>
    </comment>
    <comment ref="G20" authorId="0">
      <text>
        <r>
          <rPr>
            <b/>
            <sz val="12"/>
            <rFont val="ＭＳ Ｐゴシック"/>
            <family val="3"/>
          </rPr>
          <t>手順⑤</t>
        </r>
        <r>
          <rPr>
            <sz val="12"/>
            <rFont val="ＭＳ Ｐゴシック"/>
            <family val="3"/>
          </rPr>
          <t xml:space="preserve">
１日に外来診察に要する時間を入力
例）９時から１２時まで診察→３時間</t>
        </r>
      </text>
    </comment>
    <comment ref="F26" authorId="0">
      <text>
        <r>
          <rPr>
            <b/>
            <sz val="12"/>
            <rFont val="ＭＳ Ｐゴシック"/>
            <family val="3"/>
          </rPr>
          <t>手順⑥</t>
        </r>
        <r>
          <rPr>
            <sz val="12"/>
            <rFont val="ＭＳ Ｐゴシック"/>
            <family val="3"/>
          </rPr>
          <t xml:space="preserve">
ピーク100％時の患者数を入力。（算出は「患者数算出ワーキングシート」をご活用ください。）</t>
        </r>
      </text>
    </comment>
    <comment ref="G29" authorId="0">
      <text>
        <r>
          <rPr>
            <b/>
            <sz val="12"/>
            <rFont val="ＭＳ Ｐゴシック"/>
            <family val="3"/>
          </rPr>
          <t xml:space="preserve">手順⑦
</t>
        </r>
        <r>
          <rPr>
            <sz val="12"/>
            <rFont val="ＭＳ Ｐゴシック"/>
            <family val="3"/>
          </rPr>
          <t>１日に外来診察に要する時間を入力
例）９時から１２時まで診察→３時間</t>
        </r>
      </text>
    </comment>
  </commentList>
</comments>
</file>

<file path=xl/comments2.xml><?xml version="1.0" encoding="utf-8"?>
<comments xmlns="http://schemas.openxmlformats.org/spreadsheetml/2006/main">
  <authors>
    <author>作成者</author>
  </authors>
  <commentList>
    <comment ref="G37" authorId="0">
      <text>
        <r>
          <rPr>
            <b/>
            <sz val="12"/>
            <rFont val="ＭＳ Ｐゴシック"/>
            <family val="3"/>
          </rPr>
          <t>手順⑥</t>
        </r>
        <r>
          <rPr>
            <sz val="12"/>
            <rFont val="ＭＳ Ｐゴシック"/>
            <family val="3"/>
          </rPr>
          <t xml:space="preserve">
病棟担当医師のうち、休日で不在の医師の割合</t>
        </r>
      </text>
    </comment>
    <comment ref="F33" authorId="0">
      <text>
        <r>
          <rPr>
            <b/>
            <sz val="12"/>
            <rFont val="ＭＳ Ｐゴシック"/>
            <family val="3"/>
          </rPr>
          <t>手順⑤</t>
        </r>
        <r>
          <rPr>
            <sz val="12"/>
            <rFont val="ＭＳ Ｐゴシック"/>
            <family val="3"/>
          </rPr>
          <t xml:space="preserve">
ピーク100％時の患者数を入力。（算出は「患者数算出ワーキングシート」をご活用ください。）</t>
        </r>
      </text>
    </comment>
    <comment ref="G20" authorId="0">
      <text>
        <r>
          <rPr>
            <b/>
            <sz val="12"/>
            <rFont val="ＭＳ Ｐゴシック"/>
            <family val="3"/>
          </rPr>
          <t xml:space="preserve">手順④
</t>
        </r>
        <r>
          <rPr>
            <sz val="12"/>
            <rFont val="ＭＳ Ｐゴシック"/>
            <family val="3"/>
          </rPr>
          <t>病棟担当医師のうち、休日で不在の医師の割合</t>
        </r>
      </text>
    </comment>
    <comment ref="F16" authorId="0">
      <text>
        <r>
          <rPr>
            <b/>
            <sz val="12"/>
            <rFont val="ＭＳ Ｐゴシック"/>
            <family val="3"/>
          </rPr>
          <t xml:space="preserve">手順③
</t>
        </r>
        <r>
          <rPr>
            <sz val="12"/>
            <rFont val="ＭＳ Ｐゴシック"/>
            <family val="3"/>
          </rPr>
          <t>ピーク50％時の患者数を入力。（算出は「患者数算出ワーキングシート」をご活用ください。）</t>
        </r>
      </text>
    </comment>
    <comment ref="C7" authorId="0">
      <text>
        <r>
          <rPr>
            <b/>
            <sz val="12"/>
            <rFont val="ＭＳ Ｐゴシック"/>
            <family val="3"/>
          </rPr>
          <t xml:space="preserve">手順①
</t>
        </r>
        <r>
          <rPr>
            <sz val="12"/>
            <rFont val="ＭＳ Ｐゴシック"/>
            <family val="3"/>
          </rPr>
          <t>患者数、医師数、看護師数を入力。患者数等の算出は「患者数算出ワーキングシート」をご活用ください。</t>
        </r>
        <r>
          <rPr>
            <sz val="9"/>
            <rFont val="ＭＳ Ｐゴシック"/>
            <family val="3"/>
          </rPr>
          <t xml:space="preserve">
</t>
        </r>
      </text>
    </comment>
    <comment ref="I8" authorId="0">
      <text>
        <r>
          <rPr>
            <b/>
            <sz val="12"/>
            <rFont val="ＭＳ Ｐゴシック"/>
            <family val="3"/>
          </rPr>
          <t>手順②</t>
        </r>
        <r>
          <rPr>
            <sz val="12"/>
            <rFont val="ＭＳ Ｐゴシック"/>
            <family val="3"/>
          </rPr>
          <t xml:space="preserve">
病棟担当医師数を入力</t>
        </r>
      </text>
    </comment>
  </commentList>
</comments>
</file>

<file path=xl/comments4.xml><?xml version="1.0" encoding="utf-8"?>
<comments xmlns="http://schemas.openxmlformats.org/spreadsheetml/2006/main">
  <authors>
    <author>作成者</author>
  </authors>
  <commentList>
    <comment ref="F16" authorId="0">
      <text>
        <r>
          <rPr>
            <b/>
            <sz val="12"/>
            <rFont val="ＭＳ Ｐゴシック"/>
            <family val="3"/>
          </rPr>
          <t xml:space="preserve">手順④
</t>
        </r>
        <r>
          <rPr>
            <sz val="12"/>
            <rFont val="ＭＳ Ｐゴシック"/>
            <family val="3"/>
          </rPr>
          <t>ピーク50％時の患者数を入力。（算出は「患者数算出ワーキングシート」をご活用ください。）</t>
        </r>
      </text>
    </comment>
    <comment ref="G20" authorId="0">
      <text>
        <r>
          <rPr>
            <b/>
            <sz val="12"/>
            <rFont val="ＭＳ Ｐゴシック"/>
            <family val="3"/>
          </rPr>
          <t xml:space="preserve">手順⑤
</t>
        </r>
        <r>
          <rPr>
            <sz val="12"/>
            <rFont val="ＭＳ Ｐゴシック"/>
            <family val="3"/>
          </rPr>
          <t>病棟担当医師のうち、休日中で不在の医師の割合</t>
        </r>
      </text>
    </comment>
    <comment ref="F33" authorId="0">
      <text>
        <r>
          <rPr>
            <b/>
            <sz val="12"/>
            <rFont val="ＭＳ Ｐゴシック"/>
            <family val="3"/>
          </rPr>
          <t>手順⑥</t>
        </r>
        <r>
          <rPr>
            <sz val="12"/>
            <rFont val="ＭＳ Ｐゴシック"/>
            <family val="3"/>
          </rPr>
          <t xml:space="preserve">
ピーク100％時の患者数を入力。（算出は「患者数算出ワーキングシート」をご活用ください。）</t>
        </r>
      </text>
    </comment>
    <comment ref="G37" authorId="0">
      <text>
        <r>
          <rPr>
            <b/>
            <sz val="12"/>
            <rFont val="ＭＳ Ｐゴシック"/>
            <family val="3"/>
          </rPr>
          <t>手順⑦</t>
        </r>
        <r>
          <rPr>
            <sz val="12"/>
            <rFont val="ＭＳ Ｐゴシック"/>
            <family val="3"/>
          </rPr>
          <t xml:space="preserve">
病棟担当医師のうち、休日中で不在の医師の割合</t>
        </r>
      </text>
    </comment>
  </commentList>
</comments>
</file>

<file path=xl/sharedStrings.xml><?xml version="1.0" encoding="utf-8"?>
<sst xmlns="http://schemas.openxmlformats.org/spreadsheetml/2006/main" count="174" uniqueCount="58">
  <si>
    <t>診療部</t>
  </si>
  <si>
    <t>最大受入
可能患者数</t>
  </si>
  <si>
    <t>患者数
合計</t>
  </si>
  <si>
    <t>患者数
（新型Flu以外）A</t>
  </si>
  <si>
    <t>受入患者数
（新型Flu以外）A,B</t>
  </si>
  <si>
    <t>調整患者数
（新型Flu以外）C</t>
  </si>
  <si>
    <t>患者数
（新型Flu）A</t>
  </si>
  <si>
    <t>患者数
（新型Flu以外）B</t>
  </si>
  <si>
    <t>患者数
（新型Flu以外）C</t>
  </si>
  <si>
    <t>受入患者数
（新型Flu以外）A</t>
  </si>
  <si>
    <t>調整患者数
（新型Flu以外）B,C</t>
  </si>
  <si>
    <t>患者数
（新型Flu）</t>
  </si>
  <si>
    <t>通常時
合計患者数
(新型Flu以外)A,B,C</t>
  </si>
  <si>
    <t>患者数差分
(最大受入患者数－通常時合計患者数)</t>
  </si>
  <si>
    <t>●通常時</t>
  </si>
  <si>
    <t>単位[人]</t>
  </si>
  <si>
    <t>対応能力計算シート（外来：医師）</t>
  </si>
  <si>
    <t>対応能力計算シート（病棟：医師）</t>
  </si>
  <si>
    <t>医師一人
あたり患者数</t>
  </si>
  <si>
    <t>-</t>
  </si>
  <si>
    <t>●ピーク50％、欠勤率20％</t>
  </si>
  <si>
    <t>●ピーク100％、欠勤率40%</t>
  </si>
  <si>
    <t>病棟</t>
  </si>
  <si>
    <t>医師数</t>
  </si>
  <si>
    <t>看護師数</t>
  </si>
  <si>
    <t>●通常時</t>
  </si>
  <si>
    <t>病棟担当医師のうち、出勤医師数（人）</t>
  </si>
  <si>
    <t>医師1人あたりの受け持ち患者数（日勤・夜勤の別なし）（人）</t>
  </si>
  <si>
    <t>※小数点以下四捨五入</t>
  </si>
  <si>
    <t>※水色セルにご入力ください</t>
  </si>
  <si>
    <t>＜医師配置パターン＞</t>
  </si>
  <si>
    <t>病棟担当医師数（20％欠勤）（人）</t>
  </si>
  <si>
    <t>病棟担当医師数（40％欠勤）（人）</t>
  </si>
  <si>
    <t>医師1人あたりの受け持ち患者数（日勤・夜勤の別なし）（人）</t>
  </si>
  <si>
    <t>医師1人あたりの受け持ち患者数（日勤・夜勤の別なし）（人）</t>
  </si>
  <si>
    <t>病棟担当医師のうち、休日の医師の割合（割）</t>
  </si>
  <si>
    <t>病棟担当医師のうち、休日の医師の割合（割）</t>
  </si>
  <si>
    <t>日勤医師数</t>
  </si>
  <si>
    <t>夜勤医師数</t>
  </si>
  <si>
    <t>最大受入
可能患者数（①）</t>
  </si>
  <si>
    <t>外来担当医師数（人）（②）</t>
  </si>
  <si>
    <t>１日に外来診察に要する時間（時間/日）（③）</t>
  </si>
  <si>
    <t>患者数
（新型Flu）A
（④）</t>
  </si>
  <si>
    <t>外来担当医師数（欠勤率20％）（人）（⑤）</t>
  </si>
  <si>
    <t>１日に外来診察に要する時間（時間/日）（⑥）</t>
  </si>
  <si>
    <t>患者一人あたりの診療時間（分）
(＝②×③×60分÷①)</t>
  </si>
  <si>
    <t>患者一人あたりの診療時間（分）
(＝⑤×⑥×60分÷④)</t>
  </si>
  <si>
    <t>患者数
（新型Flu）
（⑦）</t>
  </si>
  <si>
    <t>新型Flu外来担当医師数（欠勤率40％）（人）
（⑧）</t>
  </si>
  <si>
    <t>１日に外来診察に要する時間（時間/日）
（⑨）</t>
  </si>
  <si>
    <t>患者一人あたりの診療時間（分）
(＝⑧×⑨×60分÷⑦)</t>
  </si>
  <si>
    <t>最大受入
可能患者数
（①）</t>
  </si>
  <si>
    <t>患者数
（新型Flu）A（④）</t>
  </si>
  <si>
    <t>　このシートでは、患者数や医師数等の必要事項（水色セル部分）を入力すると、その状況下において患者一人あたりにかけることができる診察時間が算出されます。
　算出された診察時間は、必要な対策を検討する際にご活用ください。</t>
  </si>
  <si>
    <t>　以下の表に、病棟担当医師（休日で不在の医師を除く）の日勤・夜勤の配置パターンと、配置パターンに基づく医師一人あたりの患者数が算出されます。
　算出結果から、自院における配置パターンを検討します。</t>
  </si>
  <si>
    <t>　以下の表に、病棟担当医師（休日で不在の医師を除く）の日勤・夜勤の配置パターンと、配置パターンに基づく医師一人あたりの患者数が算出されます。
　算出結果から、自院における配置パターンを検討します。</t>
  </si>
  <si>
    <t>病棟担当医師数</t>
  </si>
  <si>
    <t>　このシートでは、患者数や医師数等の必要事項（水色セル部分）を入力すると、その状況下における、病棟担当医師の配置パターンと、配置パターンに基づく医師一人あたりの患者数が算出されます。
　また、「医師」を「看護師」に読み替えて入力すると、看護師の配置パターン等を算出できます。
　算出された結果は、必要な対策を検討する際にご活用ください。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</si>
</sst>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Red]\-#,##0.0"/>
  </numFmts>
  <fonts count="62">
    <font>
      <sz val="10"/>
      <name val="ＭＳ ゴシック"/>
      <family val="3"/>
    </font>
    <font>
      <sz val="6"/>
      <name val="ＭＳ ゴシック"/>
      <family val="3"/>
    </font>
    <font>
      <u val="single"/>
      <sz val="8.5"/>
      <color indexed="12"/>
      <name val="ＭＳ ゴシック"/>
      <family val="3"/>
    </font>
    <font>
      <u val="single"/>
      <sz val="8.5"/>
      <color indexed="36"/>
      <name val="ＭＳ ゴシック"/>
      <family val="3"/>
    </font>
    <font>
      <sz val="11"/>
      <name val="ＭＳ ゴシック"/>
      <family val="3"/>
    </font>
    <font>
      <b/>
      <sz val="11"/>
      <name val="ＭＳ ゴシック"/>
      <family val="3"/>
    </font>
    <font>
      <sz val="8"/>
      <name val="ＭＳ ゴシック"/>
      <family val="3"/>
    </font>
    <font>
      <sz val="14"/>
      <name val="ＭＳ ゴシック"/>
      <family val="3"/>
    </font>
    <font>
      <b/>
      <sz val="14"/>
      <name val="ＭＳ ゴシック"/>
      <family val="3"/>
    </font>
    <font>
      <b/>
      <sz val="8"/>
      <name val="ＭＳ ゴシック"/>
      <family val="3"/>
    </font>
    <font>
      <b/>
      <sz val="24"/>
      <name val="ＭＳ ゴシック"/>
      <family val="3"/>
    </font>
    <font>
      <b/>
      <sz val="10"/>
      <name val="ＭＳ ゴシック"/>
      <family val="3"/>
    </font>
    <font>
      <b/>
      <sz val="12"/>
      <name val="ＭＳ ゴシック"/>
      <family val="3"/>
    </font>
    <font>
      <b/>
      <sz val="12"/>
      <name val="ＭＳ Ｐゴシック"/>
      <family val="3"/>
    </font>
    <font>
      <sz val="12"/>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sz val="10"/>
      <color indexed="9"/>
      <name val="ＭＳ ゴシック"/>
      <family val="3"/>
    </font>
    <font>
      <sz val="11"/>
      <color indexed="9"/>
      <name val="ＭＳ ゴシック"/>
      <family val="3"/>
    </font>
    <font>
      <b/>
      <sz val="12"/>
      <color indexed="9"/>
      <name val="ＭＳ ゴシック"/>
      <family val="3"/>
    </font>
    <font>
      <b/>
      <sz val="36"/>
      <color indexed="8"/>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sz val="10"/>
      <color theme="0"/>
      <name val="ＭＳ ゴシック"/>
      <family val="3"/>
    </font>
    <font>
      <sz val="11"/>
      <color theme="0"/>
      <name val="ＭＳ ゴシック"/>
      <family val="3"/>
    </font>
    <font>
      <b/>
      <sz val="12"/>
      <color theme="0"/>
      <name val="ＭＳ ゴシック"/>
      <family val="3"/>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13"/>
        <bgColor indexed="64"/>
      </patternFill>
    </fill>
    <fill>
      <patternFill patternType="solid">
        <fgColor theme="1"/>
        <bgColor indexed="64"/>
      </patternFill>
    </fill>
    <fill>
      <patternFill patternType="solid">
        <fgColor rgb="FF92D050"/>
        <bgColor indexed="64"/>
      </patternFill>
    </fill>
    <fill>
      <patternFill patternType="solid">
        <fgColor indexed="10"/>
        <bgColor indexed="64"/>
      </patternFill>
    </fill>
    <fill>
      <patternFill patternType="solid">
        <fgColor rgb="FFFFFF00"/>
        <bgColor indexed="64"/>
      </patternFill>
    </fill>
    <fill>
      <patternFill patternType="solid">
        <fgColor rgb="FFFF000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double"/>
      <top style="thin"/>
      <bottom style="thin"/>
    </border>
    <border>
      <left style="thin"/>
      <right style="thin"/>
      <top>
        <color indexed="63"/>
      </top>
      <bottom style="thin"/>
    </border>
    <border>
      <left style="thin"/>
      <right style="thin"/>
      <top style="thin"/>
      <bottom style="thin"/>
    </border>
    <border>
      <left>
        <color indexed="63"/>
      </left>
      <right>
        <color indexed="63"/>
      </right>
      <top style="mediumDashDot"/>
      <bottom>
        <color indexed="63"/>
      </bottom>
    </border>
    <border>
      <left>
        <color indexed="63"/>
      </left>
      <right style="mediumDashDot"/>
      <top style="mediumDashDot"/>
      <bottom>
        <color indexed="63"/>
      </bottom>
    </border>
    <border>
      <left>
        <color indexed="63"/>
      </left>
      <right style="mediumDashDot"/>
      <top>
        <color indexed="63"/>
      </top>
      <bottom>
        <color indexed="63"/>
      </bottom>
    </border>
    <border>
      <left style="mediumDashDot"/>
      <right>
        <color indexed="63"/>
      </righ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mediumDashDot"/>
      <right>
        <color indexed="63"/>
      </right>
      <top style="mediumDashDot"/>
      <bottom>
        <color indexed="63"/>
      </bottom>
    </border>
    <border>
      <left style="mediumDashDot"/>
      <right style="thin"/>
      <top>
        <color indexed="63"/>
      </top>
      <bottom>
        <color indexed="63"/>
      </bottom>
    </border>
    <border>
      <left style="thin"/>
      <right style="thin"/>
      <top style="double"/>
      <bottom style="thin"/>
    </border>
    <border>
      <left>
        <color indexed="63"/>
      </left>
      <right style="thin"/>
      <top style="double"/>
      <bottom style="thin"/>
    </border>
    <border>
      <left>
        <color indexed="63"/>
      </left>
      <right style="thin"/>
      <top style="thin"/>
      <bottom style="thin"/>
    </border>
    <border>
      <left style="double"/>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color indexed="56"/>
      </top>
      <bottom>
        <color indexed="63"/>
      </bottom>
    </border>
    <border>
      <left style="double"/>
      <right style="double"/>
      <top style="double"/>
      <bottom style="double"/>
    </border>
    <border>
      <left style="thin"/>
      <right>
        <color indexed="63"/>
      </right>
      <top style="thin"/>
      <bottom style="thin"/>
    </border>
    <border>
      <left style="medium">
        <color rgb="FFFF0000"/>
      </left>
      <right style="medium">
        <color rgb="FFFF0000"/>
      </right>
      <top style="medium">
        <color rgb="FFFF0000"/>
      </top>
      <bottom style="thin"/>
    </border>
    <border>
      <left style="medium">
        <color rgb="FFFF0000"/>
      </left>
      <right style="medium">
        <color rgb="FFFF0000"/>
      </right>
      <top style="thin"/>
      <bottom style="thin"/>
    </border>
    <border>
      <left style="medium">
        <color rgb="FFFF0000"/>
      </left>
      <right style="medium">
        <color rgb="FFFF0000"/>
      </right>
      <top style="thin"/>
      <bottom style="medium">
        <color rgb="FFFF0000"/>
      </bottom>
    </border>
    <border>
      <left>
        <color indexed="63"/>
      </left>
      <right style="double"/>
      <top style="double"/>
      <bottom style="double"/>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double"/>
      <right style="double"/>
      <top style="thin"/>
      <bottom style="thin"/>
    </border>
    <border>
      <left>
        <color indexed="63"/>
      </left>
      <right style="double"/>
      <top>
        <color indexed="63"/>
      </top>
      <bottom style="double"/>
    </border>
    <border>
      <left style="double"/>
      <right style="double"/>
      <top>
        <color indexed="63"/>
      </top>
      <bottom style="double"/>
    </border>
    <border>
      <left style="double"/>
      <right>
        <color indexed="63"/>
      </right>
      <top>
        <color indexed="63"/>
      </top>
      <bottom style="double"/>
    </border>
    <border>
      <left style="thin"/>
      <right style="double"/>
      <top style="thin"/>
      <bottom style="double"/>
    </border>
    <border>
      <left style="double"/>
      <right style="double"/>
      <top style="thin"/>
      <bottom style="double"/>
    </border>
    <border>
      <left style="double"/>
      <right style="thin"/>
      <top style="thin"/>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3" fillId="0" borderId="0" applyNumberFormat="0" applyFill="0" applyBorder="0" applyAlignment="0" applyProtection="0"/>
    <xf numFmtId="0" fontId="57" fillId="31" borderId="0" applyNumberFormat="0" applyBorder="0" applyAlignment="0" applyProtection="0"/>
  </cellStyleXfs>
  <cellXfs count="157">
    <xf numFmtId="0" fontId="0" fillId="0" borderId="0" xfId="0" applyAlignment="1">
      <alignment vertical="center"/>
    </xf>
    <xf numFmtId="0" fontId="0" fillId="0" borderId="0" xfId="0" applyAlignment="1">
      <alignment horizontal="center" vertical="center"/>
    </xf>
    <xf numFmtId="0" fontId="0" fillId="32" borderId="10" xfId="0" applyFill="1" applyBorder="1" applyAlignment="1">
      <alignment horizontal="center" vertical="center" wrapText="1"/>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Fill="1" applyAlignment="1">
      <alignment horizontal="left" vertical="center"/>
    </xf>
    <xf numFmtId="0" fontId="0" fillId="0" borderId="0" xfId="0" applyBorder="1" applyAlignment="1">
      <alignment vertical="center"/>
    </xf>
    <xf numFmtId="0" fontId="0" fillId="33" borderId="10" xfId="0" applyFill="1" applyBorder="1" applyAlignment="1">
      <alignment horizontal="center" vertical="center" wrapText="1"/>
    </xf>
    <xf numFmtId="0" fontId="8" fillId="0" borderId="0" xfId="0" applyFont="1" applyAlignment="1">
      <alignment vertical="center"/>
    </xf>
    <xf numFmtId="0" fontId="4" fillId="0" borderId="0" xfId="0" applyFont="1" applyBorder="1" applyAlignment="1">
      <alignment horizontal="center" vertical="center"/>
    </xf>
    <xf numFmtId="0" fontId="0" fillId="0" borderId="11" xfId="0" applyBorder="1" applyAlignment="1">
      <alignment horizontal="center" vertical="center" wrapText="1"/>
    </xf>
    <xf numFmtId="0" fontId="0" fillId="34" borderId="0" xfId="0" applyFill="1" applyAlignment="1">
      <alignment horizontal="right" vertical="center"/>
    </xf>
    <xf numFmtId="0" fontId="0" fillId="34" borderId="0" xfId="0" applyFill="1" applyAlignment="1">
      <alignment vertical="center"/>
    </xf>
    <xf numFmtId="0" fontId="4" fillId="34" borderId="0" xfId="0" applyFont="1" applyFill="1" applyAlignment="1">
      <alignment vertical="center"/>
    </xf>
    <xf numFmtId="0" fontId="4" fillId="34" borderId="0" xfId="0" applyFont="1" applyFill="1" applyAlignment="1">
      <alignment horizontal="left" vertical="center"/>
    </xf>
    <xf numFmtId="0" fontId="5" fillId="0" borderId="0" xfId="0" applyFont="1" applyAlignment="1">
      <alignment vertical="center"/>
    </xf>
    <xf numFmtId="0" fontId="58" fillId="0" borderId="0" xfId="0" applyFont="1" applyAlignment="1">
      <alignment horizontal="left" vertical="center"/>
    </xf>
    <xf numFmtId="0" fontId="0" fillId="0" borderId="0" xfId="0" applyFill="1" applyAlignment="1">
      <alignment vertical="center"/>
    </xf>
    <xf numFmtId="0" fontId="0" fillId="0" borderId="12"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0" fillId="35" borderId="10" xfId="0" applyFill="1" applyBorder="1" applyAlignment="1">
      <alignment horizontal="center" vertical="center" wrapText="1"/>
    </xf>
    <xf numFmtId="0" fontId="58" fillId="0" borderId="0" xfId="0" applyFont="1" applyAlignment="1">
      <alignment horizontal="right" vertical="center"/>
    </xf>
    <xf numFmtId="0" fontId="0" fillId="6" borderId="12" xfId="0" applyFont="1" applyFill="1" applyBorder="1" applyAlignment="1">
      <alignment horizontal="center" vertical="center"/>
    </xf>
    <xf numFmtId="0" fontId="0" fillId="12" borderId="12" xfId="0" applyFont="1" applyFill="1" applyBorder="1" applyAlignment="1">
      <alignment horizontal="center" vertical="center"/>
    </xf>
    <xf numFmtId="0" fontId="5" fillId="12" borderId="13" xfId="0"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4" fillId="0" borderId="17" xfId="0" applyFont="1" applyBorder="1" applyAlignment="1">
      <alignment vertical="center"/>
    </xf>
    <xf numFmtId="0" fontId="4" fillId="0" borderId="16" xfId="0" applyFont="1" applyBorder="1" applyAlignment="1">
      <alignment vertical="center"/>
    </xf>
    <xf numFmtId="0" fontId="4" fillId="0" borderId="0" xfId="0" applyFont="1" applyBorder="1" applyAlignment="1">
      <alignment horizontal="left" vertical="center"/>
    </xf>
    <xf numFmtId="0" fontId="4" fillId="0" borderId="16" xfId="0" applyFont="1" applyBorder="1" applyAlignment="1">
      <alignment horizontal="left" vertical="center"/>
    </xf>
    <xf numFmtId="0" fontId="4" fillId="0" borderId="0" xfId="0" applyFont="1" applyFill="1" applyBorder="1" applyAlignment="1">
      <alignment horizontal="left" vertical="center"/>
    </xf>
    <xf numFmtId="0" fontId="4" fillId="0" borderId="16" xfId="0" applyFont="1" applyFill="1" applyBorder="1" applyAlignment="1">
      <alignment horizontal="left" vertical="center"/>
    </xf>
    <xf numFmtId="0" fontId="4" fillId="0" borderId="18" xfId="0" applyFont="1" applyBorder="1" applyAlignment="1">
      <alignmen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8" fillId="0" borderId="14"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6" fillId="0" borderId="0" xfId="0" applyFont="1" applyFill="1" applyBorder="1" applyAlignment="1">
      <alignment horizontal="center" vertical="center"/>
    </xf>
    <xf numFmtId="0" fontId="7" fillId="0" borderId="16" xfId="0" applyFont="1" applyBorder="1" applyAlignment="1">
      <alignmen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0" fillId="0" borderId="0" xfId="0" applyBorder="1" applyAlignment="1">
      <alignment horizontal="center" vertical="center"/>
    </xf>
    <xf numFmtId="0" fontId="8" fillId="0" borderId="14"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19" xfId="0" applyFont="1" applyBorder="1" applyAlignment="1">
      <alignment vertical="center"/>
    </xf>
    <xf numFmtId="0" fontId="4" fillId="0" borderId="21" xfId="0" applyFont="1" applyBorder="1" applyAlignment="1">
      <alignment vertical="center"/>
    </xf>
    <xf numFmtId="0" fontId="0" fillId="0" borderId="17" xfId="0" applyBorder="1" applyAlignment="1">
      <alignment vertical="center"/>
    </xf>
    <xf numFmtId="0" fontId="8" fillId="0" borderId="0" xfId="0"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59" fillId="36" borderId="10" xfId="0" applyFont="1" applyFill="1" applyBorder="1" applyAlignment="1">
      <alignment horizontal="center" vertical="center" wrapText="1"/>
    </xf>
    <xf numFmtId="0" fontId="7" fillId="0" borderId="21" xfId="0" applyFont="1" applyBorder="1" applyAlignment="1">
      <alignment vertical="center"/>
    </xf>
    <xf numFmtId="0" fontId="6" fillId="32" borderId="10" xfId="0" applyFont="1" applyFill="1" applyBorder="1" applyAlignment="1">
      <alignment horizontal="center" vertical="center" wrapText="1"/>
    </xf>
    <xf numFmtId="0" fontId="0" fillId="0" borderId="14" xfId="0" applyBorder="1" applyAlignment="1">
      <alignment vertical="center"/>
    </xf>
    <xf numFmtId="0" fontId="0" fillId="0" borderId="14" xfId="0" applyBorder="1" applyAlignment="1">
      <alignment horizontal="left" vertical="center"/>
    </xf>
    <xf numFmtId="0" fontId="0" fillId="0" borderId="17" xfId="0" applyFill="1" applyBorder="1" applyAlignment="1">
      <alignment vertical="center"/>
    </xf>
    <xf numFmtId="0" fontId="8" fillId="0" borderId="0" xfId="0" applyFont="1" applyFill="1" applyBorder="1" applyAlignment="1">
      <alignment vertical="center"/>
    </xf>
    <xf numFmtId="0" fontId="0" fillId="0" borderId="0" xfId="0" applyFill="1" applyBorder="1" applyAlignment="1">
      <alignment horizontal="center" vertical="center"/>
    </xf>
    <xf numFmtId="0" fontId="0" fillId="0" borderId="16" xfId="0" applyFill="1" applyBorder="1" applyAlignment="1">
      <alignment vertical="center"/>
    </xf>
    <xf numFmtId="0" fontId="4" fillId="0" borderId="17" xfId="0" applyFont="1" applyFill="1" applyBorder="1" applyAlignment="1">
      <alignment vertical="center"/>
    </xf>
    <xf numFmtId="0" fontId="4" fillId="0" borderId="0" xfId="0" applyFont="1" applyFill="1" applyBorder="1" applyAlignment="1">
      <alignment vertical="center"/>
    </xf>
    <xf numFmtId="0" fontId="4" fillId="0" borderId="16" xfId="0" applyFont="1" applyFill="1" applyBorder="1" applyAlignment="1">
      <alignment vertical="center"/>
    </xf>
    <xf numFmtId="0" fontId="9" fillId="0" borderId="0" xfId="0" applyFont="1" applyFill="1" applyBorder="1" applyAlignment="1">
      <alignment horizontal="lef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6" fillId="0" borderId="19"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8" fillId="0" borderId="0" xfId="0" applyFont="1" applyBorder="1" applyAlignment="1">
      <alignment horizontal="center" vertical="center"/>
    </xf>
    <xf numFmtId="0" fontId="5" fillId="0" borderId="0" xfId="0" applyFont="1" applyBorder="1" applyAlignment="1">
      <alignment horizontal="left" vertical="center"/>
    </xf>
    <xf numFmtId="0" fontId="0" fillId="6" borderId="23" xfId="0" applyFont="1" applyFill="1" applyBorder="1" applyAlignment="1">
      <alignment horizontal="center" vertical="center"/>
    </xf>
    <xf numFmtId="0" fontId="0" fillId="6" borderId="24" xfId="0" applyFill="1" applyBorder="1" applyAlignment="1">
      <alignment horizontal="center" vertical="center"/>
    </xf>
    <xf numFmtId="0" fontId="0" fillId="6" borderId="13" xfId="0" applyFill="1" applyBorder="1" applyAlignment="1">
      <alignment horizontal="center" vertical="center"/>
    </xf>
    <xf numFmtId="176" fontId="0" fillId="0" borderId="25" xfId="0" applyNumberFormat="1" applyFill="1" applyBorder="1" applyAlignment="1">
      <alignment horizontal="center" vertical="center"/>
    </xf>
    <xf numFmtId="176" fontId="0" fillId="0" borderId="26" xfId="0" applyNumberFormat="1" applyFill="1" applyBorder="1" applyAlignment="1">
      <alignment horizontal="center" vertical="center"/>
    </xf>
    <xf numFmtId="176" fontId="0" fillId="0" borderId="13" xfId="0" applyNumberFormat="1" applyFill="1" applyBorder="1" applyAlignment="1">
      <alignment horizontal="center" vertical="center"/>
    </xf>
    <xf numFmtId="0" fontId="0" fillId="37" borderId="11" xfId="0" applyFill="1" applyBorder="1" applyAlignment="1">
      <alignment horizontal="center" vertical="center"/>
    </xf>
    <xf numFmtId="0" fontId="0" fillId="37" borderId="25" xfId="0" applyFill="1" applyBorder="1" applyAlignment="1">
      <alignment horizontal="center" vertical="center"/>
    </xf>
    <xf numFmtId="0" fontId="0" fillId="37" borderId="27" xfId="0" applyFill="1" applyBorder="1" applyAlignment="1">
      <alignment horizontal="center" vertical="center"/>
    </xf>
    <xf numFmtId="0" fontId="0" fillId="37" borderId="13" xfId="0" applyFill="1" applyBorder="1" applyAlignment="1">
      <alignment horizontal="center" vertical="center"/>
    </xf>
    <xf numFmtId="177" fontId="0" fillId="37" borderId="25" xfId="0" applyNumberFormat="1" applyFill="1" applyBorder="1" applyAlignment="1">
      <alignment horizontal="center" vertical="center"/>
    </xf>
    <xf numFmtId="177" fontId="0" fillId="37" borderId="27" xfId="0" applyNumberFormat="1" applyFill="1" applyBorder="1" applyAlignment="1">
      <alignment horizontal="center" vertical="center"/>
    </xf>
    <xf numFmtId="177" fontId="0" fillId="37" borderId="13" xfId="0" applyNumberFormat="1" applyFill="1" applyBorder="1" applyAlignment="1">
      <alignment horizontal="center" vertical="center"/>
    </xf>
    <xf numFmtId="0" fontId="59" fillId="38" borderId="11" xfId="0" applyFont="1" applyFill="1" applyBorder="1" applyAlignment="1">
      <alignment horizontal="center" vertical="center"/>
    </xf>
    <xf numFmtId="0" fontId="59" fillId="38" borderId="26" xfId="0" applyFont="1" applyFill="1" applyBorder="1" applyAlignment="1">
      <alignment horizontal="center" vertical="center"/>
    </xf>
    <xf numFmtId="0" fontId="59" fillId="38" borderId="13" xfId="0" applyFont="1" applyFill="1" applyBorder="1" applyAlignment="1">
      <alignment horizontal="center" vertical="center"/>
    </xf>
    <xf numFmtId="177" fontId="59" fillId="38" borderId="26" xfId="0" applyNumberFormat="1" applyFont="1" applyFill="1" applyBorder="1" applyAlignment="1">
      <alignment horizontal="center" vertical="center"/>
    </xf>
    <xf numFmtId="177" fontId="59" fillId="38" borderId="13" xfId="0" applyNumberFormat="1" applyFont="1" applyFill="1" applyBorder="1" applyAlignment="1">
      <alignment horizontal="center" vertical="center"/>
    </xf>
    <xf numFmtId="0" fontId="0" fillId="0" borderId="28" xfId="0" applyFill="1" applyBorder="1" applyAlignment="1">
      <alignment vertical="center"/>
    </xf>
    <xf numFmtId="176" fontId="4" fillId="0" borderId="13" xfId="0" applyNumberFormat="1" applyFont="1" applyFill="1" applyBorder="1" applyAlignment="1">
      <alignment horizontal="center" vertical="center"/>
    </xf>
    <xf numFmtId="0" fontId="5" fillId="12" borderId="29" xfId="0" applyFont="1" applyFill="1" applyBorder="1" applyAlignment="1">
      <alignment horizontal="center" vertical="center"/>
    </xf>
    <xf numFmtId="0" fontId="11" fillId="0" borderId="16" xfId="0" applyFont="1" applyBorder="1" applyAlignment="1">
      <alignment vertical="center"/>
    </xf>
    <xf numFmtId="176" fontId="12" fillId="0" borderId="30"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0" fillId="0" borderId="13" xfId="0" applyNumberFormat="1" applyFill="1" applyBorder="1" applyAlignment="1">
      <alignment horizontal="center" vertical="center"/>
    </xf>
    <xf numFmtId="0" fontId="0" fillId="0" borderId="0" xfId="0" applyNumberFormat="1" applyFill="1" applyBorder="1" applyAlignment="1">
      <alignment horizontal="center" vertical="center"/>
    </xf>
    <xf numFmtId="177" fontId="4" fillId="0" borderId="13" xfId="0" applyNumberFormat="1" applyFont="1" applyFill="1" applyBorder="1" applyAlignment="1">
      <alignment horizontal="center" vertical="center"/>
    </xf>
    <xf numFmtId="0" fontId="58" fillId="0" borderId="0" xfId="0" applyFont="1" applyAlignment="1">
      <alignment horizontal="right" vertical="center"/>
    </xf>
    <xf numFmtId="0" fontId="6" fillId="0" borderId="16" xfId="0" applyFont="1" applyBorder="1" applyAlignment="1">
      <alignment horizontal="left" vertical="center"/>
    </xf>
    <xf numFmtId="176" fontId="0" fillId="0" borderId="27" xfId="0" applyNumberFormat="1" applyFill="1" applyBorder="1" applyAlignment="1">
      <alignment horizontal="center" vertical="center"/>
    </xf>
    <xf numFmtId="176" fontId="0" fillId="0" borderId="31" xfId="0" applyNumberFormat="1" applyFill="1" applyBorder="1" applyAlignment="1">
      <alignment horizontal="center" vertical="center"/>
    </xf>
    <xf numFmtId="0" fontId="0" fillId="37" borderId="32" xfId="0" applyFill="1" applyBorder="1" applyAlignment="1">
      <alignment horizontal="center" vertical="center"/>
    </xf>
    <xf numFmtId="176" fontId="0" fillId="0" borderId="33" xfId="0" applyNumberFormat="1" applyFill="1" applyBorder="1" applyAlignment="1">
      <alignment horizontal="center" vertical="center"/>
    </xf>
    <xf numFmtId="177" fontId="0" fillId="37" borderId="33" xfId="0" applyNumberFormat="1" applyFill="1" applyBorder="1" applyAlignment="1">
      <alignment horizontal="center" vertical="center"/>
    </xf>
    <xf numFmtId="176" fontId="0" fillId="0" borderId="34" xfId="0" applyNumberFormat="1" applyFill="1" applyBorder="1" applyAlignment="1">
      <alignment horizontal="center" vertical="center"/>
    </xf>
    <xf numFmtId="0" fontId="4" fillId="0" borderId="25" xfId="0" applyFont="1" applyFill="1" applyBorder="1" applyAlignment="1">
      <alignment horizontal="center" vertical="center"/>
    </xf>
    <xf numFmtId="176" fontId="12" fillId="0" borderId="35" xfId="0" applyNumberFormat="1" applyFont="1" applyFill="1" applyBorder="1" applyAlignment="1">
      <alignment horizontal="center" vertical="center"/>
    </xf>
    <xf numFmtId="0" fontId="4" fillId="0" borderId="22" xfId="0" applyFont="1" applyBorder="1" applyAlignment="1">
      <alignment vertical="center"/>
    </xf>
    <xf numFmtId="0" fontId="5" fillId="12" borderId="10" xfId="0" applyFont="1" applyFill="1" applyBorder="1" applyAlignment="1">
      <alignment horizontal="center" vertical="center"/>
    </xf>
    <xf numFmtId="0" fontId="10" fillId="0" borderId="0" xfId="0" applyFont="1" applyAlignment="1">
      <alignment horizontal="center" vertical="center"/>
    </xf>
    <xf numFmtId="0" fontId="0" fillId="32" borderId="36" xfId="0" applyFill="1" applyBorder="1" applyAlignment="1">
      <alignment horizontal="center" vertical="center" wrapText="1"/>
    </xf>
    <xf numFmtId="0" fontId="0" fillId="0" borderId="12" xfId="0" applyBorder="1" applyAlignment="1">
      <alignment horizontal="center" vertical="center" wrapText="1"/>
    </xf>
    <xf numFmtId="0" fontId="0" fillId="33" borderId="3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36" xfId="0" applyFont="1" applyFill="1" applyBorder="1" applyAlignment="1">
      <alignment horizontal="center" vertical="center" wrapText="1"/>
    </xf>
    <xf numFmtId="0" fontId="12" fillId="35" borderId="30" xfId="0" applyFont="1" applyFill="1" applyBorder="1" applyAlignment="1">
      <alignment horizontal="center" vertical="center" wrapText="1"/>
    </xf>
    <xf numFmtId="0" fontId="8" fillId="0" borderId="0" xfId="0" applyFont="1" applyAlignment="1">
      <alignment vertical="center" wrapText="1"/>
    </xf>
    <xf numFmtId="0" fontId="8" fillId="0" borderId="0" xfId="0" applyFont="1" applyAlignment="1">
      <alignment vertical="center"/>
    </xf>
    <xf numFmtId="0" fontId="4" fillId="37" borderId="31" xfId="0" applyFont="1" applyFill="1" applyBorder="1" applyAlignment="1">
      <alignment horizontal="center" vertical="center" wrapText="1"/>
    </xf>
    <xf numFmtId="0" fontId="4" fillId="37" borderId="27" xfId="0" applyFont="1" applyFill="1" applyBorder="1" applyAlignment="1">
      <alignment horizontal="center" vertical="center" wrapText="1"/>
    </xf>
    <xf numFmtId="0" fontId="4" fillId="37" borderId="25" xfId="0" applyFont="1" applyFill="1" applyBorder="1" applyAlignment="1">
      <alignment horizontal="center" vertical="center" wrapText="1"/>
    </xf>
    <xf numFmtId="0" fontId="4" fillId="37" borderId="28"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39" xfId="0" applyFont="1" applyFill="1" applyBorder="1" applyAlignment="1">
      <alignment horizontal="center" vertical="center" wrapText="1"/>
    </xf>
    <xf numFmtId="0" fontId="12" fillId="37" borderId="30" xfId="0" applyFont="1" applyFill="1" applyBorder="1" applyAlignment="1">
      <alignment horizontal="center" vertical="center" wrapText="1"/>
    </xf>
    <xf numFmtId="0" fontId="60" fillId="38" borderId="11" xfId="0" applyFont="1" applyFill="1" applyBorder="1" applyAlignment="1">
      <alignment horizontal="center" vertical="center" wrapText="1"/>
    </xf>
    <xf numFmtId="0" fontId="60" fillId="38" borderId="40" xfId="0" applyFont="1" applyFill="1" applyBorder="1" applyAlignment="1">
      <alignment horizontal="center" vertical="center" wrapText="1"/>
    </xf>
    <xf numFmtId="0" fontId="60" fillId="38" borderId="26" xfId="0" applyFont="1" applyFill="1" applyBorder="1" applyAlignment="1">
      <alignment horizontal="center" vertical="center" wrapText="1"/>
    </xf>
    <xf numFmtId="0" fontId="60" fillId="38" borderId="41" xfId="0" applyFont="1" applyFill="1" applyBorder="1" applyAlignment="1">
      <alignment horizontal="center" vertical="center" wrapText="1"/>
    </xf>
    <xf numFmtId="0" fontId="60" fillId="38" borderId="42" xfId="0" applyFont="1" applyFill="1" applyBorder="1" applyAlignment="1">
      <alignment horizontal="center" vertical="center" wrapText="1"/>
    </xf>
    <xf numFmtId="0" fontId="60" fillId="38" borderId="43" xfId="0" applyFont="1" applyFill="1" applyBorder="1" applyAlignment="1">
      <alignment horizontal="center" vertical="center" wrapText="1"/>
    </xf>
    <xf numFmtId="0" fontId="61" fillId="38" borderId="30" xfId="0" applyFont="1" applyFill="1" applyBorder="1" applyAlignment="1">
      <alignment horizontal="center" vertical="center" wrapText="1"/>
    </xf>
    <xf numFmtId="0" fontId="59" fillId="36" borderId="37" xfId="0" applyFont="1" applyFill="1" applyBorder="1" applyAlignment="1">
      <alignment horizontal="center" vertical="center" wrapText="1"/>
    </xf>
    <xf numFmtId="0" fontId="59" fillId="36" borderId="38" xfId="0" applyFont="1" applyFill="1" applyBorder="1" applyAlignment="1">
      <alignment horizontal="center" vertical="center" wrapText="1"/>
    </xf>
    <xf numFmtId="0" fontId="60" fillId="38" borderId="13" xfId="0" applyFont="1" applyFill="1" applyBorder="1" applyAlignment="1">
      <alignment horizontal="center" vertical="center"/>
    </xf>
    <xf numFmtId="0" fontId="4" fillId="0" borderId="0" xfId="0" applyFont="1" applyBorder="1" applyAlignment="1">
      <alignment horizontal="left" vertical="center" wrapText="1"/>
    </xf>
    <xf numFmtId="0" fontId="4" fillId="37" borderId="13" xfId="0" applyFont="1" applyFill="1" applyBorder="1" applyAlignment="1">
      <alignment horizontal="center" vertical="center"/>
    </xf>
    <xf numFmtId="0" fontId="59" fillId="36" borderId="36" xfId="0" applyFont="1" applyFill="1" applyBorder="1" applyAlignment="1">
      <alignment horizontal="center" vertical="center" wrapText="1"/>
    </xf>
    <xf numFmtId="0" fontId="59" fillId="36" borderId="12" xfId="0" applyFont="1" applyFill="1" applyBorder="1" applyAlignment="1">
      <alignment horizontal="center" vertical="center" wrapText="1"/>
    </xf>
    <xf numFmtId="0" fontId="4" fillId="35" borderId="13" xfId="0" applyFont="1" applyFill="1" applyBorder="1" applyAlignment="1">
      <alignment horizontal="center" vertical="center"/>
    </xf>
    <xf numFmtId="0" fontId="58" fillId="35" borderId="36" xfId="0" applyFont="1" applyFill="1" applyBorder="1" applyAlignment="1">
      <alignment horizontal="center" vertical="center" wrapText="1"/>
    </xf>
    <xf numFmtId="0" fontId="58" fillId="35" borderId="12"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60" fillId="38" borderId="44" xfId="0" applyFont="1" applyFill="1" applyBorder="1" applyAlignment="1">
      <alignment horizontal="center" vertical="center" wrapText="1"/>
    </xf>
    <xf numFmtId="0" fontId="60" fillId="38" borderId="45" xfId="0" applyFont="1" applyFill="1" applyBorder="1" applyAlignment="1">
      <alignment horizontal="center" vertical="center" wrapText="1"/>
    </xf>
    <xf numFmtId="0" fontId="60" fillId="38" borderId="46"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323850</xdr:rowOff>
    </xdr:from>
    <xdr:to>
      <xdr:col>5</xdr:col>
      <xdr:colOff>95250</xdr:colOff>
      <xdr:row>2</xdr:row>
      <xdr:rowOff>0</xdr:rowOff>
    </xdr:to>
    <xdr:sp>
      <xdr:nvSpPr>
        <xdr:cNvPr id="1" name="正方形/長方形 1"/>
        <xdr:cNvSpPr>
          <a:spLocks/>
        </xdr:cNvSpPr>
      </xdr:nvSpPr>
      <xdr:spPr>
        <a:xfrm>
          <a:off x="333375" y="323850"/>
          <a:ext cx="2800350" cy="92392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3600" b="1" i="0" u="none" baseline="0">
              <a:solidFill>
                <a:srgbClr val="000000"/>
              </a:solidFill>
            </a:rPr>
            <a:t>作成例</a:t>
          </a:r>
        </a:p>
      </xdr:txBody>
    </xdr:sp>
    <xdr:clientData/>
  </xdr:twoCellAnchor>
  <xdr:twoCellAnchor>
    <xdr:from>
      <xdr:col>7</xdr:col>
      <xdr:colOff>438150</xdr:colOff>
      <xdr:row>9</xdr:row>
      <xdr:rowOff>257175</xdr:rowOff>
    </xdr:from>
    <xdr:to>
      <xdr:col>11</xdr:col>
      <xdr:colOff>809625</xdr:colOff>
      <xdr:row>11</xdr:row>
      <xdr:rowOff>381000</xdr:rowOff>
    </xdr:to>
    <xdr:sp>
      <xdr:nvSpPr>
        <xdr:cNvPr id="2" name="角丸四角形吹き出し 2"/>
        <xdr:cNvSpPr>
          <a:spLocks/>
        </xdr:cNvSpPr>
      </xdr:nvSpPr>
      <xdr:spPr>
        <a:xfrm>
          <a:off x="5419725" y="3695700"/>
          <a:ext cx="4257675" cy="1171575"/>
        </a:xfrm>
        <a:prstGeom prst="wedgeRoundRectCallout">
          <a:avLst>
            <a:gd name="adj1" fmla="val -61250"/>
            <a:gd name="adj2" fmla="val 49597"/>
          </a:avLst>
        </a:prstGeom>
        <a:solidFill>
          <a:srgbClr val="FFFFFF"/>
        </a:solidFill>
        <a:ln w="25400" cmpd="sng">
          <a:solidFill>
            <a:srgbClr val="F79646"/>
          </a:solidFill>
          <a:headEnd type="none"/>
          <a:tailEnd type="none"/>
        </a:ln>
      </xdr:spPr>
      <xdr:txBody>
        <a:bodyPr vertOverflow="clip" wrap="square"/>
        <a:p>
          <a:pPr algn="l">
            <a:defRPr/>
          </a:pPr>
          <a:r>
            <a:rPr lang="en-US" cap="none" sz="1400" b="0" i="0" u="none" baseline="0">
              <a:solidFill>
                <a:srgbClr val="000000"/>
              </a:solidFill>
            </a:rPr>
            <a:t>通常時、患者数最大</a:t>
          </a:r>
          <a:r>
            <a:rPr lang="en-US" cap="none" sz="1400" b="0" i="0" u="none" baseline="0">
              <a:solidFill>
                <a:srgbClr val="000000"/>
              </a:solidFill>
            </a:rPr>
            <a:t>380</a:t>
          </a:r>
          <a:r>
            <a:rPr lang="en-US" cap="none" sz="1400" b="0" i="0" u="none" baseline="0">
              <a:solidFill>
                <a:srgbClr val="000000"/>
              </a:solidFill>
            </a:rPr>
            <a:t>人、一日７時間診察の場合、患者一人あたり</a:t>
          </a:r>
          <a:r>
            <a:rPr lang="en-US" cap="none" sz="1400" b="0" i="0" u="none" baseline="0">
              <a:solidFill>
                <a:srgbClr val="000000"/>
              </a:solidFill>
            </a:rPr>
            <a:t>13.5</a:t>
          </a:r>
          <a:r>
            <a:rPr lang="en-US" cap="none" sz="1400" b="0" i="0" u="none" baseline="0">
              <a:solidFill>
                <a:srgbClr val="000000"/>
              </a:solidFill>
            </a:rPr>
            <a:t>分で診察していることがわかった。</a:t>
          </a:r>
        </a:p>
      </xdr:txBody>
    </xdr:sp>
    <xdr:clientData/>
  </xdr:twoCellAnchor>
  <xdr:twoCellAnchor>
    <xdr:from>
      <xdr:col>7</xdr:col>
      <xdr:colOff>390525</xdr:colOff>
      <xdr:row>18</xdr:row>
      <xdr:rowOff>0</xdr:rowOff>
    </xdr:from>
    <xdr:to>
      <xdr:col>11</xdr:col>
      <xdr:colOff>866775</xdr:colOff>
      <xdr:row>20</xdr:row>
      <xdr:rowOff>238125</xdr:rowOff>
    </xdr:to>
    <xdr:sp>
      <xdr:nvSpPr>
        <xdr:cNvPr id="3" name="角丸四角形吹き出し 3"/>
        <xdr:cNvSpPr>
          <a:spLocks/>
        </xdr:cNvSpPr>
      </xdr:nvSpPr>
      <xdr:spPr>
        <a:xfrm>
          <a:off x="5372100" y="7019925"/>
          <a:ext cx="4362450" cy="1285875"/>
        </a:xfrm>
        <a:prstGeom prst="wedgeRoundRectCallout">
          <a:avLst>
            <a:gd name="adj1" fmla="val -61250"/>
            <a:gd name="adj2" fmla="val 49597"/>
          </a:avLst>
        </a:prstGeom>
        <a:solidFill>
          <a:srgbClr val="FFFFFF"/>
        </a:solidFill>
        <a:ln w="25400" cmpd="sng">
          <a:solidFill>
            <a:srgbClr val="F79646"/>
          </a:solidFill>
          <a:headEnd type="none"/>
          <a:tailEnd type="none"/>
        </a:ln>
      </xdr:spPr>
      <xdr:txBody>
        <a:bodyPr vertOverflow="clip" wrap="square"/>
        <a:p>
          <a:pPr algn="l">
            <a:defRPr/>
          </a:pPr>
          <a:r>
            <a:rPr lang="en-US" cap="none" sz="1400" b="0" i="0" u="none" baseline="0">
              <a:solidFill>
                <a:srgbClr val="000000"/>
              </a:solidFill>
            </a:rPr>
            <a:t>ピーク</a:t>
          </a:r>
          <a:r>
            <a:rPr lang="en-US" cap="none" sz="1400" b="0" i="0" u="none" baseline="0">
              <a:solidFill>
                <a:srgbClr val="000000"/>
              </a:solidFill>
            </a:rPr>
            <a:t>50</a:t>
          </a:r>
          <a:r>
            <a:rPr lang="en-US" cap="none" sz="1400" b="0" i="0" u="none" baseline="0">
              <a:solidFill>
                <a:srgbClr val="000000"/>
              </a:solidFill>
            </a:rPr>
            <a:t>％時、患者数最大</a:t>
          </a:r>
          <a:r>
            <a:rPr lang="en-US" cap="none" sz="1400" b="0" i="0" u="none" baseline="0">
              <a:solidFill>
                <a:srgbClr val="000000"/>
              </a:solidFill>
            </a:rPr>
            <a:t>315</a:t>
          </a:r>
          <a:r>
            <a:rPr lang="en-US" cap="none" sz="1400" b="0" i="0" u="none" baseline="0">
              <a:solidFill>
                <a:srgbClr val="000000"/>
              </a:solidFill>
            </a:rPr>
            <a:t>人、一日７時間診察と仮定すると、患者一人あたり</a:t>
          </a:r>
          <a:r>
            <a:rPr lang="en-US" cap="none" sz="1400" b="0" i="0" u="none" baseline="0">
              <a:solidFill>
                <a:srgbClr val="000000"/>
              </a:solidFill>
            </a:rPr>
            <a:t>13</a:t>
          </a:r>
          <a:r>
            <a:rPr lang="en-US" cap="none" sz="1400" b="0" i="0" u="none" baseline="0">
              <a:solidFill>
                <a:srgbClr val="000000"/>
              </a:solidFill>
            </a:rPr>
            <a:t>分かけて診察できることがわかった。</a:t>
          </a:r>
        </a:p>
      </xdr:txBody>
    </xdr:sp>
    <xdr:clientData/>
  </xdr:twoCellAnchor>
  <xdr:twoCellAnchor>
    <xdr:from>
      <xdr:col>7</xdr:col>
      <xdr:colOff>428625</xdr:colOff>
      <xdr:row>24</xdr:row>
      <xdr:rowOff>371475</xdr:rowOff>
    </xdr:from>
    <xdr:to>
      <xdr:col>11</xdr:col>
      <xdr:colOff>257175</xdr:colOff>
      <xdr:row>28</xdr:row>
      <xdr:rowOff>142875</xdr:rowOff>
    </xdr:to>
    <xdr:sp>
      <xdr:nvSpPr>
        <xdr:cNvPr id="4" name="角丸四角形吹き出し 4"/>
        <xdr:cNvSpPr>
          <a:spLocks/>
        </xdr:cNvSpPr>
      </xdr:nvSpPr>
      <xdr:spPr>
        <a:xfrm>
          <a:off x="5410200" y="9801225"/>
          <a:ext cx="3714750" cy="1562100"/>
        </a:xfrm>
        <a:prstGeom prst="wedgeRoundRectCallout">
          <a:avLst>
            <a:gd name="adj1" fmla="val -61250"/>
            <a:gd name="adj2" fmla="val 49597"/>
          </a:avLst>
        </a:prstGeom>
        <a:solidFill>
          <a:srgbClr val="FFFFFF"/>
        </a:solidFill>
        <a:ln w="25400" cmpd="sng">
          <a:solidFill>
            <a:srgbClr val="F79646"/>
          </a:solidFill>
          <a:headEnd type="none"/>
          <a:tailEnd type="none"/>
        </a:ln>
      </xdr:spPr>
      <xdr:txBody>
        <a:bodyPr vertOverflow="clip" wrap="square"/>
        <a:p>
          <a:pPr algn="l">
            <a:defRPr/>
          </a:pPr>
          <a:r>
            <a:rPr lang="en-US" cap="none" sz="1400" b="0" i="0" u="none" baseline="0">
              <a:solidFill>
                <a:srgbClr val="000000"/>
              </a:solidFill>
            </a:rPr>
            <a:t>ピーク</a:t>
          </a:r>
          <a:r>
            <a:rPr lang="en-US" cap="none" sz="1400" b="0" i="0" u="none" baseline="0">
              <a:solidFill>
                <a:srgbClr val="000000"/>
              </a:solidFill>
            </a:rPr>
            <a:t>100</a:t>
          </a:r>
          <a:r>
            <a:rPr lang="en-US" cap="none" sz="1400" b="0" i="0" u="none" baseline="0">
              <a:solidFill>
                <a:srgbClr val="000000"/>
              </a:solidFill>
            </a:rPr>
            <a:t>％時、新フル患者数</a:t>
          </a:r>
          <a:r>
            <a:rPr lang="en-US" cap="none" sz="1400" b="0" i="0" u="none" baseline="0">
              <a:solidFill>
                <a:srgbClr val="000000"/>
              </a:solidFill>
            </a:rPr>
            <a:t>400</a:t>
          </a:r>
          <a:r>
            <a:rPr lang="en-US" cap="none" sz="1400" b="0" i="0" u="none" baseline="0">
              <a:solidFill>
                <a:srgbClr val="000000"/>
              </a:solidFill>
            </a:rPr>
            <a:t>人、一日７時間診察と仮定すると、患者一人あたり</a:t>
          </a:r>
          <a:r>
            <a:rPr lang="en-US" cap="none" sz="1400" b="0" i="0" u="none" baseline="0">
              <a:solidFill>
                <a:srgbClr val="000000"/>
              </a:solidFill>
            </a:rPr>
            <a:t>6.7</a:t>
          </a:r>
          <a:r>
            <a:rPr lang="en-US" cap="none" sz="1400" b="0" i="0" u="none" baseline="0">
              <a:solidFill>
                <a:srgbClr val="000000"/>
              </a:solidFill>
            </a:rPr>
            <a:t>分で診察する必要があることがわかった。</a:t>
          </a:r>
        </a:p>
      </xdr:txBody>
    </xdr:sp>
    <xdr:clientData/>
  </xdr:twoCellAnchor>
  <xdr:twoCellAnchor>
    <xdr:from>
      <xdr:col>7</xdr:col>
      <xdr:colOff>428625</xdr:colOff>
      <xdr:row>27</xdr:row>
      <xdr:rowOff>342900</xdr:rowOff>
    </xdr:from>
    <xdr:to>
      <xdr:col>12</xdr:col>
      <xdr:colOff>28575</xdr:colOff>
      <xdr:row>29</xdr:row>
      <xdr:rowOff>352425</xdr:rowOff>
    </xdr:to>
    <xdr:sp>
      <xdr:nvSpPr>
        <xdr:cNvPr id="5" name="平行四辺形 6"/>
        <xdr:cNvSpPr>
          <a:spLocks/>
        </xdr:cNvSpPr>
      </xdr:nvSpPr>
      <xdr:spPr>
        <a:xfrm>
          <a:off x="5410200" y="11039475"/>
          <a:ext cx="4457700" cy="1057275"/>
        </a:xfrm>
        <a:prstGeom prst="parallelogram">
          <a:avLst>
            <a:gd name="adj" fmla="val -43069"/>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分析をもとに対応策を検討</a:t>
          </a:r>
          <a:r>
            <a:rPr lang="en-US" cap="none" sz="1100" b="0" i="0" u="none" baseline="0">
              <a:solidFill>
                <a:srgbClr val="000000"/>
              </a:solidFill>
            </a:rPr>
            <a:t>
</a:t>
          </a:r>
          <a:r>
            <a:rPr lang="en-US" cap="none" sz="1100" b="0" i="0" u="none" baseline="0">
              <a:solidFill>
                <a:srgbClr val="000000"/>
              </a:solidFill>
            </a:rPr>
            <a:t>例）</a:t>
          </a:r>
          <a:r>
            <a:rPr lang="en-US" cap="none" sz="1100" b="0" i="0" u="none" baseline="0">
              <a:solidFill>
                <a:srgbClr val="000000"/>
              </a:solidFill>
            </a:rPr>
            <a:t>6.7</a:t>
          </a:r>
          <a:r>
            <a:rPr lang="en-US" cap="none" sz="1100" b="0" i="0" u="none" baseline="0">
              <a:solidFill>
                <a:srgbClr val="000000"/>
              </a:solidFill>
            </a:rPr>
            <a:t>分では短いので、１日に外来診察する時間を３時間延長する</a:t>
          </a:r>
        </a:p>
      </xdr:txBody>
    </xdr:sp>
    <xdr:clientData/>
  </xdr:twoCellAnchor>
  <xdr:twoCellAnchor>
    <xdr:from>
      <xdr:col>7</xdr:col>
      <xdr:colOff>619125</xdr:colOff>
      <xdr:row>27</xdr:row>
      <xdr:rowOff>247650</xdr:rowOff>
    </xdr:from>
    <xdr:to>
      <xdr:col>7</xdr:col>
      <xdr:colOff>942975</xdr:colOff>
      <xdr:row>28</xdr:row>
      <xdr:rowOff>314325</xdr:rowOff>
    </xdr:to>
    <xdr:sp>
      <xdr:nvSpPr>
        <xdr:cNvPr id="6" name="右矢印 8"/>
        <xdr:cNvSpPr>
          <a:spLocks/>
        </xdr:cNvSpPr>
      </xdr:nvSpPr>
      <xdr:spPr>
        <a:xfrm rot="3989301">
          <a:off x="5600700" y="10944225"/>
          <a:ext cx="314325" cy="590550"/>
        </a:xfrm>
        <a:prstGeom prst="rightArrow">
          <a:avLst>
            <a:gd name="adj" fmla="val 2740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4</xdr:col>
      <xdr:colOff>523875</xdr:colOff>
      <xdr:row>1</xdr:row>
      <xdr:rowOff>657225</xdr:rowOff>
    </xdr:to>
    <xdr:sp>
      <xdr:nvSpPr>
        <xdr:cNvPr id="1" name="正方形/長方形 1"/>
        <xdr:cNvSpPr>
          <a:spLocks/>
        </xdr:cNvSpPr>
      </xdr:nvSpPr>
      <xdr:spPr>
        <a:xfrm>
          <a:off x="247650" y="400050"/>
          <a:ext cx="2981325" cy="65722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3600" b="1" i="0" u="none" baseline="0">
              <a:solidFill>
                <a:srgbClr val="000000"/>
              </a:solidFill>
            </a:rPr>
            <a:t>作成例</a:t>
          </a:r>
        </a:p>
      </xdr:txBody>
    </xdr:sp>
    <xdr:clientData/>
  </xdr:twoCellAnchor>
  <xdr:twoCellAnchor>
    <xdr:from>
      <xdr:col>6</xdr:col>
      <xdr:colOff>904875</xdr:colOff>
      <xdr:row>20</xdr:row>
      <xdr:rowOff>104775</xdr:rowOff>
    </xdr:from>
    <xdr:to>
      <xdr:col>10</xdr:col>
      <xdr:colOff>923925</xdr:colOff>
      <xdr:row>23</xdr:row>
      <xdr:rowOff>390525</xdr:rowOff>
    </xdr:to>
    <xdr:sp>
      <xdr:nvSpPr>
        <xdr:cNvPr id="2" name="角丸四角形吹き出し 4"/>
        <xdr:cNvSpPr>
          <a:spLocks/>
        </xdr:cNvSpPr>
      </xdr:nvSpPr>
      <xdr:spPr>
        <a:xfrm>
          <a:off x="6505575" y="6486525"/>
          <a:ext cx="4229100" cy="1000125"/>
        </a:xfrm>
        <a:prstGeom prst="wedgeRoundRectCallout">
          <a:avLst>
            <a:gd name="adj1" fmla="val -48046"/>
            <a:gd name="adj2" fmla="val 90074"/>
          </a:avLst>
        </a:prstGeom>
        <a:solidFill>
          <a:srgbClr val="FFFFFF"/>
        </a:solidFill>
        <a:ln w="25400" cmpd="sng">
          <a:solidFill>
            <a:srgbClr val="F79646"/>
          </a:solidFill>
          <a:headEnd type="none"/>
          <a:tailEnd type="none"/>
        </a:ln>
      </xdr:spPr>
      <xdr:txBody>
        <a:bodyPr vertOverflow="clip" wrap="square"/>
        <a:p>
          <a:pPr algn="l">
            <a:defRPr/>
          </a:pPr>
          <a:r>
            <a:rPr lang="en-US" cap="none" sz="1400" b="0" i="0" u="none" baseline="0">
              <a:solidFill>
                <a:srgbClr val="000000"/>
              </a:solidFill>
            </a:rPr>
            <a:t>ピーク</a:t>
          </a:r>
          <a:r>
            <a:rPr lang="en-US" cap="none" sz="1400" b="0" i="0" u="none" baseline="0">
              <a:solidFill>
                <a:srgbClr val="000000"/>
              </a:solidFill>
            </a:rPr>
            <a:t>50</a:t>
          </a:r>
          <a:r>
            <a:rPr lang="en-US" cap="none" sz="1400" b="0" i="0" u="none" baseline="0">
              <a:solidFill>
                <a:srgbClr val="000000"/>
              </a:solidFill>
            </a:rPr>
            <a:t>％では、日勤医師４人、夜勤医師２人の配置が最も現実的だと判断</a:t>
          </a:r>
        </a:p>
      </xdr:txBody>
    </xdr:sp>
    <xdr:clientData/>
  </xdr:twoCellAnchor>
  <xdr:twoCellAnchor>
    <xdr:from>
      <xdr:col>4</xdr:col>
      <xdr:colOff>828675</xdr:colOff>
      <xdr:row>39</xdr:row>
      <xdr:rowOff>0</xdr:rowOff>
    </xdr:from>
    <xdr:to>
      <xdr:col>10</xdr:col>
      <xdr:colOff>152400</xdr:colOff>
      <xdr:row>40</xdr:row>
      <xdr:rowOff>419100</xdr:rowOff>
    </xdr:to>
    <xdr:sp>
      <xdr:nvSpPr>
        <xdr:cNvPr id="3" name="角丸四角形吹き出し 5"/>
        <xdr:cNvSpPr>
          <a:spLocks/>
        </xdr:cNvSpPr>
      </xdr:nvSpPr>
      <xdr:spPr>
        <a:xfrm>
          <a:off x="3533775" y="11896725"/>
          <a:ext cx="6429375" cy="638175"/>
        </a:xfrm>
        <a:prstGeom prst="wedgeRoundRectCallout">
          <a:avLst>
            <a:gd name="adj1" fmla="val -48046"/>
            <a:gd name="adj2" fmla="val 90074"/>
          </a:avLst>
        </a:prstGeom>
        <a:solidFill>
          <a:srgbClr val="FFFFFF"/>
        </a:solidFill>
        <a:ln w="25400" cmpd="sng">
          <a:solidFill>
            <a:srgbClr val="F79646"/>
          </a:solidFill>
          <a:headEnd type="none"/>
          <a:tailEnd type="none"/>
        </a:ln>
      </xdr:spPr>
      <xdr:txBody>
        <a:bodyPr vertOverflow="clip" wrap="square"/>
        <a:p>
          <a:pPr algn="l">
            <a:defRPr/>
          </a:pPr>
          <a:r>
            <a:rPr lang="en-US" cap="none" sz="1400" b="0" i="0" u="none" baseline="0">
              <a:solidFill>
                <a:srgbClr val="000000"/>
              </a:solidFill>
            </a:rPr>
            <a:t>ピーク</a:t>
          </a:r>
          <a:r>
            <a:rPr lang="en-US" cap="none" sz="1400" b="0" i="0" u="none" baseline="0">
              <a:solidFill>
                <a:srgbClr val="000000"/>
              </a:solidFill>
            </a:rPr>
            <a:t>100</a:t>
          </a:r>
          <a:r>
            <a:rPr lang="en-US" cap="none" sz="1400" b="0" i="0" u="none" baseline="0">
              <a:solidFill>
                <a:srgbClr val="000000"/>
              </a:solidFill>
            </a:rPr>
            <a:t>％では、日勤の配置についてどの配置も非現実的と判断</a:t>
          </a:r>
        </a:p>
      </xdr:txBody>
    </xdr:sp>
    <xdr:clientData/>
  </xdr:twoCellAnchor>
  <xdr:twoCellAnchor>
    <xdr:from>
      <xdr:col>7</xdr:col>
      <xdr:colOff>828675</xdr:colOff>
      <xdr:row>40</xdr:row>
      <xdr:rowOff>171450</xdr:rowOff>
    </xdr:from>
    <xdr:to>
      <xdr:col>12</xdr:col>
      <xdr:colOff>57150</xdr:colOff>
      <xdr:row>43</xdr:row>
      <xdr:rowOff>95250</xdr:rowOff>
    </xdr:to>
    <xdr:sp>
      <xdr:nvSpPr>
        <xdr:cNvPr id="4" name="平行四辺形 6"/>
        <xdr:cNvSpPr>
          <a:spLocks/>
        </xdr:cNvSpPr>
      </xdr:nvSpPr>
      <xdr:spPr>
        <a:xfrm>
          <a:off x="7724775" y="12287250"/>
          <a:ext cx="3200400" cy="1152525"/>
        </a:xfrm>
        <a:prstGeom prst="parallelogram">
          <a:avLst>
            <a:gd name="adj" fmla="val -39643"/>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分析をもとに対応策を検討</a:t>
          </a:r>
          <a:r>
            <a:rPr lang="en-US" cap="none" sz="1100" b="0" i="0" u="none" baseline="0">
              <a:solidFill>
                <a:srgbClr val="000000"/>
              </a:solidFill>
            </a:rPr>
            <a:t>
</a:t>
          </a:r>
          <a:r>
            <a:rPr lang="en-US" cap="none" sz="1100" b="0" i="0" u="none" baseline="0">
              <a:solidFill>
                <a:srgbClr val="000000"/>
              </a:solidFill>
            </a:rPr>
            <a:t>例）一部の外来担当医師を病棟の応援に振り分ける</a:t>
          </a:r>
        </a:p>
      </xdr:txBody>
    </xdr:sp>
    <xdr:clientData/>
  </xdr:twoCellAnchor>
  <xdr:twoCellAnchor>
    <xdr:from>
      <xdr:col>7</xdr:col>
      <xdr:colOff>838200</xdr:colOff>
      <xdr:row>40</xdr:row>
      <xdr:rowOff>152400</xdr:rowOff>
    </xdr:from>
    <xdr:to>
      <xdr:col>8</xdr:col>
      <xdr:colOff>190500</xdr:colOff>
      <xdr:row>41</xdr:row>
      <xdr:rowOff>123825</xdr:rowOff>
    </xdr:to>
    <xdr:sp>
      <xdr:nvSpPr>
        <xdr:cNvPr id="5" name="右矢印 7"/>
        <xdr:cNvSpPr>
          <a:spLocks/>
        </xdr:cNvSpPr>
      </xdr:nvSpPr>
      <xdr:spPr>
        <a:xfrm rot="3989301">
          <a:off x="7734300" y="12268200"/>
          <a:ext cx="323850" cy="600075"/>
        </a:xfrm>
        <a:prstGeom prst="rightArrow">
          <a:avLst>
            <a:gd name="adj" fmla="val 2718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A1:R33"/>
  <sheetViews>
    <sheetView tabSelected="1" view="pageBreakPreview" zoomScale="85" zoomScaleSheetLayoutView="85" workbookViewId="0" topLeftCell="A1">
      <selection activeCell="A1" sqref="A1:M1"/>
    </sheetView>
  </sheetViews>
  <sheetFormatPr defaultColWidth="9.00390625" defaultRowHeight="12.75"/>
  <cols>
    <col min="1" max="1" width="1.625" style="0" customWidth="1"/>
    <col min="2" max="2" width="2.125" style="0" customWidth="1"/>
    <col min="3" max="3" width="10.625" style="0" customWidth="1"/>
    <col min="4" max="11" width="12.75390625" style="1" customWidth="1"/>
    <col min="12" max="12" width="12.75390625" style="0" customWidth="1"/>
    <col min="13" max="13" width="1.12109375" style="0" customWidth="1"/>
    <col min="14" max="19" width="12.75390625" style="0" customWidth="1"/>
  </cols>
  <sheetData>
    <row r="1" spans="1:13" ht="31.5">
      <c r="A1" s="118" t="s">
        <v>16</v>
      </c>
      <c r="B1" s="118"/>
      <c r="C1" s="118"/>
      <c r="D1" s="118"/>
      <c r="E1" s="118"/>
      <c r="F1" s="118"/>
      <c r="G1" s="118"/>
      <c r="H1" s="118"/>
      <c r="I1" s="118"/>
      <c r="J1" s="118"/>
      <c r="K1" s="118"/>
      <c r="L1" s="118"/>
      <c r="M1" s="118"/>
    </row>
    <row r="2" spans="3:13" ht="68.25" customHeight="1">
      <c r="C2" s="126" t="s">
        <v>53</v>
      </c>
      <c r="D2" s="127"/>
      <c r="E2" s="127"/>
      <c r="F2" s="127"/>
      <c r="G2" s="127"/>
      <c r="H2" s="127"/>
      <c r="I2" s="127"/>
      <c r="J2" s="127"/>
      <c r="K2" s="127"/>
      <c r="L2" s="127"/>
      <c r="M2" s="24"/>
    </row>
    <row r="3" spans="3:13" ht="17.25" customHeight="1">
      <c r="C3" s="9"/>
      <c r="L3" s="24"/>
      <c r="M3" s="24"/>
    </row>
    <row r="4" spans="3:4" ht="13.5" thickBot="1">
      <c r="C4" s="17" t="s">
        <v>29</v>
      </c>
      <c r="D4" s="17"/>
    </row>
    <row r="5" spans="2:12" ht="29.25" customHeight="1">
      <c r="B5" s="58" t="s">
        <v>25</v>
      </c>
      <c r="C5" s="48"/>
      <c r="D5" s="28"/>
      <c r="E5" s="28"/>
      <c r="F5" s="28"/>
      <c r="G5" s="28"/>
      <c r="H5" s="28"/>
      <c r="I5" s="28"/>
      <c r="J5" s="28"/>
      <c r="K5" s="28"/>
      <c r="L5" s="29"/>
    </row>
    <row r="6" spans="2:12" ht="13.5" customHeight="1">
      <c r="B6" s="53"/>
      <c r="C6" s="54"/>
      <c r="D6" s="47"/>
      <c r="E6" s="47"/>
      <c r="F6" s="47"/>
      <c r="G6" s="47"/>
      <c r="H6" s="47"/>
      <c r="I6" s="47"/>
      <c r="J6" s="47"/>
      <c r="K6" s="47"/>
      <c r="L6" s="30"/>
    </row>
    <row r="7" spans="2:12" ht="51.75" customHeight="1" thickBot="1">
      <c r="B7" s="53"/>
      <c r="C7" s="119" t="s">
        <v>0</v>
      </c>
      <c r="D7" s="2" t="s">
        <v>3</v>
      </c>
      <c r="E7" s="2" t="s">
        <v>7</v>
      </c>
      <c r="F7" s="2" t="s">
        <v>8</v>
      </c>
      <c r="G7" s="2" t="s">
        <v>12</v>
      </c>
      <c r="H7" s="2" t="s">
        <v>39</v>
      </c>
      <c r="I7" s="59" t="s">
        <v>13</v>
      </c>
      <c r="J7" s="2" t="s">
        <v>23</v>
      </c>
      <c r="K7" s="2" t="s">
        <v>24</v>
      </c>
      <c r="L7" s="30"/>
    </row>
    <row r="8" spans="2:12" ht="34.5" customHeight="1" thickTop="1">
      <c r="B8" s="53"/>
      <c r="C8" s="120"/>
      <c r="D8" s="26"/>
      <c r="E8" s="26"/>
      <c r="F8" s="26"/>
      <c r="G8" s="19">
        <f>D8+E8+F8</f>
        <v>0</v>
      </c>
      <c r="H8" s="26"/>
      <c r="I8" s="19">
        <f>H8-G8</f>
        <v>0</v>
      </c>
      <c r="J8" s="26"/>
      <c r="K8" s="26"/>
      <c r="L8" s="30" t="s">
        <v>15</v>
      </c>
    </row>
    <row r="9" spans="2:12" s="3" customFormat="1" ht="14.25">
      <c r="B9" s="31"/>
      <c r="C9" s="49"/>
      <c r="D9" s="10"/>
      <c r="E9" s="10"/>
      <c r="F9" s="10"/>
      <c r="G9" s="10"/>
      <c r="H9" s="10"/>
      <c r="I9" s="10"/>
      <c r="J9" s="10"/>
      <c r="K9" s="10"/>
      <c r="L9" s="32"/>
    </row>
    <row r="10" spans="2:18" s="3" customFormat="1" ht="31.5" customHeight="1">
      <c r="B10" s="31"/>
      <c r="C10" s="123" t="s">
        <v>40</v>
      </c>
      <c r="D10" s="123"/>
      <c r="E10" s="123"/>
      <c r="F10" s="123"/>
      <c r="G10" s="27"/>
      <c r="J10" s="33"/>
      <c r="K10" s="33"/>
      <c r="L10" s="34"/>
      <c r="M10" s="5"/>
      <c r="N10" s="5"/>
      <c r="O10" s="5"/>
      <c r="P10" s="5"/>
      <c r="Q10" s="5"/>
      <c r="R10" s="5"/>
    </row>
    <row r="11" spans="2:16" s="3" customFormat="1" ht="31.5" customHeight="1" thickBot="1">
      <c r="B11" s="31"/>
      <c r="C11" s="124" t="s">
        <v>41</v>
      </c>
      <c r="D11" s="124"/>
      <c r="E11" s="124"/>
      <c r="F11" s="124"/>
      <c r="G11" s="99"/>
      <c r="H11" s="33"/>
      <c r="J11" s="33"/>
      <c r="K11" s="33"/>
      <c r="L11" s="34"/>
      <c r="M11" s="5"/>
      <c r="N11" s="5"/>
      <c r="O11" s="5"/>
      <c r="P11" s="5"/>
    </row>
    <row r="12" spans="2:16" s="3" customFormat="1" ht="45.75" customHeight="1" thickBot="1" thickTop="1">
      <c r="B12" s="31"/>
      <c r="C12" s="125" t="s">
        <v>45</v>
      </c>
      <c r="D12" s="125"/>
      <c r="E12" s="125"/>
      <c r="F12" s="125"/>
      <c r="G12" s="101" t="e">
        <f>G10*G11*60/H8</f>
        <v>#DIV/0!</v>
      </c>
      <c r="J12" s="33"/>
      <c r="K12" s="33"/>
      <c r="L12" s="34"/>
      <c r="M12" s="5"/>
      <c r="N12" s="5"/>
      <c r="O12" s="5"/>
      <c r="P12" s="5"/>
    </row>
    <row r="13" spans="2:16" s="3" customFormat="1" ht="15.75" thickBot="1" thickTop="1">
      <c r="B13" s="37"/>
      <c r="C13" s="51"/>
      <c r="D13" s="38"/>
      <c r="E13" s="38"/>
      <c r="F13" s="38"/>
      <c r="G13" s="38"/>
      <c r="H13" s="38"/>
      <c r="I13" s="38"/>
      <c r="J13" s="38"/>
      <c r="K13" s="38"/>
      <c r="L13" s="39"/>
      <c r="M13" s="5"/>
      <c r="N13" s="5"/>
      <c r="O13" s="5"/>
      <c r="P13" s="5"/>
    </row>
    <row r="14" spans="4:16" s="3" customFormat="1" ht="15" thickBot="1">
      <c r="D14" s="5"/>
      <c r="E14" s="5"/>
      <c r="F14" s="5"/>
      <c r="G14" s="5"/>
      <c r="H14" s="5"/>
      <c r="I14" s="5"/>
      <c r="J14" s="5"/>
      <c r="K14" s="5"/>
      <c r="L14" s="5"/>
      <c r="M14" s="5"/>
      <c r="N14" s="5"/>
      <c r="O14" s="5"/>
      <c r="P14" s="5"/>
    </row>
    <row r="15" spans="2:12" s="3" customFormat="1" ht="29.25" customHeight="1">
      <c r="B15" s="52"/>
      <c r="C15" s="48" t="s">
        <v>20</v>
      </c>
      <c r="D15" s="40"/>
      <c r="E15" s="41"/>
      <c r="F15" s="41"/>
      <c r="G15" s="41"/>
      <c r="H15" s="41"/>
      <c r="I15" s="41"/>
      <c r="J15" s="41"/>
      <c r="K15" s="41"/>
      <c r="L15" s="42"/>
    </row>
    <row r="16" spans="2:12" ht="51.75" customHeight="1" thickBot="1">
      <c r="B16" s="56"/>
      <c r="C16" s="121" t="s">
        <v>0</v>
      </c>
      <c r="D16" s="8" t="s">
        <v>4</v>
      </c>
      <c r="E16" s="8" t="s">
        <v>5</v>
      </c>
      <c r="F16" s="8" t="s">
        <v>42</v>
      </c>
      <c r="G16" s="8" t="s">
        <v>2</v>
      </c>
      <c r="H16" s="7"/>
      <c r="I16" s="7"/>
      <c r="J16" s="7"/>
      <c r="K16" s="7"/>
      <c r="L16" s="30"/>
    </row>
    <row r="17" spans="2:12" ht="34.5" customHeight="1" thickTop="1">
      <c r="B17" s="56"/>
      <c r="C17" s="122"/>
      <c r="D17" s="19">
        <f>D8+E8</f>
        <v>0</v>
      </c>
      <c r="E17" s="19">
        <f>F8</f>
        <v>0</v>
      </c>
      <c r="F17" s="26"/>
      <c r="G17" s="19">
        <f>D17+F17</f>
        <v>0</v>
      </c>
      <c r="H17" s="7" t="s">
        <v>15</v>
      </c>
      <c r="I17" s="7"/>
      <c r="J17" s="7"/>
      <c r="K17" s="7"/>
      <c r="L17" s="100"/>
    </row>
    <row r="18" spans="2:12" s="3" customFormat="1" ht="14.25">
      <c r="B18" s="31"/>
      <c r="C18" s="49"/>
      <c r="D18" s="10"/>
      <c r="E18" s="10"/>
      <c r="F18" s="10"/>
      <c r="G18" s="10"/>
      <c r="H18" s="10"/>
      <c r="I18" s="10"/>
      <c r="J18" s="10"/>
      <c r="K18" s="10"/>
      <c r="L18" s="32"/>
    </row>
    <row r="19" spans="2:16" s="3" customFormat="1" ht="31.5" customHeight="1">
      <c r="B19" s="31"/>
      <c r="C19" s="128" t="s">
        <v>43</v>
      </c>
      <c r="D19" s="129"/>
      <c r="E19" s="129"/>
      <c r="F19" s="130"/>
      <c r="G19" s="22">
        <f>G10*0.8</f>
        <v>0</v>
      </c>
      <c r="I19" s="33"/>
      <c r="J19" s="33"/>
      <c r="K19" s="33"/>
      <c r="L19" s="34"/>
      <c r="M19" s="5"/>
      <c r="N19" s="5"/>
      <c r="O19" s="5"/>
      <c r="P19" s="5"/>
    </row>
    <row r="20" spans="2:16" s="3" customFormat="1" ht="31.5" customHeight="1" thickBot="1">
      <c r="B20" s="31"/>
      <c r="C20" s="131" t="s">
        <v>44</v>
      </c>
      <c r="D20" s="132"/>
      <c r="E20" s="132"/>
      <c r="F20" s="133"/>
      <c r="G20" s="99"/>
      <c r="H20" s="33"/>
      <c r="I20" s="33"/>
      <c r="J20" s="33"/>
      <c r="K20" s="33"/>
      <c r="L20" s="34"/>
      <c r="M20" s="5"/>
      <c r="N20" s="5"/>
      <c r="O20" s="5"/>
      <c r="P20" s="5"/>
    </row>
    <row r="21" spans="2:16" s="3" customFormat="1" ht="45.75" customHeight="1" thickBot="1" thickTop="1">
      <c r="B21" s="31"/>
      <c r="C21" s="134" t="s">
        <v>46</v>
      </c>
      <c r="D21" s="134"/>
      <c r="E21" s="134"/>
      <c r="F21" s="134"/>
      <c r="G21" s="101" t="e">
        <f>G19*G20*60/G17</f>
        <v>#DIV/0!</v>
      </c>
      <c r="J21" s="33"/>
      <c r="K21" s="33"/>
      <c r="L21" s="34"/>
      <c r="M21" s="5"/>
      <c r="N21" s="5"/>
      <c r="O21" s="5"/>
      <c r="P21" s="5"/>
    </row>
    <row r="22" spans="2:16" s="3" customFormat="1" ht="15.75" thickBot="1" thickTop="1">
      <c r="B22" s="37"/>
      <c r="C22" s="51"/>
      <c r="D22" s="38"/>
      <c r="E22" s="38"/>
      <c r="F22" s="38"/>
      <c r="G22" s="38"/>
      <c r="H22" s="38"/>
      <c r="I22" s="38"/>
      <c r="J22" s="38"/>
      <c r="K22" s="38"/>
      <c r="L22" s="39"/>
      <c r="M22" s="5"/>
      <c r="N22" s="5"/>
      <c r="O22" s="5"/>
      <c r="P22" s="5"/>
    </row>
    <row r="23" spans="4:11" s="3" customFormat="1" ht="15" thickBot="1">
      <c r="D23" s="4"/>
      <c r="E23" s="4"/>
      <c r="F23" s="4"/>
      <c r="G23" s="4"/>
      <c r="H23" s="4"/>
      <c r="I23" s="4"/>
      <c r="J23" s="4"/>
      <c r="K23" s="4"/>
    </row>
    <row r="24" spans="2:12" s="3" customFormat="1" ht="36.75" customHeight="1">
      <c r="B24" s="52"/>
      <c r="C24" s="48" t="s">
        <v>21</v>
      </c>
      <c r="D24" s="41"/>
      <c r="E24" s="41"/>
      <c r="F24" s="41"/>
      <c r="G24" s="41"/>
      <c r="H24" s="41"/>
      <c r="I24" s="41"/>
      <c r="J24" s="41"/>
      <c r="K24" s="41"/>
      <c r="L24" s="42"/>
    </row>
    <row r="25" spans="2:12" ht="51.75" customHeight="1" thickBot="1">
      <c r="B25" s="56"/>
      <c r="C25" s="142" t="s">
        <v>0</v>
      </c>
      <c r="D25" s="57" t="s">
        <v>9</v>
      </c>
      <c r="E25" s="57" t="s">
        <v>10</v>
      </c>
      <c r="F25" s="57" t="s">
        <v>47</v>
      </c>
      <c r="G25" s="57" t="s">
        <v>2</v>
      </c>
      <c r="H25" s="7"/>
      <c r="I25" s="7"/>
      <c r="J25" s="7"/>
      <c r="K25" s="7"/>
      <c r="L25" s="44"/>
    </row>
    <row r="26" spans="2:12" ht="34.5" customHeight="1" thickTop="1">
      <c r="B26" s="56"/>
      <c r="C26" s="143"/>
      <c r="D26" s="19">
        <f>D8</f>
        <v>0</v>
      </c>
      <c r="E26" s="19">
        <f>E8+F8</f>
        <v>0</v>
      </c>
      <c r="F26" s="26"/>
      <c r="G26" s="19">
        <f>D26+F26</f>
        <v>0</v>
      </c>
      <c r="H26" s="7" t="s">
        <v>15</v>
      </c>
      <c r="I26" s="7"/>
      <c r="J26" s="7"/>
      <c r="K26" s="7"/>
      <c r="L26" s="30"/>
    </row>
    <row r="27" spans="2:12" s="3" customFormat="1" ht="14.25">
      <c r="B27" s="31"/>
      <c r="C27" s="49"/>
      <c r="D27" s="10"/>
      <c r="E27" s="10"/>
      <c r="F27" s="10"/>
      <c r="G27" s="10"/>
      <c r="H27" s="10"/>
      <c r="I27" s="10"/>
      <c r="J27" s="10"/>
      <c r="K27" s="10"/>
      <c r="L27" s="32"/>
    </row>
    <row r="28" spans="2:16" s="3" customFormat="1" ht="31.5" customHeight="1">
      <c r="B28" s="31"/>
      <c r="C28" s="135" t="s">
        <v>48</v>
      </c>
      <c r="D28" s="136"/>
      <c r="E28" s="136"/>
      <c r="F28" s="137"/>
      <c r="G28" s="114">
        <f>G10*0.6</f>
        <v>0</v>
      </c>
      <c r="H28" s="33"/>
      <c r="I28" s="33"/>
      <c r="J28" s="33"/>
      <c r="K28" s="33"/>
      <c r="L28" s="34"/>
      <c r="M28" s="5"/>
      <c r="N28" s="5"/>
      <c r="O28" s="5"/>
      <c r="P28" s="5"/>
    </row>
    <row r="29" spans="2:16" s="3" customFormat="1" ht="31.5" customHeight="1" thickBot="1">
      <c r="B29" s="116"/>
      <c r="C29" s="138" t="s">
        <v>49</v>
      </c>
      <c r="D29" s="139"/>
      <c r="E29" s="139"/>
      <c r="F29" s="140"/>
      <c r="G29" s="117"/>
      <c r="H29" s="33"/>
      <c r="I29" s="33"/>
      <c r="J29" s="33"/>
      <c r="K29" s="33"/>
      <c r="L29" s="34"/>
      <c r="M29" s="5"/>
      <c r="N29" s="5"/>
      <c r="O29" s="5"/>
      <c r="P29" s="5"/>
    </row>
    <row r="30" spans="2:16" s="3" customFormat="1" ht="45.75" customHeight="1" thickBot="1" thickTop="1">
      <c r="B30" s="31"/>
      <c r="C30" s="141" t="s">
        <v>50</v>
      </c>
      <c r="D30" s="141"/>
      <c r="E30" s="141"/>
      <c r="F30" s="141"/>
      <c r="G30" s="115" t="e">
        <f>G28*G29*60/G26</f>
        <v>#DIV/0!</v>
      </c>
      <c r="J30" s="33"/>
      <c r="K30" s="33"/>
      <c r="L30" s="34"/>
      <c r="M30" s="5"/>
      <c r="N30" s="5"/>
      <c r="O30" s="5"/>
      <c r="P30" s="5"/>
    </row>
    <row r="31" spans="2:16" s="3" customFormat="1" ht="15" thickBot="1" thickTop="1">
      <c r="B31" s="37"/>
      <c r="C31" s="51"/>
      <c r="D31" s="45"/>
      <c r="E31" s="45"/>
      <c r="F31" s="45"/>
      <c r="G31" s="45"/>
      <c r="H31" s="45"/>
      <c r="I31" s="45"/>
      <c r="J31" s="45"/>
      <c r="K31" s="45"/>
      <c r="L31" s="46"/>
      <c r="M31" s="6"/>
      <c r="N31" s="5"/>
      <c r="O31" s="5"/>
      <c r="P31" s="5"/>
    </row>
    <row r="32" spans="4:11" s="3" customFormat="1" ht="7.5" customHeight="1">
      <c r="D32" s="4"/>
      <c r="E32" s="16"/>
      <c r="F32" s="4"/>
      <c r="G32" s="4"/>
      <c r="H32" s="4"/>
      <c r="I32" s="4"/>
      <c r="J32" s="4"/>
      <c r="K32" s="4"/>
    </row>
    <row r="33" spans="4:11" s="3" customFormat="1" ht="13.5">
      <c r="D33" s="4"/>
      <c r="E33" s="4"/>
      <c r="F33" s="4"/>
      <c r="G33" s="4"/>
      <c r="H33" s="4"/>
      <c r="I33" s="4"/>
      <c r="J33" s="4"/>
      <c r="K33" s="4"/>
    </row>
  </sheetData>
  <sheetProtection/>
  <mergeCells count="14">
    <mergeCell ref="C19:F19"/>
    <mergeCell ref="C20:F20"/>
    <mergeCell ref="C21:F21"/>
    <mergeCell ref="C28:F28"/>
    <mergeCell ref="C29:F29"/>
    <mergeCell ref="C30:F30"/>
    <mergeCell ref="C25:C26"/>
    <mergeCell ref="A1:M1"/>
    <mergeCell ref="C7:C8"/>
    <mergeCell ref="C16:C17"/>
    <mergeCell ref="C10:F10"/>
    <mergeCell ref="C11:F11"/>
    <mergeCell ref="C12:F12"/>
    <mergeCell ref="C2:L2"/>
  </mergeCells>
  <conditionalFormatting sqref="D8:K8 D17:G17 D26:G26">
    <cfRule type="cellIs" priority="4" dxfId="0" operator="lessThan" stopIfTrue="1">
      <formula>0</formula>
    </cfRule>
  </conditionalFormatting>
  <printOptions/>
  <pageMargins left="0.7480314960629921" right="0.7480314960629921" top="0.984251968503937" bottom="0.984251968503937" header="0.5118110236220472" footer="0.5118110236220472"/>
  <pageSetup cellComments="asDisplayed" fitToHeight="1" fitToWidth="1" horizontalDpi="600" verticalDpi="600" orientation="portrait" paperSize="9" scale="74" r:id="rId3"/>
  <legacyDrawing r:id="rId2"/>
</worksheet>
</file>

<file path=xl/worksheets/sheet2.xml><?xml version="1.0" encoding="utf-8"?>
<worksheet xmlns="http://schemas.openxmlformats.org/spreadsheetml/2006/main" xmlns:r="http://schemas.openxmlformats.org/officeDocument/2006/relationships">
  <sheetPr>
    <tabColor indexed="12"/>
    <pageSetUpPr fitToPage="1"/>
  </sheetPr>
  <dimension ref="A1:S48"/>
  <sheetViews>
    <sheetView view="pageBreakPreview" zoomScale="85" zoomScaleSheetLayoutView="85" workbookViewId="0" topLeftCell="A1">
      <selection activeCell="A1" sqref="A1:M1"/>
    </sheetView>
  </sheetViews>
  <sheetFormatPr defaultColWidth="9.00390625" defaultRowHeight="12.75"/>
  <cols>
    <col min="1" max="1" width="1.25" style="0" customWidth="1"/>
    <col min="2" max="2" width="2.00390625" style="0" customWidth="1"/>
    <col min="3" max="3" width="11.625" style="0" customWidth="1"/>
    <col min="4" max="6" width="19.00390625" style="1" customWidth="1"/>
    <col min="7" max="7" width="17.00390625" style="1" customWidth="1"/>
    <col min="8" max="11" width="12.75390625" style="1" customWidth="1"/>
    <col min="12" max="12" width="1.12109375" style="0" customWidth="1"/>
    <col min="13" max="13" width="3.25390625" style="0" customWidth="1"/>
    <col min="14" max="14" width="1.37890625" style="13" customWidth="1"/>
    <col min="15" max="20" width="12.75390625" style="0" customWidth="1"/>
  </cols>
  <sheetData>
    <row r="1" spans="1:14" ht="31.5">
      <c r="A1" s="118" t="s">
        <v>17</v>
      </c>
      <c r="B1" s="118"/>
      <c r="C1" s="118"/>
      <c r="D1" s="118"/>
      <c r="E1" s="118"/>
      <c r="F1" s="118"/>
      <c r="G1" s="118"/>
      <c r="H1" s="118"/>
      <c r="I1" s="118"/>
      <c r="J1" s="118"/>
      <c r="K1" s="118"/>
      <c r="L1" s="118"/>
      <c r="M1" s="118"/>
      <c r="N1" s="12"/>
    </row>
    <row r="2" spans="1:14" ht="92.25" customHeight="1">
      <c r="A2" s="126" t="s">
        <v>57</v>
      </c>
      <c r="B2" s="126"/>
      <c r="C2" s="126"/>
      <c r="D2" s="126"/>
      <c r="E2" s="126"/>
      <c r="F2" s="126"/>
      <c r="G2" s="126"/>
      <c r="H2" s="126"/>
      <c r="I2" s="126"/>
      <c r="J2" s="126"/>
      <c r="K2" s="126"/>
      <c r="L2" s="126"/>
      <c r="M2" s="126"/>
      <c r="N2"/>
    </row>
    <row r="3" spans="3:14" ht="12.75" customHeight="1">
      <c r="C3" s="9"/>
      <c r="L3" s="24"/>
      <c r="M3" s="24"/>
      <c r="N3" s="12"/>
    </row>
    <row r="4" ht="13.5" thickBot="1">
      <c r="C4" s="17" t="s">
        <v>29</v>
      </c>
    </row>
    <row r="5" spans="2:12" ht="12.75">
      <c r="B5" s="55"/>
      <c r="C5" s="60"/>
      <c r="D5" s="61"/>
      <c r="E5" s="28"/>
      <c r="F5" s="28"/>
      <c r="G5" s="28"/>
      <c r="H5" s="28"/>
      <c r="I5" s="28"/>
      <c r="J5" s="28"/>
      <c r="K5" s="28"/>
      <c r="L5" s="29"/>
    </row>
    <row r="6" spans="2:12" s="18" customFormat="1" ht="18">
      <c r="B6" s="62"/>
      <c r="C6" s="63" t="s">
        <v>14</v>
      </c>
      <c r="D6" s="64"/>
      <c r="E6" s="64"/>
      <c r="F6" s="64"/>
      <c r="G6" s="64"/>
      <c r="H6" s="64"/>
      <c r="I6" s="64"/>
      <c r="J6" s="64"/>
      <c r="K6" s="64"/>
      <c r="L6" s="65"/>
    </row>
    <row r="7" spans="2:12" s="18" customFormat="1" ht="51.75" customHeight="1" thickBot="1">
      <c r="B7" s="62"/>
      <c r="C7" s="150" t="s">
        <v>22</v>
      </c>
      <c r="D7" s="23" t="s">
        <v>3</v>
      </c>
      <c r="E7" s="23" t="s">
        <v>7</v>
      </c>
      <c r="F7" s="23" t="s">
        <v>8</v>
      </c>
      <c r="G7" s="23" t="s">
        <v>12</v>
      </c>
      <c r="H7" s="23" t="s">
        <v>1</v>
      </c>
      <c r="I7" s="23" t="s">
        <v>56</v>
      </c>
      <c r="J7" s="97"/>
      <c r="L7" s="65"/>
    </row>
    <row r="8" spans="2:12" s="18" customFormat="1" ht="24" customHeight="1" thickTop="1">
      <c r="B8" s="62"/>
      <c r="C8" s="151"/>
      <c r="D8" s="79"/>
      <c r="E8" s="80"/>
      <c r="F8" s="25"/>
      <c r="G8" s="19">
        <f>D8+F8</f>
        <v>0</v>
      </c>
      <c r="H8" s="25"/>
      <c r="I8" s="25"/>
      <c r="J8" s="97" t="s">
        <v>15</v>
      </c>
      <c r="L8" s="65"/>
    </row>
    <row r="9" spans="2:16" s="20" customFormat="1" ht="14.25">
      <c r="B9" s="66"/>
      <c r="C9" s="67"/>
      <c r="D9" s="21"/>
      <c r="E9" s="21"/>
      <c r="F9" s="21"/>
      <c r="G9" s="21"/>
      <c r="H9" s="21"/>
      <c r="I9" s="21"/>
      <c r="J9" s="21"/>
      <c r="K9" s="21"/>
      <c r="L9" s="68"/>
      <c r="P9" s="67"/>
    </row>
    <row r="10" spans="2:14" s="20" customFormat="1" ht="19.5" customHeight="1">
      <c r="B10" s="66"/>
      <c r="C10" s="149" t="s">
        <v>27</v>
      </c>
      <c r="D10" s="149"/>
      <c r="E10" s="149"/>
      <c r="F10" s="149"/>
      <c r="G10" s="105" t="e">
        <f>H8/I8</f>
        <v>#DIV/0!</v>
      </c>
      <c r="H10" s="35"/>
      <c r="I10" s="69"/>
      <c r="J10" s="21"/>
      <c r="K10" s="43"/>
      <c r="L10" s="36"/>
      <c r="M10" s="6"/>
      <c r="N10" s="6"/>
    </row>
    <row r="11" spans="2:14" s="20" customFormat="1" ht="15" thickBot="1">
      <c r="B11" s="70"/>
      <c r="C11" s="71"/>
      <c r="D11" s="45"/>
      <c r="E11" s="72"/>
      <c r="F11" s="73"/>
      <c r="G11" s="72"/>
      <c r="H11" s="73"/>
      <c r="I11" s="72"/>
      <c r="J11" s="73"/>
      <c r="K11" s="72"/>
      <c r="L11" s="46"/>
      <c r="M11" s="6"/>
      <c r="N11" s="6"/>
    </row>
    <row r="12" spans="4:14" s="3" customFormat="1" ht="12.75" customHeight="1" thickBot="1">
      <c r="D12" s="5"/>
      <c r="E12" s="5"/>
      <c r="F12" s="5"/>
      <c r="G12" s="5"/>
      <c r="H12" s="5"/>
      <c r="I12" s="5"/>
      <c r="J12" s="5"/>
      <c r="K12" s="5"/>
      <c r="L12" s="5"/>
      <c r="M12" s="5"/>
      <c r="N12" s="15"/>
    </row>
    <row r="13" spans="2:14" s="3" customFormat="1" ht="5.25" customHeight="1">
      <c r="B13" s="52"/>
      <c r="C13" s="74"/>
      <c r="D13" s="75"/>
      <c r="E13" s="75"/>
      <c r="F13" s="75"/>
      <c r="G13" s="75"/>
      <c r="H13" s="75"/>
      <c r="I13" s="75"/>
      <c r="J13" s="75"/>
      <c r="K13" s="75"/>
      <c r="L13" s="76"/>
      <c r="M13" s="5"/>
      <c r="N13" s="15"/>
    </row>
    <row r="14" spans="2:14" s="3" customFormat="1" ht="18">
      <c r="B14" s="31"/>
      <c r="C14" s="54" t="s">
        <v>20</v>
      </c>
      <c r="D14" s="77"/>
      <c r="E14" s="10"/>
      <c r="F14" s="10"/>
      <c r="G14" s="10"/>
      <c r="H14" s="10"/>
      <c r="I14" s="10"/>
      <c r="J14" s="10"/>
      <c r="K14" s="10"/>
      <c r="L14" s="32"/>
      <c r="N14" s="14"/>
    </row>
    <row r="15" spans="2:12" ht="51.75" customHeight="1" thickBot="1">
      <c r="B15" s="53"/>
      <c r="C15" s="152" t="s">
        <v>0</v>
      </c>
      <c r="D15" s="8" t="s">
        <v>4</v>
      </c>
      <c r="E15" s="8" t="s">
        <v>5</v>
      </c>
      <c r="F15" s="8" t="s">
        <v>6</v>
      </c>
      <c r="G15" s="8" t="s">
        <v>2</v>
      </c>
      <c r="H15" s="7"/>
      <c r="I15" s="7"/>
      <c r="J15" s="7"/>
      <c r="K15" s="7"/>
      <c r="L15" s="30"/>
    </row>
    <row r="16" spans="2:12" ht="24" customHeight="1" thickTop="1">
      <c r="B16" s="53"/>
      <c r="C16" s="153"/>
      <c r="D16" s="19">
        <f>D8+E8</f>
        <v>0</v>
      </c>
      <c r="E16" s="19">
        <f>F8</f>
        <v>0</v>
      </c>
      <c r="F16" s="25"/>
      <c r="G16" s="19">
        <f>D16+F16</f>
        <v>0</v>
      </c>
      <c r="H16" s="7" t="s">
        <v>15</v>
      </c>
      <c r="I16" s="7"/>
      <c r="J16" s="7"/>
      <c r="K16" s="7"/>
      <c r="L16" s="30"/>
    </row>
    <row r="17" spans="2:14" s="3" customFormat="1" ht="14.25">
      <c r="B17" s="31"/>
      <c r="C17" s="49"/>
      <c r="D17" s="10"/>
      <c r="E17" s="10"/>
      <c r="F17" s="10"/>
      <c r="G17" s="50"/>
      <c r="H17" s="10"/>
      <c r="I17" s="10"/>
      <c r="J17" s="10"/>
      <c r="K17" s="10"/>
      <c r="L17" s="32"/>
      <c r="N17" s="14"/>
    </row>
    <row r="18" spans="2:14" s="3" customFormat="1" ht="19.5" customHeight="1">
      <c r="B18" s="31"/>
      <c r="C18" s="146" t="s">
        <v>31</v>
      </c>
      <c r="D18" s="146"/>
      <c r="E18" s="146"/>
      <c r="F18" s="146"/>
      <c r="G18" s="22">
        <f>I8*(1-0.2)</f>
        <v>0</v>
      </c>
      <c r="H18" s="33"/>
      <c r="I18" s="78"/>
      <c r="J18" s="33"/>
      <c r="K18" s="33"/>
      <c r="L18" s="34"/>
      <c r="M18" s="5"/>
      <c r="N18" s="15"/>
    </row>
    <row r="19" spans="2:14" s="3" customFormat="1" ht="19.5" customHeight="1">
      <c r="B19" s="31"/>
      <c r="C19" s="146" t="s">
        <v>27</v>
      </c>
      <c r="D19" s="146"/>
      <c r="E19" s="146"/>
      <c r="F19" s="146"/>
      <c r="G19" s="98" t="e">
        <f>G16/G18</f>
        <v>#DIV/0!</v>
      </c>
      <c r="H19" s="35"/>
      <c r="I19" s="69"/>
      <c r="J19" s="33"/>
      <c r="K19" s="33"/>
      <c r="L19" s="34"/>
      <c r="M19" s="5"/>
      <c r="N19" s="15"/>
    </row>
    <row r="20" spans="2:14" s="3" customFormat="1" ht="19.5" customHeight="1">
      <c r="B20" s="31"/>
      <c r="C20" s="146" t="s">
        <v>35</v>
      </c>
      <c r="D20" s="146"/>
      <c r="E20" s="146"/>
      <c r="F20" s="146"/>
      <c r="G20" s="81"/>
      <c r="H20" s="35"/>
      <c r="I20" s="69"/>
      <c r="J20" s="33"/>
      <c r="K20" s="33"/>
      <c r="L20" s="34"/>
      <c r="M20" s="5"/>
      <c r="N20" s="15"/>
    </row>
    <row r="21" spans="2:14" s="3" customFormat="1" ht="19.5" customHeight="1">
      <c r="B21" s="31"/>
      <c r="C21" s="146" t="s">
        <v>26</v>
      </c>
      <c r="D21" s="146"/>
      <c r="E21" s="146"/>
      <c r="F21" s="146"/>
      <c r="G21" s="103">
        <f>ROUND(G18*(1-G20*0.1),0)</f>
        <v>0</v>
      </c>
      <c r="H21" s="107" t="s">
        <v>28</v>
      </c>
      <c r="I21" s="33"/>
      <c r="J21" s="33"/>
      <c r="K21" s="33"/>
      <c r="L21" s="34"/>
      <c r="M21" s="5"/>
      <c r="N21" s="15"/>
    </row>
    <row r="22" spans="2:14" s="3" customFormat="1" ht="19.5" customHeight="1">
      <c r="B22" s="66"/>
      <c r="C22" s="21"/>
      <c r="D22" s="21"/>
      <c r="E22" s="21"/>
      <c r="F22" s="21"/>
      <c r="G22" s="104"/>
      <c r="H22" s="33"/>
      <c r="I22" s="33"/>
      <c r="J22" s="33"/>
      <c r="K22" s="33"/>
      <c r="L22" s="34"/>
      <c r="M22" s="5"/>
      <c r="N22" s="15"/>
    </row>
    <row r="23" spans="2:12" ht="17.25" customHeight="1">
      <c r="B23" s="53"/>
      <c r="C23" s="49" t="s">
        <v>30</v>
      </c>
      <c r="D23" s="47"/>
      <c r="E23" s="47"/>
      <c r="F23" s="47"/>
      <c r="G23" s="47"/>
      <c r="H23" s="47"/>
      <c r="I23" s="47"/>
      <c r="J23" s="47"/>
      <c r="K23" s="7"/>
      <c r="L23" s="30"/>
    </row>
    <row r="24" spans="2:12" ht="49.5" customHeight="1">
      <c r="B24" s="53"/>
      <c r="C24" s="145" t="s">
        <v>55</v>
      </c>
      <c r="D24" s="145"/>
      <c r="E24" s="145"/>
      <c r="F24" s="145"/>
      <c r="G24" s="145"/>
      <c r="H24" s="145"/>
      <c r="I24" s="145"/>
      <c r="J24" s="145"/>
      <c r="K24" s="145"/>
      <c r="L24" s="34"/>
    </row>
    <row r="25" spans="2:12" ht="17.25" customHeight="1">
      <c r="B25" s="53"/>
      <c r="C25" s="7"/>
      <c r="D25" s="85" t="s">
        <v>37</v>
      </c>
      <c r="E25" s="86">
        <f>G21</f>
        <v>0</v>
      </c>
      <c r="F25" s="87">
        <f>$G$21-1</f>
        <v>-1</v>
      </c>
      <c r="G25" s="88">
        <f>$G$21-2</f>
        <v>-2</v>
      </c>
      <c r="H25" s="86">
        <f>$G$21-3</f>
        <v>-3</v>
      </c>
      <c r="I25" s="86">
        <f>$G$21-4</f>
        <v>-4</v>
      </c>
      <c r="J25" s="86">
        <f>$G$21-5</f>
        <v>-5</v>
      </c>
      <c r="K25" s="7"/>
      <c r="L25" s="30"/>
    </row>
    <row r="26" spans="2:12" ht="30" customHeight="1">
      <c r="B26" s="53"/>
      <c r="C26" s="7"/>
      <c r="D26" s="11" t="s">
        <v>18</v>
      </c>
      <c r="E26" s="82" t="e">
        <f aca="true" t="shared" si="0" ref="E26:J26">$G$16/E25</f>
        <v>#DIV/0!</v>
      </c>
      <c r="F26" s="82">
        <f t="shared" si="0"/>
        <v>0</v>
      </c>
      <c r="G26" s="82">
        <f t="shared" si="0"/>
        <v>0</v>
      </c>
      <c r="H26" s="82">
        <f t="shared" si="0"/>
        <v>0</v>
      </c>
      <c r="I26" s="82">
        <f t="shared" si="0"/>
        <v>0</v>
      </c>
      <c r="J26" s="82">
        <f t="shared" si="0"/>
        <v>0</v>
      </c>
      <c r="K26" s="7"/>
      <c r="L26" s="30"/>
    </row>
    <row r="27" spans="2:12" ht="17.25" customHeight="1">
      <c r="B27" s="53"/>
      <c r="C27" s="7"/>
      <c r="D27" s="85" t="s">
        <v>38</v>
      </c>
      <c r="E27" s="89" t="str">
        <f aca="true" t="shared" si="1" ref="E27:J27">IF($G$21-E25&gt;0,$G$21-E25,"-")</f>
        <v>-</v>
      </c>
      <c r="F27" s="90">
        <f t="shared" si="1"/>
        <v>1</v>
      </c>
      <c r="G27" s="91">
        <f t="shared" si="1"/>
        <v>2</v>
      </c>
      <c r="H27" s="89">
        <f t="shared" si="1"/>
        <v>3</v>
      </c>
      <c r="I27" s="89">
        <f t="shared" si="1"/>
        <v>4</v>
      </c>
      <c r="J27" s="89">
        <f t="shared" si="1"/>
        <v>5</v>
      </c>
      <c r="K27" s="7"/>
      <c r="L27" s="30"/>
    </row>
    <row r="28" spans="2:12" ht="30" customHeight="1">
      <c r="B28" s="53"/>
      <c r="C28" s="7"/>
      <c r="D28" s="11" t="s">
        <v>18</v>
      </c>
      <c r="E28" s="83" t="s">
        <v>19</v>
      </c>
      <c r="F28" s="84">
        <f>$G$16/F27</f>
        <v>0</v>
      </c>
      <c r="G28" s="84">
        <f>$G$16/G27</f>
        <v>0</v>
      </c>
      <c r="H28" s="84">
        <f>$G$16/H27</f>
        <v>0</v>
      </c>
      <c r="I28" s="84">
        <f>$G$16/I27</f>
        <v>0</v>
      </c>
      <c r="J28" s="84">
        <f>$G$16/J27</f>
        <v>0</v>
      </c>
      <c r="K28" s="7"/>
      <c r="L28" s="30"/>
    </row>
    <row r="29" spans="2:14" s="3" customFormat="1" ht="5.25" customHeight="1" thickBot="1">
      <c r="B29" s="37"/>
      <c r="C29" s="51"/>
      <c r="D29" s="38"/>
      <c r="E29" s="38"/>
      <c r="F29" s="38"/>
      <c r="G29" s="38"/>
      <c r="H29" s="38"/>
      <c r="I29" s="38"/>
      <c r="J29" s="38"/>
      <c r="K29" s="38"/>
      <c r="L29" s="39"/>
      <c r="M29" s="5"/>
      <c r="N29" s="15"/>
    </row>
    <row r="30" spans="4:14" s="3" customFormat="1" ht="17.25" customHeight="1" thickBot="1">
      <c r="D30" s="4"/>
      <c r="E30" s="4"/>
      <c r="F30" s="4"/>
      <c r="G30" s="4"/>
      <c r="H30" s="4"/>
      <c r="I30" s="4"/>
      <c r="J30" s="4"/>
      <c r="K30" s="4"/>
      <c r="N30" s="14"/>
    </row>
    <row r="31" spans="2:14" s="3" customFormat="1" ht="24.75" customHeight="1">
      <c r="B31" s="52"/>
      <c r="C31" s="48" t="s">
        <v>21</v>
      </c>
      <c r="D31" s="41"/>
      <c r="E31" s="41"/>
      <c r="F31" s="41"/>
      <c r="G31" s="41"/>
      <c r="H31" s="41"/>
      <c r="I31" s="41"/>
      <c r="J31" s="41"/>
      <c r="K31" s="41"/>
      <c r="L31" s="42"/>
      <c r="N31" s="14"/>
    </row>
    <row r="32" spans="2:12" ht="51.75" customHeight="1" thickBot="1">
      <c r="B32" s="53"/>
      <c r="C32" s="147" t="s">
        <v>0</v>
      </c>
      <c r="D32" s="57" t="s">
        <v>9</v>
      </c>
      <c r="E32" s="57" t="s">
        <v>10</v>
      </c>
      <c r="F32" s="57" t="s">
        <v>11</v>
      </c>
      <c r="G32" s="57" t="s">
        <v>2</v>
      </c>
      <c r="H32" s="7"/>
      <c r="I32" s="7"/>
      <c r="J32" s="7"/>
      <c r="K32" s="7"/>
      <c r="L32" s="44"/>
    </row>
    <row r="33" spans="2:12" ht="24" customHeight="1" thickTop="1">
      <c r="B33" s="53"/>
      <c r="C33" s="148"/>
      <c r="D33" s="19">
        <f>D8</f>
        <v>0</v>
      </c>
      <c r="E33" s="19">
        <f>E8+F8</f>
        <v>0</v>
      </c>
      <c r="F33" s="25"/>
      <c r="G33" s="19">
        <f>D33+F33</f>
        <v>0</v>
      </c>
      <c r="H33" s="7" t="s">
        <v>15</v>
      </c>
      <c r="I33" s="7"/>
      <c r="J33" s="7"/>
      <c r="K33" s="7"/>
      <c r="L33" s="30"/>
    </row>
    <row r="34" spans="2:14" s="3" customFormat="1" ht="14.25">
      <c r="B34" s="31"/>
      <c r="C34" s="49"/>
      <c r="D34" s="10"/>
      <c r="E34" s="10"/>
      <c r="F34" s="10"/>
      <c r="G34" s="10"/>
      <c r="H34" s="10"/>
      <c r="I34" s="10"/>
      <c r="J34" s="10"/>
      <c r="K34" s="10"/>
      <c r="L34" s="32"/>
      <c r="N34" s="14"/>
    </row>
    <row r="35" spans="2:17" s="3" customFormat="1" ht="19.5" customHeight="1">
      <c r="B35" s="31"/>
      <c r="C35" s="144" t="s">
        <v>32</v>
      </c>
      <c r="D35" s="144"/>
      <c r="E35" s="144"/>
      <c r="F35" s="144"/>
      <c r="G35" s="22">
        <f>I8*(1-0.4)</f>
        <v>0</v>
      </c>
      <c r="H35" s="33"/>
      <c r="I35" s="78"/>
      <c r="J35" s="33"/>
      <c r="K35" s="33"/>
      <c r="L35" s="34"/>
      <c r="M35" s="5"/>
      <c r="N35" s="15"/>
      <c r="O35" s="5"/>
      <c r="P35" s="5"/>
      <c r="Q35" s="5"/>
    </row>
    <row r="36" spans="2:17" s="3" customFormat="1" ht="19.5" customHeight="1">
      <c r="B36" s="31"/>
      <c r="C36" s="144" t="s">
        <v>34</v>
      </c>
      <c r="D36" s="144"/>
      <c r="E36" s="144"/>
      <c r="F36" s="144"/>
      <c r="G36" s="98" t="e">
        <f>G33/G35</f>
        <v>#DIV/0!</v>
      </c>
      <c r="H36" s="35"/>
      <c r="I36" s="33"/>
      <c r="J36" s="33"/>
      <c r="K36" s="33"/>
      <c r="L36" s="34"/>
      <c r="M36" s="5"/>
      <c r="N36" s="15"/>
      <c r="O36" s="5"/>
      <c r="P36" s="5"/>
      <c r="Q36" s="5"/>
    </row>
    <row r="37" spans="2:17" s="3" customFormat="1" ht="19.5" customHeight="1">
      <c r="B37" s="31"/>
      <c r="C37" s="144" t="s">
        <v>36</v>
      </c>
      <c r="D37" s="144"/>
      <c r="E37" s="144"/>
      <c r="F37" s="144"/>
      <c r="G37" s="81"/>
      <c r="H37" s="35"/>
      <c r="I37" s="69"/>
      <c r="J37" s="33"/>
      <c r="K37" s="33"/>
      <c r="L37" s="34"/>
      <c r="M37" s="5"/>
      <c r="N37" s="15"/>
      <c r="O37" s="5"/>
      <c r="P37" s="5"/>
      <c r="Q37" s="5"/>
    </row>
    <row r="38" spans="2:17" s="3" customFormat="1" ht="19.5" customHeight="1">
      <c r="B38" s="31"/>
      <c r="C38" s="144" t="s">
        <v>26</v>
      </c>
      <c r="D38" s="144"/>
      <c r="E38" s="144"/>
      <c r="F38" s="144"/>
      <c r="G38" s="102">
        <f>ROUND(G35*(1-G37*0.1),0)</f>
        <v>0</v>
      </c>
      <c r="H38" s="107" t="s">
        <v>28</v>
      </c>
      <c r="I38" s="33"/>
      <c r="J38" s="33"/>
      <c r="K38" s="33"/>
      <c r="L38" s="34"/>
      <c r="M38" s="5"/>
      <c r="N38" s="15"/>
      <c r="O38" s="5"/>
      <c r="P38" s="5"/>
      <c r="Q38" s="5"/>
    </row>
    <row r="39" spans="2:19" s="3" customFormat="1" ht="13.5">
      <c r="B39" s="31"/>
      <c r="D39" s="33"/>
      <c r="E39" s="33"/>
      <c r="F39" s="33"/>
      <c r="G39" s="33"/>
      <c r="H39" s="33"/>
      <c r="I39" s="33"/>
      <c r="J39" s="33"/>
      <c r="K39" s="33"/>
      <c r="L39" s="34"/>
      <c r="M39" s="5"/>
      <c r="N39" s="15"/>
      <c r="O39" s="5"/>
      <c r="P39" s="5"/>
      <c r="Q39" s="5"/>
      <c r="R39" s="5"/>
      <c r="S39" s="5"/>
    </row>
    <row r="40" spans="2:12" ht="17.25" customHeight="1">
      <c r="B40" s="53"/>
      <c r="C40" s="49" t="s">
        <v>30</v>
      </c>
      <c r="D40" s="47"/>
      <c r="E40" s="64"/>
      <c r="F40" s="47"/>
      <c r="G40" s="47"/>
      <c r="H40" s="47"/>
      <c r="I40" s="47"/>
      <c r="J40" s="47"/>
      <c r="K40" s="7"/>
      <c r="L40" s="34"/>
    </row>
    <row r="41" spans="2:12" ht="49.5" customHeight="1">
      <c r="B41" s="53"/>
      <c r="C41" s="145" t="s">
        <v>54</v>
      </c>
      <c r="D41" s="145"/>
      <c r="E41" s="145"/>
      <c r="F41" s="145"/>
      <c r="G41" s="145"/>
      <c r="H41" s="145"/>
      <c r="I41" s="145"/>
      <c r="J41" s="145"/>
      <c r="K41" s="145"/>
      <c r="L41" s="34"/>
    </row>
    <row r="42" spans="2:14" ht="17.25" customHeight="1">
      <c r="B42" s="53"/>
      <c r="C42" s="7"/>
      <c r="D42" s="92" t="s">
        <v>37</v>
      </c>
      <c r="E42" s="93">
        <f>$G$38-1</f>
        <v>-1</v>
      </c>
      <c r="F42" s="94">
        <f>$G$38-2</f>
        <v>-2</v>
      </c>
      <c r="G42" s="94">
        <f>$G$38-3</f>
        <v>-3</v>
      </c>
      <c r="H42" s="94">
        <f>$G$38-4</f>
        <v>-4</v>
      </c>
      <c r="I42" s="7"/>
      <c r="J42" s="7"/>
      <c r="K42" s="7"/>
      <c r="L42" s="30"/>
      <c r="N42" s="13">
        <v>4</v>
      </c>
    </row>
    <row r="43" spans="2:14" ht="30" customHeight="1">
      <c r="B43" s="53"/>
      <c r="C43" s="7"/>
      <c r="D43" s="11" t="s">
        <v>18</v>
      </c>
      <c r="E43" s="83">
        <f>$G$33/E42</f>
        <v>0</v>
      </c>
      <c r="F43" s="84">
        <f>$G$33/F42</f>
        <v>0</v>
      </c>
      <c r="G43" s="84">
        <f>$G$33/G42</f>
        <v>0</v>
      </c>
      <c r="H43" s="84">
        <f>$G$33/H42</f>
        <v>0</v>
      </c>
      <c r="I43" s="7"/>
      <c r="J43" s="7"/>
      <c r="K43" s="7"/>
      <c r="L43" s="30"/>
      <c r="N43" s="13">
        <v>43</v>
      </c>
    </row>
    <row r="44" spans="2:14" ht="17.25" customHeight="1">
      <c r="B44" s="53"/>
      <c r="C44" s="7"/>
      <c r="D44" s="92" t="s">
        <v>38</v>
      </c>
      <c r="E44" s="95">
        <f>G38-E42</f>
        <v>1</v>
      </c>
      <c r="F44" s="96">
        <f>G38-F42</f>
        <v>2</v>
      </c>
      <c r="G44" s="96">
        <v>3</v>
      </c>
      <c r="H44" s="96">
        <v>4</v>
      </c>
      <c r="I44" s="7"/>
      <c r="J44" s="7"/>
      <c r="K44" s="7"/>
      <c r="L44" s="30"/>
      <c r="N44" s="13">
        <v>4</v>
      </c>
    </row>
    <row r="45" spans="2:14" ht="30" customHeight="1">
      <c r="B45" s="53"/>
      <c r="C45" s="7"/>
      <c r="D45" s="11" t="s">
        <v>18</v>
      </c>
      <c r="E45" s="83">
        <f>$G$33/E44</f>
        <v>0</v>
      </c>
      <c r="F45" s="84">
        <f>$G$33/F44</f>
        <v>0</v>
      </c>
      <c r="G45" s="84">
        <f>$G$33/G44</f>
        <v>0</v>
      </c>
      <c r="H45" s="84">
        <f>$G$33/H44</f>
        <v>0</v>
      </c>
      <c r="I45" s="7"/>
      <c r="J45" s="7"/>
      <c r="K45" s="7"/>
      <c r="L45" s="30"/>
      <c r="N45" s="13">
        <v>43</v>
      </c>
    </row>
    <row r="46" spans="2:17" s="3" customFormat="1" ht="7.5" customHeight="1" thickBot="1">
      <c r="B46" s="37"/>
      <c r="C46" s="51"/>
      <c r="D46" s="38"/>
      <c r="E46" s="38"/>
      <c r="F46" s="38"/>
      <c r="G46" s="38"/>
      <c r="H46" s="38"/>
      <c r="I46" s="38"/>
      <c r="J46" s="38"/>
      <c r="K46" s="38"/>
      <c r="L46" s="39"/>
      <c r="M46" s="5"/>
      <c r="N46" s="15"/>
      <c r="O46" s="5"/>
      <c r="P46" s="5"/>
      <c r="Q46" s="5"/>
    </row>
    <row r="47" spans="4:14" s="3" customFormat="1" ht="5.25" customHeight="1">
      <c r="D47" s="4"/>
      <c r="E47" s="4"/>
      <c r="F47" s="4"/>
      <c r="G47" s="4"/>
      <c r="H47" s="4"/>
      <c r="I47" s="4"/>
      <c r="J47" s="4"/>
      <c r="K47" s="4"/>
      <c r="N47" s="14"/>
    </row>
    <row r="48" spans="4:14" s="3" customFormat="1" ht="13.5">
      <c r="D48" s="4"/>
      <c r="E48" s="4"/>
      <c r="F48" s="4"/>
      <c r="G48" s="4"/>
      <c r="H48" s="4"/>
      <c r="I48" s="4"/>
      <c r="J48" s="4"/>
      <c r="K48" s="4"/>
      <c r="N48" s="14"/>
    </row>
  </sheetData>
  <sheetProtection/>
  <mergeCells count="16">
    <mergeCell ref="A1:M1"/>
    <mergeCell ref="C32:C33"/>
    <mergeCell ref="C10:F10"/>
    <mergeCell ref="C19:F19"/>
    <mergeCell ref="C7:C8"/>
    <mergeCell ref="C15:C16"/>
    <mergeCell ref="A2:M2"/>
    <mergeCell ref="C37:F37"/>
    <mergeCell ref="C38:F38"/>
    <mergeCell ref="C41:K41"/>
    <mergeCell ref="C24:K24"/>
    <mergeCell ref="C18:F18"/>
    <mergeCell ref="C20:F20"/>
    <mergeCell ref="C21:F21"/>
    <mergeCell ref="C35:F35"/>
    <mergeCell ref="C36:F36"/>
  </mergeCells>
  <conditionalFormatting sqref="D8 D16:G16 D33:G33 F8:I8">
    <cfRule type="cellIs" priority="2" dxfId="0" operator="lessThan" stopIfTrue="1">
      <formula>0</formula>
    </cfRule>
  </conditionalFormatting>
  <printOptions/>
  <pageMargins left="0.7480314960629921" right="0.7480314960629921" top="0.984251968503937" bottom="0.984251968503937" header="0.5118110236220472" footer="0.5118110236220472"/>
  <pageSetup cellComments="asDisplayed" fitToHeight="1" fitToWidth="1" horizontalDpi="600" verticalDpi="600" orientation="portrait" paperSize="9" scale="66" r:id="rId3"/>
  <legacyDrawing r:id="rId2"/>
</worksheet>
</file>

<file path=xl/worksheets/sheet3.xml><?xml version="1.0" encoding="utf-8"?>
<worksheet xmlns="http://schemas.openxmlformats.org/spreadsheetml/2006/main" xmlns:r="http://schemas.openxmlformats.org/officeDocument/2006/relationships">
  <sheetPr>
    <tabColor indexed="12"/>
    <pageSetUpPr fitToPage="1"/>
  </sheetPr>
  <dimension ref="A1:R33"/>
  <sheetViews>
    <sheetView view="pageBreakPreview" zoomScale="85" zoomScaleSheetLayoutView="85" workbookViewId="0" topLeftCell="A1">
      <selection activeCell="A1" sqref="A1:M1"/>
    </sheetView>
  </sheetViews>
  <sheetFormatPr defaultColWidth="9.00390625" defaultRowHeight="12.75"/>
  <cols>
    <col min="1" max="1" width="1.625" style="0" customWidth="1"/>
    <col min="2" max="2" width="2.125" style="0" customWidth="1"/>
    <col min="3" max="3" width="10.625" style="0" customWidth="1"/>
    <col min="4" max="11" width="12.75390625" style="1" customWidth="1"/>
    <col min="12" max="12" width="12.75390625" style="0" customWidth="1"/>
    <col min="13" max="13" width="1.12109375" style="0" customWidth="1"/>
    <col min="14" max="19" width="12.75390625" style="0" customWidth="1"/>
  </cols>
  <sheetData>
    <row r="1" spans="1:13" ht="28.5">
      <c r="A1" s="118" t="s">
        <v>16</v>
      </c>
      <c r="B1" s="118"/>
      <c r="C1" s="118"/>
      <c r="D1" s="118"/>
      <c r="E1" s="118"/>
      <c r="F1" s="118"/>
      <c r="G1" s="118"/>
      <c r="H1" s="118"/>
      <c r="I1" s="118"/>
      <c r="J1" s="118"/>
      <c r="K1" s="118"/>
      <c r="L1" s="118"/>
      <c r="M1" s="118"/>
    </row>
    <row r="2" spans="3:13" ht="69.75" customHeight="1">
      <c r="C2" s="126" t="s">
        <v>53</v>
      </c>
      <c r="D2" s="127"/>
      <c r="E2" s="127"/>
      <c r="F2" s="127"/>
      <c r="G2" s="127"/>
      <c r="H2" s="127"/>
      <c r="I2" s="127"/>
      <c r="J2" s="127"/>
      <c r="K2" s="127"/>
      <c r="L2" s="127"/>
      <c r="M2" s="106"/>
    </row>
    <row r="3" spans="3:13" ht="17.25" customHeight="1">
      <c r="C3" s="9"/>
      <c r="L3" s="106"/>
      <c r="M3" s="106"/>
    </row>
    <row r="4" spans="3:4" ht="12.75" thickBot="1">
      <c r="C4" s="17" t="s">
        <v>29</v>
      </c>
      <c r="D4" s="17"/>
    </row>
    <row r="5" spans="2:12" ht="29.25" customHeight="1">
      <c r="B5" s="58" t="s">
        <v>25</v>
      </c>
      <c r="C5" s="48"/>
      <c r="D5" s="28"/>
      <c r="E5" s="28"/>
      <c r="F5" s="28"/>
      <c r="G5" s="28"/>
      <c r="H5" s="28"/>
      <c r="I5" s="28"/>
      <c r="J5" s="28"/>
      <c r="K5" s="28"/>
      <c r="L5" s="29"/>
    </row>
    <row r="6" spans="2:12" ht="13.5" customHeight="1">
      <c r="B6" s="53"/>
      <c r="C6" s="54"/>
      <c r="D6" s="47"/>
      <c r="E6" s="47"/>
      <c r="F6" s="47"/>
      <c r="G6" s="47"/>
      <c r="H6" s="47"/>
      <c r="I6" s="47"/>
      <c r="J6" s="47"/>
      <c r="K6" s="47"/>
      <c r="L6" s="30"/>
    </row>
    <row r="7" spans="2:12" ht="51.75" customHeight="1" thickBot="1">
      <c r="B7" s="53"/>
      <c r="C7" s="119" t="s">
        <v>0</v>
      </c>
      <c r="D7" s="2" t="s">
        <v>3</v>
      </c>
      <c r="E7" s="2" t="s">
        <v>7</v>
      </c>
      <c r="F7" s="2" t="s">
        <v>8</v>
      </c>
      <c r="G7" s="2" t="s">
        <v>12</v>
      </c>
      <c r="H7" s="2" t="s">
        <v>51</v>
      </c>
      <c r="I7" s="59" t="s">
        <v>13</v>
      </c>
      <c r="J7" s="2" t="s">
        <v>23</v>
      </c>
      <c r="K7" s="2" t="s">
        <v>24</v>
      </c>
      <c r="L7" s="30"/>
    </row>
    <row r="8" spans="2:12" ht="34.5" customHeight="1" thickTop="1">
      <c r="B8" s="53"/>
      <c r="C8" s="120"/>
      <c r="D8" s="26">
        <v>62</v>
      </c>
      <c r="E8" s="26">
        <v>53</v>
      </c>
      <c r="F8" s="26">
        <v>180</v>
      </c>
      <c r="G8" s="19">
        <f>D8+E8+F8</f>
        <v>295</v>
      </c>
      <c r="H8" s="26">
        <v>380</v>
      </c>
      <c r="I8" s="19">
        <f>H8-G8</f>
        <v>85</v>
      </c>
      <c r="J8" s="26">
        <v>22.1</v>
      </c>
      <c r="K8" s="26">
        <v>12.2</v>
      </c>
      <c r="L8" s="30" t="s">
        <v>15</v>
      </c>
    </row>
    <row r="9" spans="2:12" s="3" customFormat="1" ht="13.5">
      <c r="B9" s="31"/>
      <c r="C9" s="49"/>
      <c r="D9" s="10"/>
      <c r="E9" s="10"/>
      <c r="F9" s="10"/>
      <c r="G9" s="10"/>
      <c r="H9" s="10"/>
      <c r="I9" s="10"/>
      <c r="J9" s="10"/>
      <c r="K9" s="10"/>
      <c r="L9" s="32"/>
    </row>
    <row r="10" spans="2:18" s="3" customFormat="1" ht="41.25" customHeight="1">
      <c r="B10" s="31"/>
      <c r="C10" s="123" t="s">
        <v>40</v>
      </c>
      <c r="D10" s="123"/>
      <c r="E10" s="123"/>
      <c r="F10" s="123"/>
      <c r="G10" s="27">
        <v>12.2</v>
      </c>
      <c r="J10" s="33"/>
      <c r="K10" s="33"/>
      <c r="L10" s="34"/>
      <c r="M10" s="5"/>
      <c r="N10" s="5"/>
      <c r="O10" s="5"/>
      <c r="P10" s="5"/>
      <c r="Q10" s="5"/>
      <c r="R10" s="5"/>
    </row>
    <row r="11" spans="2:16" s="3" customFormat="1" ht="41.25" customHeight="1" thickBot="1">
      <c r="B11" s="31"/>
      <c r="C11" s="124" t="s">
        <v>41</v>
      </c>
      <c r="D11" s="124"/>
      <c r="E11" s="124"/>
      <c r="F11" s="124"/>
      <c r="G11" s="99">
        <v>7</v>
      </c>
      <c r="H11" s="33"/>
      <c r="J11" s="33"/>
      <c r="K11" s="33"/>
      <c r="L11" s="34"/>
      <c r="M11" s="5"/>
      <c r="N11" s="5"/>
      <c r="O11" s="5"/>
      <c r="P11" s="5"/>
    </row>
    <row r="12" spans="2:16" s="3" customFormat="1" ht="41.25" customHeight="1" thickBot="1" thickTop="1">
      <c r="B12" s="31"/>
      <c r="C12" s="125" t="s">
        <v>45</v>
      </c>
      <c r="D12" s="125"/>
      <c r="E12" s="125"/>
      <c r="F12" s="125"/>
      <c r="G12" s="101">
        <f>G10*G11*60/H8</f>
        <v>13.484210526315787</v>
      </c>
      <c r="J12" s="33"/>
      <c r="K12" s="33"/>
      <c r="L12" s="34"/>
      <c r="M12" s="5"/>
      <c r="N12" s="5"/>
      <c r="O12" s="5"/>
      <c r="P12" s="5"/>
    </row>
    <row r="13" spans="2:16" s="3" customFormat="1" ht="15" thickBot="1" thickTop="1">
      <c r="B13" s="37"/>
      <c r="C13" s="51"/>
      <c r="D13" s="38"/>
      <c r="E13" s="38"/>
      <c r="F13" s="38"/>
      <c r="G13" s="38"/>
      <c r="H13" s="38"/>
      <c r="I13" s="38"/>
      <c r="J13" s="38"/>
      <c r="K13" s="38"/>
      <c r="L13" s="39"/>
      <c r="M13" s="5"/>
      <c r="N13" s="5"/>
      <c r="O13" s="5"/>
      <c r="P13" s="5"/>
    </row>
    <row r="14" spans="4:16" s="3" customFormat="1" ht="14.25" thickBot="1">
      <c r="D14" s="5"/>
      <c r="E14" s="5"/>
      <c r="F14" s="5"/>
      <c r="G14" s="5"/>
      <c r="H14" s="5"/>
      <c r="I14" s="5"/>
      <c r="J14" s="5"/>
      <c r="K14" s="5"/>
      <c r="L14" s="5"/>
      <c r="M14" s="5"/>
      <c r="N14" s="5"/>
      <c r="O14" s="5"/>
      <c r="P14" s="5"/>
    </row>
    <row r="15" spans="2:12" s="3" customFormat="1" ht="29.25" customHeight="1">
      <c r="B15" s="52"/>
      <c r="C15" s="48" t="s">
        <v>20</v>
      </c>
      <c r="D15" s="40"/>
      <c r="E15" s="41"/>
      <c r="F15" s="41"/>
      <c r="G15" s="41"/>
      <c r="H15" s="41"/>
      <c r="I15" s="41"/>
      <c r="J15" s="41"/>
      <c r="K15" s="41"/>
      <c r="L15" s="42"/>
    </row>
    <row r="16" spans="2:12" ht="51.75" customHeight="1" thickBot="1">
      <c r="B16" s="56"/>
      <c r="C16" s="121" t="s">
        <v>0</v>
      </c>
      <c r="D16" s="8" t="s">
        <v>4</v>
      </c>
      <c r="E16" s="8" t="s">
        <v>5</v>
      </c>
      <c r="F16" s="8" t="s">
        <v>52</v>
      </c>
      <c r="G16" s="8" t="s">
        <v>2</v>
      </c>
      <c r="H16" s="7"/>
      <c r="I16" s="7"/>
      <c r="J16" s="7"/>
      <c r="K16" s="7"/>
      <c r="L16" s="30"/>
    </row>
    <row r="17" spans="2:12" ht="34.5" customHeight="1" thickTop="1">
      <c r="B17" s="56"/>
      <c r="C17" s="122"/>
      <c r="D17" s="19">
        <f>D8+E8</f>
        <v>115</v>
      </c>
      <c r="E17" s="19">
        <f>F8</f>
        <v>180</v>
      </c>
      <c r="F17" s="26">
        <v>200</v>
      </c>
      <c r="G17" s="19">
        <f>D17+F17</f>
        <v>315</v>
      </c>
      <c r="H17" s="7" t="s">
        <v>15</v>
      </c>
      <c r="I17" s="7"/>
      <c r="J17" s="7"/>
      <c r="K17" s="7"/>
      <c r="L17" s="100"/>
    </row>
    <row r="18" spans="2:12" s="3" customFormat="1" ht="13.5">
      <c r="B18" s="31"/>
      <c r="C18" s="49"/>
      <c r="D18" s="10"/>
      <c r="E18" s="10"/>
      <c r="F18" s="10"/>
      <c r="G18" s="10"/>
      <c r="H18" s="10"/>
      <c r="I18" s="10"/>
      <c r="J18" s="10"/>
      <c r="K18" s="10"/>
      <c r="L18" s="32"/>
    </row>
    <row r="19" spans="2:16" s="3" customFormat="1" ht="41.25" customHeight="1">
      <c r="B19" s="31"/>
      <c r="C19" s="128" t="s">
        <v>43</v>
      </c>
      <c r="D19" s="129"/>
      <c r="E19" s="129"/>
      <c r="F19" s="130"/>
      <c r="G19" s="22">
        <f>G10*0.8</f>
        <v>9.76</v>
      </c>
      <c r="I19" s="33"/>
      <c r="J19" s="33"/>
      <c r="K19" s="33"/>
      <c r="L19" s="34"/>
      <c r="M19" s="5"/>
      <c r="N19" s="5"/>
      <c r="O19" s="5"/>
      <c r="P19" s="5"/>
    </row>
    <row r="20" spans="2:16" s="3" customFormat="1" ht="41.25" customHeight="1" thickBot="1">
      <c r="B20" s="31"/>
      <c r="C20" s="131" t="s">
        <v>44</v>
      </c>
      <c r="D20" s="132"/>
      <c r="E20" s="132"/>
      <c r="F20" s="133"/>
      <c r="G20" s="99">
        <v>7</v>
      </c>
      <c r="H20" s="33"/>
      <c r="I20" s="33"/>
      <c r="J20" s="33"/>
      <c r="K20" s="33"/>
      <c r="L20" s="34"/>
      <c r="M20" s="5"/>
      <c r="N20" s="5"/>
      <c r="O20" s="5"/>
      <c r="P20" s="5"/>
    </row>
    <row r="21" spans="2:16" s="3" customFormat="1" ht="41.25" customHeight="1" thickBot="1" thickTop="1">
      <c r="B21" s="31"/>
      <c r="C21" s="134" t="s">
        <v>46</v>
      </c>
      <c r="D21" s="134"/>
      <c r="E21" s="134"/>
      <c r="F21" s="134"/>
      <c r="G21" s="101">
        <f>G19*G20*60/G17</f>
        <v>13.013333333333334</v>
      </c>
      <c r="J21" s="33"/>
      <c r="K21" s="33"/>
      <c r="L21" s="34"/>
      <c r="M21" s="5"/>
      <c r="N21" s="5"/>
      <c r="O21" s="5"/>
      <c r="P21" s="5"/>
    </row>
    <row r="22" spans="2:16" s="3" customFormat="1" ht="15" thickBot="1" thickTop="1">
      <c r="B22" s="37"/>
      <c r="C22" s="51"/>
      <c r="D22" s="38"/>
      <c r="E22" s="38"/>
      <c r="F22" s="38"/>
      <c r="G22" s="38"/>
      <c r="H22" s="38"/>
      <c r="I22" s="38"/>
      <c r="J22" s="38"/>
      <c r="K22" s="38"/>
      <c r="L22" s="39"/>
      <c r="M22" s="5"/>
      <c r="N22" s="5"/>
      <c r="O22" s="5"/>
      <c r="P22" s="5"/>
    </row>
    <row r="23" spans="4:11" s="3" customFormat="1" ht="14.25" thickBot="1">
      <c r="D23" s="4"/>
      <c r="E23" s="4"/>
      <c r="F23" s="4"/>
      <c r="G23" s="4"/>
      <c r="H23" s="4"/>
      <c r="I23" s="4"/>
      <c r="J23" s="4"/>
      <c r="K23" s="4"/>
    </row>
    <row r="24" spans="2:12" s="3" customFormat="1" ht="36.75" customHeight="1">
      <c r="B24" s="52"/>
      <c r="C24" s="48" t="s">
        <v>21</v>
      </c>
      <c r="D24" s="41"/>
      <c r="E24" s="41"/>
      <c r="F24" s="41"/>
      <c r="G24" s="41"/>
      <c r="H24" s="41"/>
      <c r="I24" s="41"/>
      <c r="J24" s="41"/>
      <c r="K24" s="41"/>
      <c r="L24" s="42"/>
    </row>
    <row r="25" spans="2:12" ht="51.75" customHeight="1" thickBot="1">
      <c r="B25" s="56"/>
      <c r="C25" s="142" t="s">
        <v>0</v>
      </c>
      <c r="D25" s="57" t="s">
        <v>9</v>
      </c>
      <c r="E25" s="57" t="s">
        <v>10</v>
      </c>
      <c r="F25" s="57" t="s">
        <v>47</v>
      </c>
      <c r="G25" s="57" t="s">
        <v>2</v>
      </c>
      <c r="H25" s="7"/>
      <c r="I25" s="7"/>
      <c r="J25" s="7"/>
      <c r="K25" s="7"/>
      <c r="L25" s="44"/>
    </row>
    <row r="26" spans="2:12" ht="34.5" customHeight="1" thickTop="1">
      <c r="B26" s="56"/>
      <c r="C26" s="143"/>
      <c r="D26" s="19">
        <f>D8</f>
        <v>62</v>
      </c>
      <c r="E26" s="19">
        <f>E8+F8</f>
        <v>233</v>
      </c>
      <c r="F26" s="26">
        <v>400</v>
      </c>
      <c r="G26" s="19">
        <f>D26+F26</f>
        <v>462</v>
      </c>
      <c r="H26" s="7" t="s">
        <v>15</v>
      </c>
      <c r="I26" s="7"/>
      <c r="J26" s="7"/>
      <c r="K26" s="7"/>
      <c r="L26" s="30"/>
    </row>
    <row r="27" spans="2:12" s="3" customFormat="1" ht="13.5">
      <c r="B27" s="31"/>
      <c r="C27" s="49"/>
      <c r="D27" s="10"/>
      <c r="E27" s="10"/>
      <c r="F27" s="10"/>
      <c r="G27" s="10"/>
      <c r="H27" s="10"/>
      <c r="I27" s="10"/>
      <c r="J27" s="10"/>
      <c r="K27" s="10"/>
      <c r="L27" s="32"/>
    </row>
    <row r="28" spans="2:16" s="3" customFormat="1" ht="41.25" customHeight="1">
      <c r="B28" s="31"/>
      <c r="C28" s="135" t="s">
        <v>48</v>
      </c>
      <c r="D28" s="136"/>
      <c r="E28" s="136"/>
      <c r="F28" s="137"/>
      <c r="G28" s="22">
        <f>G10*0.6</f>
        <v>7.319999999999999</v>
      </c>
      <c r="H28" s="33"/>
      <c r="I28" s="33"/>
      <c r="J28" s="33"/>
      <c r="K28" s="33"/>
      <c r="L28" s="34"/>
      <c r="M28" s="5"/>
      <c r="N28" s="5"/>
      <c r="O28" s="5"/>
      <c r="P28" s="5"/>
    </row>
    <row r="29" spans="2:16" s="3" customFormat="1" ht="41.25" customHeight="1" thickBot="1">
      <c r="B29" s="116"/>
      <c r="C29" s="154" t="s">
        <v>49</v>
      </c>
      <c r="D29" s="155"/>
      <c r="E29" s="155"/>
      <c r="F29" s="156"/>
      <c r="G29" s="99">
        <v>7</v>
      </c>
      <c r="H29" s="33"/>
      <c r="I29" s="33"/>
      <c r="J29" s="33"/>
      <c r="K29" s="33"/>
      <c r="L29" s="34"/>
      <c r="M29" s="5"/>
      <c r="N29" s="5"/>
      <c r="O29" s="5"/>
      <c r="P29" s="5"/>
    </row>
    <row r="30" spans="2:16" s="3" customFormat="1" ht="41.25" customHeight="1" thickBot="1" thickTop="1">
      <c r="B30" s="31"/>
      <c r="C30" s="141" t="s">
        <v>50</v>
      </c>
      <c r="D30" s="141"/>
      <c r="E30" s="141"/>
      <c r="F30" s="141"/>
      <c r="G30" s="101">
        <f>G28*G29*60/G26</f>
        <v>6.654545454545453</v>
      </c>
      <c r="J30" s="33"/>
      <c r="K30" s="33"/>
      <c r="L30" s="34"/>
      <c r="M30" s="5"/>
      <c r="N30" s="5"/>
      <c r="O30" s="5"/>
      <c r="P30" s="5"/>
    </row>
    <row r="31" spans="2:16" s="3" customFormat="1" ht="15" thickBot="1" thickTop="1">
      <c r="B31" s="37"/>
      <c r="C31" s="51"/>
      <c r="D31" s="45"/>
      <c r="E31" s="45"/>
      <c r="F31" s="45"/>
      <c r="G31" s="45"/>
      <c r="H31" s="45"/>
      <c r="I31" s="45"/>
      <c r="J31" s="45"/>
      <c r="K31" s="45"/>
      <c r="L31" s="46"/>
      <c r="M31" s="6"/>
      <c r="N31" s="5"/>
      <c r="O31" s="5"/>
      <c r="P31" s="5"/>
    </row>
    <row r="32" spans="4:11" s="3" customFormat="1" ht="7.5" customHeight="1">
      <c r="D32" s="4"/>
      <c r="E32" s="16"/>
      <c r="F32" s="4"/>
      <c r="G32" s="4"/>
      <c r="H32" s="4"/>
      <c r="I32" s="4"/>
      <c r="J32" s="4"/>
      <c r="K32" s="4"/>
    </row>
    <row r="33" spans="4:11" s="3" customFormat="1" ht="13.5">
      <c r="D33" s="4"/>
      <c r="E33" s="4"/>
      <c r="F33" s="4"/>
      <c r="G33" s="4"/>
      <c r="H33" s="4"/>
      <c r="I33" s="4"/>
      <c r="J33" s="4"/>
      <c r="K33" s="4"/>
    </row>
  </sheetData>
  <sheetProtection/>
  <mergeCells count="14">
    <mergeCell ref="C30:F30"/>
    <mergeCell ref="C25:C26"/>
    <mergeCell ref="C2:L2"/>
    <mergeCell ref="C7:C8"/>
    <mergeCell ref="C10:F10"/>
    <mergeCell ref="C11:F11"/>
    <mergeCell ref="C12:F12"/>
    <mergeCell ref="C19:F19"/>
    <mergeCell ref="C20:F20"/>
    <mergeCell ref="C21:F21"/>
    <mergeCell ref="A1:M1"/>
    <mergeCell ref="C16:C17"/>
    <mergeCell ref="C28:F28"/>
    <mergeCell ref="C29:F29"/>
  </mergeCells>
  <conditionalFormatting sqref="D8:K8 D17:G17 D26:G26">
    <cfRule type="cellIs" priority="1" dxfId="0" operator="lessThan" stopIfTrue="1">
      <formula>0</formula>
    </cfRule>
  </conditionalFormatting>
  <printOptions/>
  <pageMargins left="0.7480314960629921" right="0.7480314960629921" top="0.984251968503937" bottom="0.984251968503937" header="0.5118110236220472" footer="0.5118110236220472"/>
  <pageSetup cellComments="asDisplayed" fitToHeight="1" fitToWidth="1" horizontalDpi="600" verticalDpi="600" orientation="portrait" paperSize="9" scale="74" r:id="rId2"/>
  <drawing r:id="rId1"/>
</worksheet>
</file>

<file path=xl/worksheets/sheet4.xml><?xml version="1.0" encoding="utf-8"?>
<worksheet xmlns="http://schemas.openxmlformats.org/spreadsheetml/2006/main" xmlns:r="http://schemas.openxmlformats.org/officeDocument/2006/relationships">
  <sheetPr>
    <tabColor indexed="12"/>
    <pageSetUpPr fitToPage="1"/>
  </sheetPr>
  <dimension ref="A1:S48"/>
  <sheetViews>
    <sheetView view="pageBreakPreview" zoomScale="70" zoomScaleSheetLayoutView="70" workbookViewId="0" topLeftCell="A1">
      <selection activeCell="A1" sqref="A1:M1"/>
    </sheetView>
  </sheetViews>
  <sheetFormatPr defaultColWidth="9.00390625" defaultRowHeight="12.75"/>
  <cols>
    <col min="1" max="1" width="1.25" style="0" customWidth="1"/>
    <col min="2" max="2" width="2.00390625" style="0" customWidth="1"/>
    <col min="3" max="3" width="13.25390625" style="0" customWidth="1"/>
    <col min="4" max="6" width="19.00390625" style="1" customWidth="1"/>
    <col min="7" max="7" width="17.00390625" style="1" customWidth="1"/>
    <col min="8" max="11" width="12.75390625" style="1" customWidth="1"/>
    <col min="12" max="12" width="1.12109375" style="0" customWidth="1"/>
    <col min="13" max="13" width="1.75390625" style="0" customWidth="1"/>
    <col min="14" max="14" width="1.37890625" style="13" customWidth="1"/>
    <col min="15" max="20" width="12.75390625" style="0" customWidth="1"/>
  </cols>
  <sheetData>
    <row r="1" spans="1:14" ht="31.5">
      <c r="A1" s="118" t="s">
        <v>17</v>
      </c>
      <c r="B1" s="118"/>
      <c r="C1" s="118"/>
      <c r="D1" s="118"/>
      <c r="E1" s="118"/>
      <c r="F1" s="118"/>
      <c r="G1" s="118"/>
      <c r="H1" s="118"/>
      <c r="I1" s="118"/>
      <c r="J1" s="118"/>
      <c r="K1" s="118"/>
      <c r="L1" s="118"/>
      <c r="M1" s="118"/>
      <c r="N1" s="12"/>
    </row>
    <row r="2" spans="1:14" ht="92.25" customHeight="1">
      <c r="A2" s="126" t="s">
        <v>57</v>
      </c>
      <c r="B2" s="126"/>
      <c r="C2" s="126"/>
      <c r="D2" s="126"/>
      <c r="E2" s="126"/>
      <c r="F2" s="126"/>
      <c r="G2" s="126"/>
      <c r="H2" s="126"/>
      <c r="I2" s="126"/>
      <c r="J2" s="126"/>
      <c r="K2" s="126"/>
      <c r="L2" s="126"/>
      <c r="M2" s="126"/>
      <c r="N2"/>
    </row>
    <row r="3" spans="3:14" ht="12.75" customHeight="1">
      <c r="C3" s="9"/>
      <c r="L3" s="106"/>
      <c r="M3" s="106"/>
      <c r="N3" s="12"/>
    </row>
    <row r="4" ht="13.5" thickBot="1">
      <c r="C4" s="17" t="s">
        <v>29</v>
      </c>
    </row>
    <row r="5" spans="2:12" ht="12.75">
      <c r="B5" s="55"/>
      <c r="C5" s="60"/>
      <c r="D5" s="61"/>
      <c r="E5" s="28"/>
      <c r="F5" s="28"/>
      <c r="G5" s="28"/>
      <c r="H5" s="28"/>
      <c r="I5" s="28"/>
      <c r="J5" s="28"/>
      <c r="K5" s="28"/>
      <c r="L5" s="29"/>
    </row>
    <row r="6" spans="2:12" s="18" customFormat="1" ht="18">
      <c r="B6" s="62"/>
      <c r="C6" s="63" t="s">
        <v>14</v>
      </c>
      <c r="D6" s="64"/>
      <c r="E6" s="64"/>
      <c r="F6" s="64"/>
      <c r="G6" s="64"/>
      <c r="H6" s="64"/>
      <c r="I6" s="64"/>
      <c r="J6" s="64"/>
      <c r="K6" s="64"/>
      <c r="L6" s="65"/>
    </row>
    <row r="7" spans="2:12" s="18" customFormat="1" ht="51.75" customHeight="1" thickBot="1">
      <c r="B7" s="62"/>
      <c r="C7" s="150" t="s">
        <v>22</v>
      </c>
      <c r="D7" s="23" t="s">
        <v>3</v>
      </c>
      <c r="E7" s="23" t="s">
        <v>7</v>
      </c>
      <c r="F7" s="23" t="s">
        <v>8</v>
      </c>
      <c r="G7" s="23" t="s">
        <v>12</v>
      </c>
      <c r="H7" s="23" t="s">
        <v>1</v>
      </c>
      <c r="I7" s="23" t="s">
        <v>56</v>
      </c>
      <c r="J7" s="97"/>
      <c r="L7" s="65"/>
    </row>
    <row r="8" spans="2:12" s="18" customFormat="1" ht="24" customHeight="1" thickTop="1">
      <c r="B8" s="62"/>
      <c r="C8" s="151"/>
      <c r="D8" s="26">
        <v>37</v>
      </c>
      <c r="E8" s="26">
        <v>30</v>
      </c>
      <c r="F8" s="26">
        <v>84</v>
      </c>
      <c r="G8" s="19">
        <f>D8+F8</f>
        <v>121</v>
      </c>
      <c r="H8" s="26">
        <v>164</v>
      </c>
      <c r="I8" s="26">
        <v>9.9</v>
      </c>
      <c r="J8" s="97" t="s">
        <v>15</v>
      </c>
      <c r="L8" s="65"/>
    </row>
    <row r="9" spans="2:16" s="20" customFormat="1" ht="14.25">
      <c r="B9" s="66"/>
      <c r="C9" s="67"/>
      <c r="D9" s="21"/>
      <c r="E9" s="21"/>
      <c r="F9" s="21"/>
      <c r="G9" s="21"/>
      <c r="H9" s="21"/>
      <c r="I9" s="21"/>
      <c r="J9" s="21"/>
      <c r="K9" s="21"/>
      <c r="L9" s="68"/>
      <c r="P9" s="67"/>
    </row>
    <row r="10" spans="2:14" s="20" customFormat="1" ht="19.5" customHeight="1">
      <c r="B10" s="66"/>
      <c r="C10" s="149" t="s">
        <v>27</v>
      </c>
      <c r="D10" s="149"/>
      <c r="E10" s="149"/>
      <c r="F10" s="149"/>
      <c r="G10" s="105">
        <f>H8/I8</f>
        <v>16.565656565656564</v>
      </c>
      <c r="H10" s="35"/>
      <c r="I10" s="69"/>
      <c r="J10" s="21"/>
      <c r="K10" s="43"/>
      <c r="L10" s="36"/>
      <c r="M10" s="6"/>
      <c r="N10" s="6"/>
    </row>
    <row r="11" spans="2:14" s="20" customFormat="1" ht="15" thickBot="1">
      <c r="B11" s="70"/>
      <c r="C11" s="71"/>
      <c r="D11" s="45"/>
      <c r="E11" s="72"/>
      <c r="F11" s="73"/>
      <c r="G11" s="72"/>
      <c r="H11" s="73"/>
      <c r="I11" s="72"/>
      <c r="J11" s="73"/>
      <c r="K11" s="72"/>
      <c r="L11" s="46"/>
      <c r="M11" s="6"/>
      <c r="N11" s="6"/>
    </row>
    <row r="12" spans="4:14" s="3" customFormat="1" ht="25.5" customHeight="1" thickBot="1">
      <c r="D12" s="5"/>
      <c r="E12" s="5"/>
      <c r="F12" s="5"/>
      <c r="G12" s="5"/>
      <c r="H12" s="5"/>
      <c r="I12" s="5"/>
      <c r="J12" s="5"/>
      <c r="K12" s="5"/>
      <c r="L12" s="5"/>
      <c r="M12" s="5"/>
      <c r="N12" s="15"/>
    </row>
    <row r="13" spans="2:14" s="3" customFormat="1" ht="5.25" customHeight="1">
      <c r="B13" s="52"/>
      <c r="C13" s="74"/>
      <c r="D13" s="75"/>
      <c r="E13" s="75"/>
      <c r="F13" s="75"/>
      <c r="G13" s="75"/>
      <c r="H13" s="75"/>
      <c r="I13" s="75"/>
      <c r="J13" s="75"/>
      <c r="K13" s="75"/>
      <c r="L13" s="76"/>
      <c r="M13" s="5"/>
      <c r="N13" s="15"/>
    </row>
    <row r="14" spans="2:14" s="3" customFormat="1" ht="18">
      <c r="B14" s="31"/>
      <c r="C14" s="54" t="s">
        <v>20</v>
      </c>
      <c r="D14" s="77"/>
      <c r="E14" s="10"/>
      <c r="F14" s="10"/>
      <c r="G14" s="10"/>
      <c r="H14" s="10"/>
      <c r="I14" s="10"/>
      <c r="J14" s="10"/>
      <c r="K14" s="10"/>
      <c r="L14" s="32"/>
      <c r="N14" s="14"/>
    </row>
    <row r="15" spans="2:12" ht="51.75" customHeight="1" thickBot="1">
      <c r="B15" s="53"/>
      <c r="C15" s="152" t="s">
        <v>0</v>
      </c>
      <c r="D15" s="8" t="s">
        <v>4</v>
      </c>
      <c r="E15" s="8" t="s">
        <v>5</v>
      </c>
      <c r="F15" s="8" t="s">
        <v>6</v>
      </c>
      <c r="G15" s="8" t="s">
        <v>2</v>
      </c>
      <c r="H15" s="7"/>
      <c r="I15" s="7"/>
      <c r="J15" s="7"/>
      <c r="K15" s="7"/>
      <c r="L15" s="30"/>
    </row>
    <row r="16" spans="2:12" ht="24" customHeight="1" thickTop="1">
      <c r="B16" s="53"/>
      <c r="C16" s="153"/>
      <c r="D16" s="19">
        <f>D8+E8</f>
        <v>67</v>
      </c>
      <c r="E16" s="19">
        <f>F8</f>
        <v>84</v>
      </c>
      <c r="F16" s="25">
        <v>105</v>
      </c>
      <c r="G16" s="19">
        <f>D16+F16</f>
        <v>172</v>
      </c>
      <c r="H16" s="7" t="s">
        <v>15</v>
      </c>
      <c r="I16" s="7"/>
      <c r="J16" s="7"/>
      <c r="K16" s="7"/>
      <c r="L16" s="30"/>
    </row>
    <row r="17" spans="2:14" s="3" customFormat="1" ht="14.25">
      <c r="B17" s="31"/>
      <c r="C17" s="49"/>
      <c r="D17" s="10"/>
      <c r="E17" s="10"/>
      <c r="F17" s="10"/>
      <c r="G17" s="50"/>
      <c r="H17" s="10"/>
      <c r="I17" s="10"/>
      <c r="J17" s="10"/>
      <c r="K17" s="10"/>
      <c r="L17" s="32"/>
      <c r="N17" s="14"/>
    </row>
    <row r="18" spans="2:14" s="3" customFormat="1" ht="19.5" customHeight="1">
      <c r="B18" s="31"/>
      <c r="C18" s="146" t="s">
        <v>31</v>
      </c>
      <c r="D18" s="146"/>
      <c r="E18" s="146"/>
      <c r="F18" s="146"/>
      <c r="G18" s="22">
        <f>I8*(1-0.2)</f>
        <v>7.920000000000001</v>
      </c>
      <c r="H18" s="33"/>
      <c r="I18" s="78"/>
      <c r="J18" s="33"/>
      <c r="K18" s="33"/>
      <c r="L18" s="34"/>
      <c r="M18" s="5"/>
      <c r="N18" s="15"/>
    </row>
    <row r="19" spans="2:14" s="3" customFormat="1" ht="19.5" customHeight="1">
      <c r="B19" s="31"/>
      <c r="C19" s="146" t="s">
        <v>27</v>
      </c>
      <c r="D19" s="146"/>
      <c r="E19" s="146"/>
      <c r="F19" s="146"/>
      <c r="G19" s="98">
        <f>G16/G18</f>
        <v>21.717171717171716</v>
      </c>
      <c r="H19" s="35"/>
      <c r="I19" s="69"/>
      <c r="J19" s="33"/>
      <c r="K19" s="33"/>
      <c r="L19" s="34"/>
      <c r="M19" s="5"/>
      <c r="N19" s="15"/>
    </row>
    <row r="20" spans="2:14" s="3" customFormat="1" ht="19.5" customHeight="1">
      <c r="B20" s="31"/>
      <c r="C20" s="146" t="s">
        <v>35</v>
      </c>
      <c r="D20" s="146"/>
      <c r="E20" s="146"/>
      <c r="F20" s="146"/>
      <c r="G20" s="81">
        <v>3</v>
      </c>
      <c r="H20" s="35"/>
      <c r="I20" s="69"/>
      <c r="J20" s="33"/>
      <c r="K20" s="33"/>
      <c r="L20" s="34"/>
      <c r="M20" s="5"/>
      <c r="N20" s="15"/>
    </row>
    <row r="21" spans="2:14" s="3" customFormat="1" ht="19.5" customHeight="1">
      <c r="B21" s="31"/>
      <c r="C21" s="146" t="s">
        <v>26</v>
      </c>
      <c r="D21" s="146"/>
      <c r="E21" s="146"/>
      <c r="F21" s="146"/>
      <c r="G21" s="103">
        <f>ROUND(G18*(1-G20*0.1),0)</f>
        <v>6</v>
      </c>
      <c r="H21" s="107" t="s">
        <v>28</v>
      </c>
      <c r="I21" s="33"/>
      <c r="J21" s="33"/>
      <c r="K21" s="33"/>
      <c r="L21" s="34"/>
      <c r="M21" s="5"/>
      <c r="N21" s="15"/>
    </row>
    <row r="22" spans="2:14" s="3" customFormat="1" ht="19.5" customHeight="1">
      <c r="B22" s="66"/>
      <c r="C22" s="21"/>
      <c r="D22" s="21"/>
      <c r="E22" s="21"/>
      <c r="F22" s="21"/>
      <c r="G22" s="104"/>
      <c r="H22" s="33"/>
      <c r="I22" s="33"/>
      <c r="J22" s="33"/>
      <c r="K22" s="33"/>
      <c r="L22" s="34"/>
      <c r="M22" s="5"/>
      <c r="N22" s="15"/>
    </row>
    <row r="23" spans="2:12" ht="17.25" customHeight="1">
      <c r="B23" s="53"/>
      <c r="C23" s="49" t="s">
        <v>30</v>
      </c>
      <c r="D23" s="47"/>
      <c r="E23" s="47"/>
      <c r="F23" s="47"/>
      <c r="G23" s="47"/>
      <c r="H23" s="47"/>
      <c r="I23" s="47"/>
      <c r="J23" s="47"/>
      <c r="K23" s="7"/>
      <c r="L23" s="30"/>
    </row>
    <row r="24" spans="2:12" ht="49.5" customHeight="1" thickBot="1">
      <c r="B24" s="53"/>
      <c r="C24" s="145" t="s">
        <v>55</v>
      </c>
      <c r="D24" s="145"/>
      <c r="E24" s="145"/>
      <c r="F24" s="145"/>
      <c r="G24" s="145"/>
      <c r="H24" s="145"/>
      <c r="I24" s="145"/>
      <c r="J24" s="145"/>
      <c r="K24" s="145"/>
      <c r="L24" s="34"/>
    </row>
    <row r="25" spans="2:12" ht="17.25" customHeight="1">
      <c r="B25" s="53"/>
      <c r="C25" s="7"/>
      <c r="D25" s="85" t="s">
        <v>37</v>
      </c>
      <c r="E25" s="86">
        <f>G21</f>
        <v>6</v>
      </c>
      <c r="F25" s="87">
        <f>$G$21-1</f>
        <v>5</v>
      </c>
      <c r="G25" s="110">
        <f>$G$21-2</f>
        <v>4</v>
      </c>
      <c r="H25" s="86">
        <f>$G$21-3</f>
        <v>3</v>
      </c>
      <c r="I25" s="86">
        <f>$G$21-4</f>
        <v>2</v>
      </c>
      <c r="J25" s="86">
        <f>$G$21-5</f>
        <v>1</v>
      </c>
      <c r="K25" s="7"/>
      <c r="L25" s="30"/>
    </row>
    <row r="26" spans="2:12" ht="30" customHeight="1">
      <c r="B26" s="53"/>
      <c r="C26" s="7"/>
      <c r="D26" s="11" t="s">
        <v>18</v>
      </c>
      <c r="E26" s="82">
        <f aca="true" t="shared" si="0" ref="E26:J26">$G$16/E25</f>
        <v>28.666666666666668</v>
      </c>
      <c r="F26" s="108">
        <f t="shared" si="0"/>
        <v>34.4</v>
      </c>
      <c r="G26" s="111">
        <f t="shared" si="0"/>
        <v>43</v>
      </c>
      <c r="H26" s="82">
        <f t="shared" si="0"/>
        <v>57.333333333333336</v>
      </c>
      <c r="I26" s="82">
        <f t="shared" si="0"/>
        <v>86</v>
      </c>
      <c r="J26" s="82">
        <f t="shared" si="0"/>
        <v>172</v>
      </c>
      <c r="K26" s="7"/>
      <c r="L26" s="30"/>
    </row>
    <row r="27" spans="2:12" ht="17.25" customHeight="1">
      <c r="B27" s="53"/>
      <c r="C27" s="7"/>
      <c r="D27" s="85" t="s">
        <v>38</v>
      </c>
      <c r="E27" s="89" t="str">
        <f aca="true" t="shared" si="1" ref="E27:J27">IF($G$21-E25&gt;0,$G$21-E25,"-")</f>
        <v>-</v>
      </c>
      <c r="F27" s="90">
        <f t="shared" si="1"/>
        <v>1</v>
      </c>
      <c r="G27" s="112">
        <f t="shared" si="1"/>
        <v>2</v>
      </c>
      <c r="H27" s="89">
        <f t="shared" si="1"/>
        <v>3</v>
      </c>
      <c r="I27" s="89">
        <f t="shared" si="1"/>
        <v>4</v>
      </c>
      <c r="J27" s="89">
        <f t="shared" si="1"/>
        <v>5</v>
      </c>
      <c r="K27" s="7"/>
      <c r="L27" s="30"/>
    </row>
    <row r="28" spans="2:12" ht="30" customHeight="1" thickBot="1">
      <c r="B28" s="53"/>
      <c r="C28" s="7"/>
      <c r="D28" s="11" t="s">
        <v>18</v>
      </c>
      <c r="E28" s="83" t="s">
        <v>19</v>
      </c>
      <c r="F28" s="109">
        <f>$G$16/F27</f>
        <v>172</v>
      </c>
      <c r="G28" s="113">
        <f>$G$16/G27</f>
        <v>86</v>
      </c>
      <c r="H28" s="82">
        <f>$G$16/H27</f>
        <v>57.333333333333336</v>
      </c>
      <c r="I28" s="84">
        <f>$G$16/I27</f>
        <v>43</v>
      </c>
      <c r="J28" s="84">
        <f>$G$16/J27</f>
        <v>34.4</v>
      </c>
      <c r="K28" s="7"/>
      <c r="L28" s="30"/>
    </row>
    <row r="29" spans="2:14" s="3" customFormat="1" ht="5.25" customHeight="1" thickBot="1">
      <c r="B29" s="37"/>
      <c r="C29" s="51"/>
      <c r="D29" s="38"/>
      <c r="E29" s="38"/>
      <c r="F29" s="38"/>
      <c r="G29" s="38"/>
      <c r="H29" s="38"/>
      <c r="I29" s="38"/>
      <c r="J29" s="38"/>
      <c r="K29" s="38"/>
      <c r="L29" s="39"/>
      <c r="M29" s="5"/>
      <c r="N29" s="15"/>
    </row>
    <row r="30" spans="4:14" s="3" customFormat="1" ht="29.25" customHeight="1" thickBot="1">
      <c r="D30" s="4"/>
      <c r="E30" s="4"/>
      <c r="F30" s="4"/>
      <c r="G30" s="4"/>
      <c r="H30" s="4"/>
      <c r="I30" s="4"/>
      <c r="J30" s="4"/>
      <c r="K30" s="4"/>
      <c r="N30" s="14"/>
    </row>
    <row r="31" spans="2:14" s="3" customFormat="1" ht="18">
      <c r="B31" s="52"/>
      <c r="C31" s="48" t="s">
        <v>21</v>
      </c>
      <c r="D31" s="41"/>
      <c r="E31" s="41"/>
      <c r="F31" s="41"/>
      <c r="G31" s="41"/>
      <c r="H31" s="41"/>
      <c r="I31" s="41"/>
      <c r="J31" s="41"/>
      <c r="K31" s="41"/>
      <c r="L31" s="42"/>
      <c r="N31" s="14"/>
    </row>
    <row r="32" spans="2:12" ht="51.75" customHeight="1" thickBot="1">
      <c r="B32" s="53"/>
      <c r="C32" s="147" t="s">
        <v>0</v>
      </c>
      <c r="D32" s="57" t="s">
        <v>9</v>
      </c>
      <c r="E32" s="57" t="s">
        <v>10</v>
      </c>
      <c r="F32" s="57" t="s">
        <v>11</v>
      </c>
      <c r="G32" s="57" t="s">
        <v>2</v>
      </c>
      <c r="H32" s="7"/>
      <c r="I32" s="7"/>
      <c r="J32" s="7"/>
      <c r="K32" s="7"/>
      <c r="L32" s="44"/>
    </row>
    <row r="33" spans="2:12" ht="24" customHeight="1" thickTop="1">
      <c r="B33" s="53"/>
      <c r="C33" s="148"/>
      <c r="D33" s="19">
        <f>D8</f>
        <v>37</v>
      </c>
      <c r="E33" s="19">
        <f>E8+F8</f>
        <v>114</v>
      </c>
      <c r="F33" s="25">
        <v>137</v>
      </c>
      <c r="G33" s="19">
        <f>D33+F33</f>
        <v>174</v>
      </c>
      <c r="H33" s="7" t="s">
        <v>15</v>
      </c>
      <c r="I33" s="7"/>
      <c r="J33" s="7"/>
      <c r="K33" s="7"/>
      <c r="L33" s="30"/>
    </row>
    <row r="34" spans="2:14" s="3" customFormat="1" ht="14.25">
      <c r="B34" s="31"/>
      <c r="C34" s="49"/>
      <c r="D34" s="10"/>
      <c r="E34" s="10"/>
      <c r="F34" s="10"/>
      <c r="G34" s="10"/>
      <c r="H34" s="10"/>
      <c r="I34" s="10"/>
      <c r="J34" s="10"/>
      <c r="K34" s="10"/>
      <c r="L34" s="32"/>
      <c r="N34" s="14"/>
    </row>
    <row r="35" spans="2:17" s="3" customFormat="1" ht="19.5" customHeight="1">
      <c r="B35" s="31"/>
      <c r="C35" s="144" t="s">
        <v>32</v>
      </c>
      <c r="D35" s="144"/>
      <c r="E35" s="144"/>
      <c r="F35" s="144"/>
      <c r="G35" s="22">
        <f>I8*(1-0.4)</f>
        <v>5.94</v>
      </c>
      <c r="H35" s="33"/>
      <c r="I35" s="78"/>
      <c r="J35" s="33"/>
      <c r="K35" s="33"/>
      <c r="L35" s="34"/>
      <c r="M35" s="5"/>
      <c r="N35" s="15"/>
      <c r="O35" s="5"/>
      <c r="P35" s="5"/>
      <c r="Q35" s="5"/>
    </row>
    <row r="36" spans="2:17" s="3" customFormat="1" ht="19.5" customHeight="1">
      <c r="B36" s="31"/>
      <c r="C36" s="144" t="s">
        <v>33</v>
      </c>
      <c r="D36" s="144"/>
      <c r="E36" s="144"/>
      <c r="F36" s="144"/>
      <c r="G36" s="98">
        <f>G33/G35</f>
        <v>29.29292929292929</v>
      </c>
      <c r="H36" s="35"/>
      <c r="I36" s="33"/>
      <c r="J36" s="33"/>
      <c r="K36" s="33"/>
      <c r="L36" s="34"/>
      <c r="M36" s="5"/>
      <c r="N36" s="15"/>
      <c r="O36" s="5"/>
      <c r="P36" s="5"/>
      <c r="Q36" s="5"/>
    </row>
    <row r="37" spans="2:17" s="3" customFormat="1" ht="19.5" customHeight="1">
      <c r="B37" s="31"/>
      <c r="C37" s="144" t="s">
        <v>36</v>
      </c>
      <c r="D37" s="144"/>
      <c r="E37" s="144"/>
      <c r="F37" s="144"/>
      <c r="G37" s="81">
        <v>3</v>
      </c>
      <c r="H37" s="35"/>
      <c r="I37" s="69"/>
      <c r="J37" s="33"/>
      <c r="K37" s="33"/>
      <c r="L37" s="34"/>
      <c r="M37" s="5"/>
      <c r="N37" s="15"/>
      <c r="O37" s="5"/>
      <c r="P37" s="5"/>
      <c r="Q37" s="5"/>
    </row>
    <row r="38" spans="2:17" s="3" customFormat="1" ht="19.5" customHeight="1">
      <c r="B38" s="31"/>
      <c r="C38" s="144" t="s">
        <v>26</v>
      </c>
      <c r="D38" s="144"/>
      <c r="E38" s="144"/>
      <c r="F38" s="144"/>
      <c r="G38" s="102">
        <f>ROUND(G35*(1-G37*0.1),0)</f>
        <v>4</v>
      </c>
      <c r="H38" s="107" t="s">
        <v>28</v>
      </c>
      <c r="I38" s="33"/>
      <c r="J38" s="33"/>
      <c r="K38" s="33"/>
      <c r="L38" s="34"/>
      <c r="M38" s="5"/>
      <c r="N38" s="15"/>
      <c r="O38" s="5"/>
      <c r="P38" s="5"/>
      <c r="Q38" s="5"/>
    </row>
    <row r="39" spans="2:19" s="3" customFormat="1" ht="13.5">
      <c r="B39" s="31"/>
      <c r="D39" s="33"/>
      <c r="E39" s="33"/>
      <c r="F39" s="33"/>
      <c r="G39" s="33"/>
      <c r="H39" s="33"/>
      <c r="I39" s="33"/>
      <c r="J39" s="33"/>
      <c r="K39" s="33"/>
      <c r="L39" s="34"/>
      <c r="M39" s="5"/>
      <c r="N39" s="15"/>
      <c r="O39" s="5"/>
      <c r="P39" s="5"/>
      <c r="Q39" s="5"/>
      <c r="R39" s="5"/>
      <c r="S39" s="5"/>
    </row>
    <row r="40" spans="2:12" ht="17.25" customHeight="1">
      <c r="B40" s="53"/>
      <c r="C40" s="49" t="s">
        <v>30</v>
      </c>
      <c r="D40" s="47"/>
      <c r="E40" s="64"/>
      <c r="F40" s="47"/>
      <c r="G40" s="47"/>
      <c r="H40" s="47"/>
      <c r="I40" s="47"/>
      <c r="J40" s="47"/>
      <c r="K40" s="7"/>
      <c r="L40" s="34"/>
    </row>
    <row r="41" spans="2:12" ht="49.5" customHeight="1">
      <c r="B41" s="53"/>
      <c r="C41" s="145" t="s">
        <v>54</v>
      </c>
      <c r="D41" s="145"/>
      <c r="E41" s="145"/>
      <c r="F41" s="145"/>
      <c r="G41" s="145"/>
      <c r="H41" s="145"/>
      <c r="I41" s="145"/>
      <c r="J41" s="145"/>
      <c r="K41" s="145"/>
      <c r="L41" s="34"/>
    </row>
    <row r="42" spans="2:14" ht="17.25" customHeight="1">
      <c r="B42" s="53"/>
      <c r="C42" s="7"/>
      <c r="D42" s="92" t="s">
        <v>37</v>
      </c>
      <c r="E42" s="93">
        <f>$G$38-1</f>
        <v>3</v>
      </c>
      <c r="F42" s="94">
        <f>$G$38-2</f>
        <v>2</v>
      </c>
      <c r="G42" s="94">
        <f>$G$38-3</f>
        <v>1</v>
      </c>
      <c r="H42" s="94">
        <f>$G$38-4</f>
        <v>0</v>
      </c>
      <c r="I42" s="7"/>
      <c r="J42" s="7"/>
      <c r="K42" s="7"/>
      <c r="L42" s="30"/>
      <c r="N42" s="13">
        <v>4</v>
      </c>
    </row>
    <row r="43" spans="2:14" ht="30" customHeight="1">
      <c r="B43" s="53"/>
      <c r="C43" s="7"/>
      <c r="D43" s="11" t="s">
        <v>18</v>
      </c>
      <c r="E43" s="83">
        <f>$G$33/E42</f>
        <v>58</v>
      </c>
      <c r="F43" s="84">
        <f>$G$33/F42</f>
        <v>87</v>
      </c>
      <c r="G43" s="84">
        <f>$G$33/G42</f>
        <v>174</v>
      </c>
      <c r="H43" s="84" t="e">
        <f>$G$33/H42</f>
        <v>#DIV/0!</v>
      </c>
      <c r="I43" s="7"/>
      <c r="J43" s="7"/>
      <c r="K43" s="7"/>
      <c r="L43" s="30"/>
      <c r="N43" s="13">
        <v>43</v>
      </c>
    </row>
    <row r="44" spans="2:14" ht="17.25" customHeight="1">
      <c r="B44" s="53"/>
      <c r="C44" s="7"/>
      <c r="D44" s="92" t="s">
        <v>38</v>
      </c>
      <c r="E44" s="95">
        <f>G38-E42</f>
        <v>1</v>
      </c>
      <c r="F44" s="96">
        <f>G38-F42</f>
        <v>2</v>
      </c>
      <c r="G44" s="96">
        <v>3</v>
      </c>
      <c r="H44" s="96">
        <v>4</v>
      </c>
      <c r="I44" s="7"/>
      <c r="J44" s="7"/>
      <c r="K44" s="7"/>
      <c r="L44" s="30"/>
      <c r="N44" s="13">
        <v>4</v>
      </c>
    </row>
    <row r="45" spans="2:14" ht="30" customHeight="1">
      <c r="B45" s="53"/>
      <c r="C45" s="7"/>
      <c r="D45" s="11" t="s">
        <v>18</v>
      </c>
      <c r="E45" s="83">
        <f>$G$33/E44</f>
        <v>174</v>
      </c>
      <c r="F45" s="84">
        <f>$G$33/F44</f>
        <v>87</v>
      </c>
      <c r="G45" s="84">
        <f>$G$33/G44</f>
        <v>58</v>
      </c>
      <c r="H45" s="84">
        <f>$G$33/H44</f>
        <v>43.5</v>
      </c>
      <c r="I45" s="7"/>
      <c r="J45" s="7"/>
      <c r="K45" s="7"/>
      <c r="L45" s="30"/>
      <c r="N45" s="13">
        <v>43</v>
      </c>
    </row>
    <row r="46" spans="2:17" s="3" customFormat="1" ht="7.5" customHeight="1" thickBot="1">
      <c r="B46" s="37"/>
      <c r="C46" s="51"/>
      <c r="D46" s="38"/>
      <c r="E46" s="38"/>
      <c r="F46" s="38"/>
      <c r="G46" s="38"/>
      <c r="H46" s="38"/>
      <c r="I46" s="38"/>
      <c r="J46" s="38"/>
      <c r="K46" s="38"/>
      <c r="L46" s="39"/>
      <c r="M46" s="5"/>
      <c r="N46" s="15"/>
      <c r="O46" s="5"/>
      <c r="P46" s="5"/>
      <c r="Q46" s="5"/>
    </row>
    <row r="47" spans="4:14" s="3" customFormat="1" ht="5.25" customHeight="1">
      <c r="D47" s="4"/>
      <c r="E47" s="4"/>
      <c r="F47" s="4"/>
      <c r="G47" s="4"/>
      <c r="H47" s="4"/>
      <c r="I47" s="4"/>
      <c r="J47" s="4"/>
      <c r="K47" s="4"/>
      <c r="N47" s="14"/>
    </row>
    <row r="48" spans="4:14" s="3" customFormat="1" ht="13.5">
      <c r="D48" s="4"/>
      <c r="E48" s="4"/>
      <c r="F48" s="4"/>
      <c r="G48" s="4"/>
      <c r="H48" s="4"/>
      <c r="I48" s="4"/>
      <c r="J48" s="4"/>
      <c r="K48" s="4"/>
      <c r="N48" s="14"/>
    </row>
  </sheetData>
  <sheetProtection/>
  <mergeCells count="16">
    <mergeCell ref="C38:F38"/>
    <mergeCell ref="C41:K41"/>
    <mergeCell ref="A1:M1"/>
    <mergeCell ref="C21:F21"/>
    <mergeCell ref="C24:K24"/>
    <mergeCell ref="C32:C33"/>
    <mergeCell ref="C35:F35"/>
    <mergeCell ref="C36:F36"/>
    <mergeCell ref="C37:F37"/>
    <mergeCell ref="C10:F10"/>
    <mergeCell ref="C15:C16"/>
    <mergeCell ref="C18:F18"/>
    <mergeCell ref="C19:F19"/>
    <mergeCell ref="C20:F20"/>
    <mergeCell ref="C7:C8"/>
    <mergeCell ref="A2:M2"/>
  </mergeCells>
  <conditionalFormatting sqref="D16:G16 D33:G33 G8">
    <cfRule type="cellIs" priority="4" dxfId="0" operator="lessThan" stopIfTrue="1">
      <formula>0</formula>
    </cfRule>
  </conditionalFormatting>
  <conditionalFormatting sqref="D8:F8">
    <cfRule type="cellIs" priority="3" dxfId="0" operator="lessThan" stopIfTrue="1">
      <formula>0</formula>
    </cfRule>
  </conditionalFormatting>
  <conditionalFormatting sqref="H8">
    <cfRule type="cellIs" priority="2" dxfId="0" operator="lessThan" stopIfTrue="1">
      <formula>0</formula>
    </cfRule>
  </conditionalFormatting>
  <conditionalFormatting sqref="I8">
    <cfRule type="cellIs" priority="1" dxfId="0" operator="lessThan" stopIfTrue="1">
      <formula>0</formula>
    </cfRule>
  </conditionalFormatting>
  <printOptions/>
  <pageMargins left="0.7480314960629921" right="0.7480314960629921" top="0.984251968503937" bottom="0.984251968503937" header="0.5118110236220472" footer="0.5118110236220472"/>
  <pageSetup cellComments="asDisplayed" fitToHeight="1" fitToWidth="1" horizontalDpi="600" verticalDpi="600" orientation="portrait" paperSize="9" scale="6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2014-12-24T07:54:43Z</dcterms:created>
  <dcterms:modified xsi:type="dcterms:W3CDTF">2015-02-17T01:38:02Z</dcterms:modified>
  <cp:category/>
  <cp:version/>
  <cp:contentType/>
  <cp:contentStatus/>
</cp:coreProperties>
</file>