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CC6F" lockStructure="1"/>
  <bookViews>
    <workbookView xWindow="0" yWindow="0" windowWidth="22260" windowHeight="12648"/>
  </bookViews>
  <sheets>
    <sheet name="計算シート" sheetId="8" r:id="rId1"/>
    <sheet name="計算シート（計算例）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F12" i="8"/>
  <c r="G11" i="8"/>
  <c r="F11" i="8"/>
  <c r="E11" i="8"/>
  <c r="D11" i="8"/>
  <c r="G10" i="8"/>
  <c r="F10" i="8"/>
  <c r="E10" i="8"/>
  <c r="D10" i="8"/>
  <c r="G8" i="8"/>
  <c r="F8" i="8"/>
  <c r="E8" i="8"/>
  <c r="E17" i="8" s="1"/>
  <c r="D8" i="8"/>
  <c r="D14" i="8" s="1"/>
  <c r="E13" i="8" l="1"/>
  <c r="G13" i="8"/>
  <c r="E14" i="8"/>
  <c r="G14" i="8"/>
  <c r="G24" i="8" s="1"/>
  <c r="F15" i="8"/>
  <c r="F25" i="8" s="1"/>
  <c r="F16" i="8"/>
  <c r="D17" i="8"/>
  <c r="F17" i="8"/>
  <c r="E18" i="8"/>
  <c r="G18" i="8"/>
  <c r="G19" i="8"/>
  <c r="E24" i="8"/>
  <c r="G25" i="8"/>
  <c r="D13" i="8"/>
  <c r="F13" i="8"/>
  <c r="F14" i="8"/>
  <c r="E15" i="8"/>
  <c r="G15" i="8"/>
  <c r="G16" i="8"/>
  <c r="G26" i="8" s="1"/>
  <c r="G17" i="8"/>
  <c r="F18" i="8"/>
  <c r="F19" i="8"/>
  <c r="G20" i="8"/>
  <c r="F24" i="8"/>
  <c r="D8" i="1"/>
  <c r="D11" i="1" l="1"/>
  <c r="D10" i="1"/>
  <c r="F12" i="1" l="1"/>
  <c r="G12" i="1"/>
  <c r="E11" i="1"/>
  <c r="F11" i="1"/>
  <c r="G11" i="1"/>
  <c r="E10" i="1"/>
  <c r="F10" i="1"/>
  <c r="G10" i="1"/>
  <c r="G8" i="1"/>
  <c r="F8" i="1"/>
  <c r="E8" i="1"/>
  <c r="D17" i="1" l="1"/>
  <c r="D14" i="1"/>
  <c r="D13" i="1"/>
  <c r="G20" i="1"/>
  <c r="G16" i="1"/>
  <c r="G26" i="1" s="1"/>
  <c r="G14" i="1"/>
  <c r="G24" i="1" s="1"/>
  <c r="G15" i="1"/>
  <c r="G25" i="1" s="1"/>
  <c r="G13" i="1"/>
  <c r="F18" i="1"/>
  <c r="F16" i="1"/>
  <c r="F15" i="1"/>
  <c r="F25" i="1" s="1"/>
  <c r="F14" i="1"/>
  <c r="F24" i="1" s="1"/>
  <c r="F13" i="1"/>
  <c r="E14" i="1"/>
  <c r="E24" i="1" s="1"/>
  <c r="E15" i="1"/>
  <c r="E13" i="1"/>
  <c r="E18" i="1"/>
  <c r="F19" i="1"/>
  <c r="G18" i="1"/>
  <c r="G19" i="1"/>
  <c r="E17" i="1"/>
  <c r="G17" i="1"/>
  <c r="F17" i="1"/>
</calcChain>
</file>

<file path=xl/sharedStrings.xml><?xml version="1.0" encoding="utf-8"?>
<sst xmlns="http://schemas.openxmlformats.org/spreadsheetml/2006/main" count="70" uniqueCount="23">
  <si>
    <t>借受月額</t>
    <rPh sb="0" eb="2">
      <t>カリウケ</t>
    </rPh>
    <rPh sb="2" eb="4">
      <t>ゲツガク</t>
    </rPh>
    <phoneticPr fontId="2"/>
  </si>
  <si>
    <t>借受回数</t>
    <rPh sb="0" eb="2">
      <t>カリウケ</t>
    </rPh>
    <rPh sb="2" eb="4">
      <t>カイスウ</t>
    </rPh>
    <phoneticPr fontId="2"/>
  </si>
  <si>
    <t>免除予定額</t>
    <rPh sb="0" eb="2">
      <t>メンジョ</t>
    </rPh>
    <rPh sb="2" eb="4">
      <t>ヨテイ</t>
    </rPh>
    <rPh sb="4" eb="5">
      <t>ガク</t>
    </rPh>
    <phoneticPr fontId="2"/>
  </si>
  <si>
    <t>返還回数</t>
    <rPh sb="0" eb="2">
      <t>ヘンカン</t>
    </rPh>
    <rPh sb="2" eb="4">
      <t>カイスウ</t>
    </rPh>
    <phoneticPr fontId="2"/>
  </si>
  <si>
    <t>借受総額</t>
    <rPh sb="0" eb="2">
      <t>カリウケ</t>
    </rPh>
    <rPh sb="2" eb="4">
      <t>ソウガク</t>
    </rPh>
    <phoneticPr fontId="2"/>
  </si>
  <si>
    <t>①全額返還</t>
    <rPh sb="1" eb="3">
      <t>ゼンガク</t>
    </rPh>
    <rPh sb="3" eb="5">
      <t>ヘンカン</t>
    </rPh>
    <phoneticPr fontId="2"/>
  </si>
  <si>
    <t>②都内施設５年従事</t>
    <rPh sb="1" eb="3">
      <t>トナイ</t>
    </rPh>
    <rPh sb="3" eb="5">
      <t>シセツ</t>
    </rPh>
    <rPh sb="6" eb="7">
      <t>ネン</t>
    </rPh>
    <rPh sb="7" eb="9">
      <t>ジュウジ</t>
    </rPh>
    <phoneticPr fontId="2"/>
  </si>
  <si>
    <t>③指定施設５年従事</t>
    <rPh sb="1" eb="3">
      <t>シテイ</t>
    </rPh>
    <rPh sb="3" eb="5">
      <t>シセツ</t>
    </rPh>
    <rPh sb="6" eb="7">
      <t>ネン</t>
    </rPh>
    <rPh sb="7" eb="9">
      <t>ジュウジ</t>
    </rPh>
    <phoneticPr fontId="2"/>
  </si>
  <si>
    <t>④指定施設７年従事</t>
    <rPh sb="1" eb="3">
      <t>シテイ</t>
    </rPh>
    <rPh sb="3" eb="5">
      <t>シセツ</t>
    </rPh>
    <rPh sb="6" eb="7">
      <t>ネン</t>
    </rPh>
    <rPh sb="7" eb="9">
      <t>ジュウジ</t>
    </rPh>
    <phoneticPr fontId="2"/>
  </si>
  <si>
    <t>１回の金額（月賦の場合）</t>
    <rPh sb="1" eb="2">
      <t>カイ</t>
    </rPh>
    <rPh sb="3" eb="5">
      <t>キンガク</t>
    </rPh>
    <rPh sb="6" eb="8">
      <t>ゲップ</t>
    </rPh>
    <rPh sb="9" eb="11">
      <t>バアイ</t>
    </rPh>
    <phoneticPr fontId="2"/>
  </si>
  <si>
    <t>月賦額25,000円の可否</t>
    <rPh sb="0" eb="2">
      <t>ゲップ</t>
    </rPh>
    <rPh sb="2" eb="3">
      <t>ガク</t>
    </rPh>
    <rPh sb="9" eb="10">
      <t>エン</t>
    </rPh>
    <rPh sb="11" eb="13">
      <t>カヒ</t>
    </rPh>
    <phoneticPr fontId="2"/>
  </si>
  <si>
    <t>猶予されない返還債務（返還額）</t>
    <rPh sb="11" eb="14">
      <t>ヘンカンガク</t>
    </rPh>
    <phoneticPr fontId="2"/>
  </si>
  <si>
    <t>貸与月額
2.5万の場合</t>
    <rPh sb="0" eb="2">
      <t>タイヨ</t>
    </rPh>
    <rPh sb="2" eb="4">
      <t>ゲツガク</t>
    </rPh>
    <rPh sb="8" eb="9">
      <t>マン</t>
    </rPh>
    <rPh sb="10" eb="12">
      <t>バアイ</t>
    </rPh>
    <phoneticPr fontId="2"/>
  </si>
  <si>
    <t>貸与月額
5万の場合</t>
    <rPh sb="0" eb="2">
      <t>タイヨ</t>
    </rPh>
    <rPh sb="2" eb="4">
      <t>ゲツガク</t>
    </rPh>
    <rPh sb="6" eb="7">
      <t>マン</t>
    </rPh>
    <rPh sb="8" eb="10">
      <t>バアイ</t>
    </rPh>
    <phoneticPr fontId="2"/>
  </si>
  <si>
    <t>貸与月額
7.5万の場合</t>
    <rPh sb="0" eb="2">
      <t>タイヨ</t>
    </rPh>
    <rPh sb="2" eb="4">
      <t>ゲツガク</t>
    </rPh>
    <rPh sb="8" eb="9">
      <t>マン</t>
    </rPh>
    <rPh sb="10" eb="12">
      <t>バアイ</t>
    </rPh>
    <phoneticPr fontId="2"/>
  </si>
  <si>
    <t>貸与月額
10万の場合</t>
    <rPh sb="0" eb="2">
      <t>タイヨ</t>
    </rPh>
    <rPh sb="2" eb="4">
      <t>ゲツガク</t>
    </rPh>
    <rPh sb="7" eb="8">
      <t>マン</t>
    </rPh>
    <rPh sb="9" eb="11">
      <t>バアイ</t>
    </rPh>
    <phoneticPr fontId="2"/>
  </si>
  <si>
    <t>項目</t>
    <rPh sb="0" eb="2">
      <t>コウモク</t>
    </rPh>
    <phoneticPr fontId="2"/>
  </si>
  <si>
    <t>○…月賦額を25,000円とすることが可能</t>
    <rPh sb="2" eb="4">
      <t>ゲップ</t>
    </rPh>
    <rPh sb="4" eb="5">
      <t>ガク</t>
    </rPh>
    <rPh sb="12" eb="13">
      <t>エン</t>
    </rPh>
    <rPh sb="19" eb="21">
      <t>カノウ</t>
    </rPh>
    <phoneticPr fontId="2"/>
  </si>
  <si>
    <t>×…月賦額を25,000円とすることが不可</t>
    <rPh sb="19" eb="21">
      <t>フカ</t>
    </rPh>
    <phoneticPr fontId="2"/>
  </si>
  <si>
    <t>《参考》修学資金返還額計算シート</t>
    <rPh sb="1" eb="3">
      <t>サンコウ</t>
    </rPh>
    <rPh sb="4" eb="6">
      <t>シュウガク</t>
    </rPh>
    <rPh sb="6" eb="8">
      <t>シキン</t>
    </rPh>
    <rPh sb="8" eb="11">
      <t>ヘンカンガク</t>
    </rPh>
    <rPh sb="11" eb="13">
      <t>ケイサン</t>
    </rPh>
    <phoneticPr fontId="2"/>
  </si>
  <si>
    <t>（注２）免除の条件は、卒業直後の就職先により判断します。</t>
    <rPh sb="1" eb="2">
      <t>チュウ</t>
    </rPh>
    <rPh sb="4" eb="6">
      <t>メンジョ</t>
    </rPh>
    <rPh sb="7" eb="9">
      <t>ジョウケン</t>
    </rPh>
    <rPh sb="11" eb="13">
      <t>ソツギョウ</t>
    </rPh>
    <rPh sb="13" eb="15">
      <t>チョクゴ</t>
    </rPh>
    <rPh sb="16" eb="18">
      <t>シュウショク</t>
    </rPh>
    <rPh sb="18" eb="19">
      <t>サキ</t>
    </rPh>
    <rPh sb="22" eb="24">
      <t>ハンダン</t>
    </rPh>
    <phoneticPr fontId="2"/>
  </si>
  <si>
    <r>
      <t>（注１）このシートは、卒業直後の計算にのみ使用できます。</t>
    </r>
    <r>
      <rPr>
        <b/>
        <u/>
        <sz val="11"/>
        <color rgb="FFFF0000"/>
        <rFont val="游ゴシック"/>
        <family val="3"/>
        <charset val="128"/>
        <scheme val="minor"/>
      </rPr>
      <t>転職・退職時には使用できません。</t>
    </r>
    <rPh sb="1" eb="2">
      <t>チュウ</t>
    </rPh>
    <rPh sb="11" eb="13">
      <t>ソツギョウ</t>
    </rPh>
    <rPh sb="13" eb="15">
      <t>チョクゴ</t>
    </rPh>
    <rPh sb="16" eb="18">
      <t>ケイサン</t>
    </rPh>
    <rPh sb="21" eb="23">
      <t>シヨウ</t>
    </rPh>
    <rPh sb="28" eb="30">
      <t>テンショク</t>
    </rPh>
    <rPh sb="31" eb="33">
      <t>タイショク</t>
    </rPh>
    <rPh sb="33" eb="34">
      <t>ジ</t>
    </rPh>
    <phoneticPr fontId="2"/>
  </si>
  <si>
    <t>（注３）条件を満たすかは要綱に基づき決定します。あくまで参考としてご覧ください。</t>
    <rPh sb="1" eb="2">
      <t>チュウ</t>
    </rPh>
    <rPh sb="4" eb="6">
      <t>ジョウケン</t>
    </rPh>
    <rPh sb="7" eb="8">
      <t>ミ</t>
    </rPh>
    <rPh sb="12" eb="14">
      <t>ヨウコウ</t>
    </rPh>
    <rPh sb="15" eb="16">
      <t>モト</t>
    </rPh>
    <rPh sb="18" eb="20">
      <t>ケッテイ</t>
    </rPh>
    <rPh sb="28" eb="30">
      <t>サンコウ</t>
    </rPh>
    <rPh sb="34" eb="35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</si>
</sst>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回&quot;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1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8" fontId="5" fillId="3" borderId="6" xfId="1" applyNumberFormat="1" applyFont="1" applyFill="1" applyBorder="1" applyAlignment="1">
      <alignment vertical="center"/>
    </xf>
    <xf numFmtId="38" fontId="5" fillId="3" borderId="26" xfId="1" applyNumberFormat="1" applyFont="1" applyFill="1" applyBorder="1" applyAlignment="1">
      <alignment vertical="center"/>
    </xf>
    <xf numFmtId="38" fontId="5" fillId="3" borderId="14" xfId="1" applyNumberFormat="1" applyFont="1" applyFill="1" applyBorder="1" applyAlignment="1">
      <alignment vertical="center"/>
    </xf>
    <xf numFmtId="38" fontId="5" fillId="3" borderId="27" xfId="1" applyNumberFormat="1" applyFont="1" applyFill="1" applyBorder="1" applyAlignment="1">
      <alignment vertical="center"/>
    </xf>
    <xf numFmtId="38" fontId="4" fillId="0" borderId="4" xfId="1" applyNumberFormat="1" applyFont="1" applyBorder="1" applyAlignment="1">
      <alignment vertical="center"/>
    </xf>
    <xf numFmtId="38" fontId="4" fillId="0" borderId="5" xfId="1" applyNumberFormat="1" applyFont="1" applyBorder="1" applyAlignment="1">
      <alignment vertical="center"/>
    </xf>
    <xf numFmtId="38" fontId="4" fillId="0" borderId="30" xfId="1" applyNumberFormat="1" applyFont="1" applyBorder="1" applyAlignment="1">
      <alignment vertical="center"/>
    </xf>
    <xf numFmtId="38" fontId="4" fillId="0" borderId="12" xfId="1" applyNumberFormat="1" applyFont="1" applyBorder="1" applyAlignment="1">
      <alignment vertical="center"/>
    </xf>
    <xf numFmtId="38" fontId="4" fillId="0" borderId="28" xfId="1" applyNumberFormat="1" applyFont="1" applyBorder="1" applyAlignment="1">
      <alignment vertical="center"/>
    </xf>
    <xf numFmtId="38" fontId="4" fillId="0" borderId="29" xfId="1" applyNumberFormat="1" applyFont="1" applyBorder="1" applyAlignment="1">
      <alignment vertical="center"/>
    </xf>
    <xf numFmtId="38" fontId="4" fillId="0" borderId="9" xfId="1" applyNumberFormat="1" applyFont="1" applyBorder="1" applyAlignment="1">
      <alignment vertical="center"/>
    </xf>
    <xf numFmtId="38" fontId="4" fillId="0" borderId="31" xfId="1" applyNumberFormat="1" applyFont="1" applyBorder="1" applyAlignment="1">
      <alignment vertical="center"/>
    </xf>
    <xf numFmtId="176" fontId="5" fillId="3" borderId="14" xfId="1" applyNumberFormat="1" applyFont="1" applyFill="1" applyBorder="1" applyAlignment="1">
      <alignment vertical="center"/>
    </xf>
    <xf numFmtId="176" fontId="5" fillId="3" borderId="27" xfId="1" applyNumberFormat="1" applyFont="1" applyFill="1" applyBorder="1" applyAlignment="1">
      <alignment vertical="center"/>
    </xf>
    <xf numFmtId="176" fontId="5" fillId="3" borderId="5" xfId="1" applyNumberFormat="1" applyFont="1" applyFill="1" applyBorder="1" applyAlignment="1">
      <alignment vertical="center"/>
    </xf>
    <xf numFmtId="176" fontId="5" fillId="3" borderId="30" xfId="1" applyNumberFormat="1" applyFont="1" applyFill="1" applyBorder="1" applyAlignment="1">
      <alignment vertical="center"/>
    </xf>
    <xf numFmtId="176" fontId="5" fillId="3" borderId="31" xfId="1" applyNumberFormat="1" applyFont="1" applyFill="1" applyBorder="1" applyAlignment="1">
      <alignment vertical="center"/>
    </xf>
    <xf numFmtId="176" fontId="5" fillId="2" borderId="3" xfId="1" applyNumberFormat="1" applyFont="1" applyFill="1" applyBorder="1" applyAlignment="1" applyProtection="1">
      <alignment vertical="center"/>
      <protection locked="0"/>
    </xf>
    <xf numFmtId="176" fontId="5" fillId="2" borderId="25" xfId="1" applyNumberFormat="1" applyFont="1" applyFill="1" applyBorder="1" applyAlignment="1" applyProtection="1">
      <alignment vertical="center"/>
      <protection locked="0"/>
    </xf>
    <xf numFmtId="38" fontId="4" fillId="0" borderId="7" xfId="1" applyNumberFormat="1" applyFont="1" applyBorder="1" applyAlignment="1">
      <alignment vertical="center"/>
    </xf>
    <xf numFmtId="38" fontId="4" fillId="0" borderId="8" xfId="1" applyNumberFormat="1" applyFont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38" fontId="5" fillId="0" borderId="34" xfId="1" applyNumberFormat="1" applyFont="1" applyFill="1" applyBorder="1" applyAlignment="1">
      <alignment horizontal="center" vertical="center"/>
    </xf>
    <xf numFmtId="38" fontId="5" fillId="0" borderId="35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38" fontId="4" fillId="0" borderId="7" xfId="1" applyNumberFormat="1" applyFont="1" applyFill="1" applyBorder="1" applyAlignment="1">
      <alignment horizontal="center" vertical="center"/>
    </xf>
    <xf numFmtId="38" fontId="5" fillId="0" borderId="5" xfId="1" applyNumberFormat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38" fontId="4" fillId="0" borderId="8" xfId="1" applyNumberFormat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176" fontId="4" fillId="3" borderId="7" xfId="1" applyNumberFormat="1" applyFont="1" applyFill="1" applyBorder="1" applyAlignment="1">
      <alignment vertical="center"/>
    </xf>
    <xf numFmtId="176" fontId="4" fillId="3" borderId="8" xfId="1" applyNumberFormat="1" applyFont="1" applyFill="1" applyBorder="1" applyAlignment="1">
      <alignment vertical="center"/>
    </xf>
    <xf numFmtId="38" fontId="4" fillId="0" borderId="12" xfId="1" applyNumberFormat="1" applyFont="1" applyFill="1" applyBorder="1" applyAlignment="1">
      <alignment vertical="center"/>
    </xf>
    <xf numFmtId="38" fontId="4" fillId="0" borderId="28" xfId="1" applyNumberFormat="1" applyFont="1" applyFill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270933</xdr:colOff>
      <xdr:row>4</xdr:row>
      <xdr:rowOff>50800</xdr:rowOff>
    </xdr:from>
    <xdr:to>
      <xdr:col>11</xdr:col>
      <xdr:colOff>16933</xdr:colOff>
      <xdr:row>7</xdr:row>
      <xdr:rowOff>25400</xdr:rowOff>
    </xdr:to>
    <xdr:sp macro="" textlink="">
      <xdr:nvSpPr>
        <xdr:cNvPr id="2" name="四角形吹き出し 1"/>
        <xdr:cNvSpPr/>
      </xdr:nvSpPr>
      <xdr:spPr>
        <a:xfrm>
          <a:off x="6976533" y="1262380"/>
          <a:ext cx="2039620" cy="934720"/>
        </a:xfrm>
        <a:prstGeom prst="wedgeRectCallout">
          <a:avLst>
            <a:gd name="adj1" fmla="val -61654"/>
            <a:gd name="adj2" fmla="val 278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各貸与月額に応じて、借受回数を記入してください。</a:t>
          </a:r>
          <a:endParaRPr kumimoji="1" lang="en-US" altLang="ja-JP" sz="1200" b="1"/>
        </a:p>
      </xdr:txBody>
    </xdr:sp>
    <xdr:clientData/>
  </xdr:twoCellAnchor>
  <xdr:twoCellAnchor>
    <xdr:from>
      <xdr:col>8</xdr:col>
      <xdr:colOff>169333</xdr:colOff>
      <xdr:row>22</xdr:row>
      <xdr:rowOff>16933</xdr:rowOff>
    </xdr:from>
    <xdr:to>
      <xdr:col>15</xdr:col>
      <xdr:colOff>186266</xdr:colOff>
      <xdr:row>30</xdr:row>
      <xdr:rowOff>135467</xdr:rowOff>
    </xdr:to>
    <xdr:sp macro="" textlink="">
      <xdr:nvSpPr>
        <xdr:cNvPr id="3" name="テキスト ボックス 2"/>
        <xdr:cNvSpPr txBox="1"/>
      </xdr:nvSpPr>
      <xdr:spPr>
        <a:xfrm>
          <a:off x="7156873" y="5937673"/>
          <a:ext cx="4710853" cy="1954954"/>
        </a:xfrm>
        <a:prstGeom prst="wedgeRectCallout">
          <a:avLst>
            <a:gd name="adj1" fmla="val -58546"/>
            <a:gd name="adj2" fmla="val -20773"/>
          </a:avLst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○月賦額は、</a:t>
          </a:r>
          <a:r>
            <a:rPr kumimoji="1" lang="ja-JP" altLang="en-US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貸与月額</a:t>
          </a:r>
          <a:r>
            <a:rPr kumimoji="1" lang="en-US" altLang="ja-JP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25,000</a:t>
          </a:r>
          <a:r>
            <a:rPr kumimoji="1" lang="ja-JP" altLang="en-US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円の場合は</a:t>
          </a:r>
          <a:r>
            <a:rPr kumimoji="1" lang="en-US" altLang="ja-JP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25,000</a:t>
          </a:r>
          <a:r>
            <a:rPr kumimoji="1" lang="ja-JP" altLang="en-US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円、貸与月額</a:t>
          </a:r>
          <a:r>
            <a:rPr kumimoji="1" lang="en-US" altLang="ja-JP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50,000</a:t>
          </a:r>
          <a:r>
            <a:rPr kumimoji="1" lang="ja-JP" altLang="en-US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円以上の場合は</a:t>
          </a:r>
          <a:r>
            <a:rPr kumimoji="1" lang="en-US" altLang="ja-JP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50,000</a:t>
          </a:r>
          <a:r>
            <a:rPr kumimoji="1" lang="ja-JP" altLang="en-US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円が原則</a:t>
          </a:r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です。</a:t>
          </a:r>
          <a:endParaRPr kumimoji="1" lang="en-US" altLang="ja-JP" sz="11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○ただし、一定の条件（猶予される返還債務と猶予されない返還債務がある場合、猶予されない返還債務を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25,000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円で除して得た期間が、貸与総額を月賦額で除して得た期間を超えないとき）を満たしたときは、月賦額を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25,000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円とすることも可能です。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○卒業直後の就職先（都内施設又は指定施設）により判断します。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270933</xdr:colOff>
      <xdr:row>4</xdr:row>
      <xdr:rowOff>50800</xdr:rowOff>
    </xdr:from>
    <xdr:to>
      <xdr:col>11</xdr:col>
      <xdr:colOff>16933</xdr:colOff>
      <xdr:row>7</xdr:row>
      <xdr:rowOff>25400</xdr:rowOff>
    </xdr:to>
    <xdr:sp macro="" textlink="">
      <xdr:nvSpPr>
        <xdr:cNvPr id="2" name="四角形吹き出し 1"/>
        <xdr:cNvSpPr/>
      </xdr:nvSpPr>
      <xdr:spPr>
        <a:xfrm>
          <a:off x="6976533" y="1032933"/>
          <a:ext cx="2032000" cy="939800"/>
        </a:xfrm>
        <a:prstGeom prst="wedgeRectCallout">
          <a:avLst>
            <a:gd name="adj1" fmla="val -61654"/>
            <a:gd name="adj2" fmla="val 278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各貸与月額に応じて、借受回数を記入してください。</a:t>
          </a:r>
          <a:endParaRPr kumimoji="1" lang="en-US" altLang="ja-JP" sz="1200" b="1"/>
        </a:p>
      </xdr:txBody>
    </xdr:sp>
    <xdr:clientData/>
  </xdr:twoCellAnchor>
  <xdr:twoCellAnchor>
    <xdr:from>
      <xdr:col>8</xdr:col>
      <xdr:colOff>169333</xdr:colOff>
      <xdr:row>22</xdr:row>
      <xdr:rowOff>16933</xdr:rowOff>
    </xdr:from>
    <xdr:to>
      <xdr:col>15</xdr:col>
      <xdr:colOff>186266</xdr:colOff>
      <xdr:row>30</xdr:row>
      <xdr:rowOff>135467</xdr:rowOff>
    </xdr:to>
    <xdr:sp macro="" textlink="">
      <xdr:nvSpPr>
        <xdr:cNvPr id="4" name="テキスト ボックス 3"/>
        <xdr:cNvSpPr txBox="1"/>
      </xdr:nvSpPr>
      <xdr:spPr>
        <a:xfrm>
          <a:off x="7154333" y="5952066"/>
          <a:ext cx="4699000" cy="1955801"/>
        </a:xfrm>
        <a:prstGeom prst="wedgeRectCallout">
          <a:avLst>
            <a:gd name="adj1" fmla="val -58546"/>
            <a:gd name="adj2" fmla="val -20773"/>
          </a:avLst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○月賦額は、</a:t>
          </a:r>
          <a:r>
            <a:rPr kumimoji="1" lang="ja-JP" altLang="en-US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貸与月額</a:t>
          </a:r>
          <a:r>
            <a:rPr kumimoji="1" lang="en-US" altLang="ja-JP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25,000</a:t>
          </a:r>
          <a:r>
            <a:rPr kumimoji="1" lang="ja-JP" altLang="en-US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円の場合は</a:t>
          </a:r>
          <a:r>
            <a:rPr kumimoji="1" lang="en-US" altLang="ja-JP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25,000</a:t>
          </a:r>
          <a:r>
            <a:rPr kumimoji="1" lang="ja-JP" altLang="en-US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円、貸与月額</a:t>
          </a:r>
          <a:r>
            <a:rPr kumimoji="1" lang="en-US" altLang="ja-JP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50,000</a:t>
          </a:r>
          <a:r>
            <a:rPr kumimoji="1" lang="ja-JP" altLang="en-US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円以上の場合は</a:t>
          </a:r>
          <a:r>
            <a:rPr kumimoji="1" lang="en-US" altLang="ja-JP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50,000</a:t>
          </a:r>
          <a:r>
            <a:rPr kumimoji="1" lang="ja-JP" altLang="en-US" sz="1100" b="1" u="sng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円が原則</a:t>
          </a:r>
          <a:r>
            <a:rPr kumimoji="1" lang="ja-JP" altLang="en-US" sz="11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です。</a:t>
          </a:r>
          <a:endParaRPr kumimoji="1" lang="en-US" altLang="ja-JP" sz="11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○ただし、一定の条件（猶予される返還債務と猶予されない返還債務がある場合、猶予されない返還債務を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25,000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円で除して得た期間が、貸与総額を月賦額で除して得た期間を超えないとき）を満たしたときは、月賦額を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25,000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円とすることも可能です。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○卒業直後の就職先（都内施設又は指定施設）により判断します。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I10" sqref="I10"/>
    </sheetView>
  </sheetViews>
  <sheetFormatPr defaultRowHeight="18" x14ac:dyDescent="0.45"/>
  <cols>
    <col min="1" max="1" width="1.69921875" style="2" customWidth="1"/>
    <col min="2" max="2" width="11.59765625" style="2" customWidth="1"/>
    <col min="3" max="3" width="18.296875" style="2" bestFit="1" customWidth="1"/>
    <col min="4" max="7" width="14.09765625" style="2" customWidth="1"/>
    <col min="8" max="8" width="3.69921875" style="2" customWidth="1"/>
    <col min="9" max="16384" width="8.796875" style="2"/>
  </cols>
  <sheetData>
    <row r="1" spans="2:7" ht="22.2" x14ac:dyDescent="0.55000000000000004">
      <c r="B1" s="1" t="s">
        <v>19</v>
      </c>
    </row>
    <row r="2" spans="2:7" x14ac:dyDescent="0.45">
      <c r="B2" s="58" t="s">
        <v>21</v>
      </c>
    </row>
    <row r="3" spans="2:7" ht="18.600000000000001" thickBot="1" x14ac:dyDescent="0.5">
      <c r="B3" s="58" t="s">
        <v>20</v>
      </c>
    </row>
    <row r="4" spans="2:7" ht="36.6" thickBot="1" x14ac:dyDescent="0.5">
      <c r="B4" s="60" t="s">
        <v>16</v>
      </c>
      <c r="C4" s="61"/>
      <c r="D4" s="3" t="s">
        <v>12</v>
      </c>
      <c r="E4" s="3" t="s">
        <v>13</v>
      </c>
      <c r="F4" s="3" t="s">
        <v>14</v>
      </c>
      <c r="G4" s="4" t="s">
        <v>15</v>
      </c>
    </row>
    <row r="5" spans="2:7" ht="18.600000000000001" thickBot="1" x14ac:dyDescent="0.5">
      <c r="B5" s="47" t="s">
        <v>0</v>
      </c>
      <c r="C5" s="48"/>
      <c r="D5" s="10">
        <v>25000</v>
      </c>
      <c r="E5" s="10">
        <v>50000</v>
      </c>
      <c r="F5" s="10">
        <v>75000</v>
      </c>
      <c r="G5" s="11">
        <v>100000</v>
      </c>
    </row>
    <row r="6" spans="2:7" ht="39" customHeight="1" thickBot="1" x14ac:dyDescent="0.5">
      <c r="B6" s="49" t="s">
        <v>1</v>
      </c>
      <c r="C6" s="50"/>
      <c r="D6" s="27"/>
      <c r="E6" s="27"/>
      <c r="F6" s="27"/>
      <c r="G6" s="28"/>
    </row>
    <row r="7" spans="2:7" s="5" customFormat="1" x14ac:dyDescent="0.45">
      <c r="B7" s="49" t="s">
        <v>9</v>
      </c>
      <c r="C7" s="50"/>
      <c r="D7" s="12">
        <v>25000</v>
      </c>
      <c r="E7" s="12">
        <v>50000</v>
      </c>
      <c r="F7" s="12">
        <v>50000</v>
      </c>
      <c r="G7" s="13">
        <v>50000</v>
      </c>
    </row>
    <row r="8" spans="2:7" s="5" customFormat="1" ht="39" customHeight="1" thickBot="1" x14ac:dyDescent="0.5">
      <c r="B8" s="45" t="s">
        <v>4</v>
      </c>
      <c r="C8" s="46"/>
      <c r="D8" s="56">
        <f>D5*D6</f>
        <v>0</v>
      </c>
      <c r="E8" s="56">
        <f>E5*E6</f>
        <v>0</v>
      </c>
      <c r="F8" s="56">
        <f>F5*F6</f>
        <v>0</v>
      </c>
      <c r="G8" s="57">
        <f>G5*G6</f>
        <v>0</v>
      </c>
    </row>
    <row r="9" spans="2:7" x14ac:dyDescent="0.45">
      <c r="B9" s="62" t="s">
        <v>2</v>
      </c>
      <c r="C9" s="6" t="s">
        <v>5</v>
      </c>
      <c r="D9" s="14">
        <v>0</v>
      </c>
      <c r="E9" s="14">
        <v>0</v>
      </c>
      <c r="F9" s="14">
        <v>0</v>
      </c>
      <c r="G9" s="14">
        <v>0</v>
      </c>
    </row>
    <row r="10" spans="2:7" x14ac:dyDescent="0.45">
      <c r="B10" s="63"/>
      <c r="C10" s="7" t="s">
        <v>6</v>
      </c>
      <c r="D10" s="15">
        <f>25000*D$6</f>
        <v>0</v>
      </c>
      <c r="E10" s="15">
        <f t="shared" ref="E10:G10" si="0">25000*E6</f>
        <v>0</v>
      </c>
      <c r="F10" s="15">
        <f t="shared" si="0"/>
        <v>0</v>
      </c>
      <c r="G10" s="16">
        <f t="shared" si="0"/>
        <v>0</v>
      </c>
    </row>
    <row r="11" spans="2:7" x14ac:dyDescent="0.45">
      <c r="B11" s="63"/>
      <c r="C11" s="7" t="s">
        <v>7</v>
      </c>
      <c r="D11" s="15">
        <f>25000*D$6</f>
        <v>0</v>
      </c>
      <c r="E11" s="15">
        <f t="shared" ref="E11:G11" si="1">50000*E6</f>
        <v>0</v>
      </c>
      <c r="F11" s="15">
        <f t="shared" si="1"/>
        <v>0</v>
      </c>
      <c r="G11" s="16">
        <f t="shared" si="1"/>
        <v>0</v>
      </c>
    </row>
    <row r="12" spans="2:7" ht="18.600000000000001" thickBot="1" x14ac:dyDescent="0.5">
      <c r="B12" s="64"/>
      <c r="C12" s="8" t="s">
        <v>8</v>
      </c>
      <c r="D12" s="30"/>
      <c r="E12" s="30"/>
      <c r="F12" s="17">
        <f>75000*F6</f>
        <v>0</v>
      </c>
      <c r="G12" s="18">
        <f>75000*G6</f>
        <v>0</v>
      </c>
    </row>
    <row r="13" spans="2:7" x14ac:dyDescent="0.45">
      <c r="B13" s="62" t="s">
        <v>11</v>
      </c>
      <c r="C13" s="6" t="s">
        <v>5</v>
      </c>
      <c r="D13" s="14">
        <f>D$8-D9</f>
        <v>0</v>
      </c>
      <c r="E13" s="14">
        <f t="shared" ref="E13:G15" si="2">E$8-E9</f>
        <v>0</v>
      </c>
      <c r="F13" s="14">
        <f t="shared" si="2"/>
        <v>0</v>
      </c>
      <c r="G13" s="19">
        <f t="shared" si="2"/>
        <v>0</v>
      </c>
    </row>
    <row r="14" spans="2:7" ht="19.8" customHeight="1" x14ac:dyDescent="0.45">
      <c r="B14" s="63"/>
      <c r="C14" s="7" t="s">
        <v>6</v>
      </c>
      <c r="D14" s="15">
        <f>D$8-D10</f>
        <v>0</v>
      </c>
      <c r="E14" s="15">
        <f t="shared" si="2"/>
        <v>0</v>
      </c>
      <c r="F14" s="15">
        <f t="shared" si="2"/>
        <v>0</v>
      </c>
      <c r="G14" s="16">
        <f t="shared" si="2"/>
        <v>0</v>
      </c>
    </row>
    <row r="15" spans="2:7" x14ac:dyDescent="0.45">
      <c r="B15" s="63"/>
      <c r="C15" s="7" t="s">
        <v>7</v>
      </c>
      <c r="D15" s="29"/>
      <c r="E15" s="15">
        <f t="shared" si="2"/>
        <v>0</v>
      </c>
      <c r="F15" s="15">
        <f t="shared" si="2"/>
        <v>0</v>
      </c>
      <c r="G15" s="16">
        <f t="shared" si="2"/>
        <v>0</v>
      </c>
    </row>
    <row r="16" spans="2:7" ht="18.600000000000001" thickBot="1" x14ac:dyDescent="0.5">
      <c r="B16" s="65"/>
      <c r="C16" s="9" t="s">
        <v>8</v>
      </c>
      <c r="D16" s="30"/>
      <c r="E16" s="30"/>
      <c r="F16" s="20">
        <f>F$8-F12</f>
        <v>0</v>
      </c>
      <c r="G16" s="21">
        <f>G$8-G12</f>
        <v>0</v>
      </c>
    </row>
    <row r="17" spans="2:7" x14ac:dyDescent="0.45">
      <c r="B17" s="66" t="s">
        <v>3</v>
      </c>
      <c r="C17" s="51" t="s">
        <v>5</v>
      </c>
      <c r="D17" s="22">
        <f>D8/D7</f>
        <v>0</v>
      </c>
      <c r="E17" s="22">
        <f>E8/E7</f>
        <v>0</v>
      </c>
      <c r="F17" s="22">
        <f>F8/F7</f>
        <v>0</v>
      </c>
      <c r="G17" s="23">
        <f>G8/G7</f>
        <v>0</v>
      </c>
    </row>
    <row r="18" spans="2:7" x14ac:dyDescent="0.45">
      <c r="B18" s="67"/>
      <c r="C18" s="52" t="s">
        <v>6</v>
      </c>
      <c r="D18" s="54"/>
      <c r="E18" s="24">
        <f>(E8-E10)/E7</f>
        <v>0</v>
      </c>
      <c r="F18" s="24">
        <f>(F8-F10)/F7</f>
        <v>0</v>
      </c>
      <c r="G18" s="25">
        <f>(G8-G10)/G7</f>
        <v>0</v>
      </c>
    </row>
    <row r="19" spans="2:7" x14ac:dyDescent="0.45">
      <c r="B19" s="67"/>
      <c r="C19" s="52" t="s">
        <v>7</v>
      </c>
      <c r="D19" s="54"/>
      <c r="E19" s="54"/>
      <c r="F19" s="24">
        <f>(F8-F11)/F7</f>
        <v>0</v>
      </c>
      <c r="G19" s="25">
        <f>(G8-G11)/G7</f>
        <v>0</v>
      </c>
    </row>
    <row r="20" spans="2:7" ht="18.600000000000001" thickBot="1" x14ac:dyDescent="0.5">
      <c r="B20" s="68"/>
      <c r="C20" s="53" t="s">
        <v>8</v>
      </c>
      <c r="D20" s="55"/>
      <c r="E20" s="55"/>
      <c r="F20" s="55"/>
      <c r="G20" s="26">
        <f>(G8-G12)/G7</f>
        <v>0</v>
      </c>
    </row>
    <row r="21" spans="2:7" s="5" customFormat="1" x14ac:dyDescent="0.45">
      <c r="B21" s="41"/>
      <c r="C21" s="42"/>
      <c r="D21" s="43"/>
      <c r="E21" s="43"/>
      <c r="F21" s="43"/>
      <c r="G21" s="44"/>
    </row>
    <row r="22" spans="2:7" s="5" customFormat="1" ht="18.600000000000001" thickBot="1" x14ac:dyDescent="0.5">
      <c r="B22" s="59" t="s">
        <v>22</v>
      </c>
      <c r="C22" s="42"/>
      <c r="D22" s="43"/>
      <c r="E22" s="43"/>
      <c r="F22" s="43"/>
      <c r="G22" s="44"/>
    </row>
    <row r="23" spans="2:7" s="5" customFormat="1" x14ac:dyDescent="0.45">
      <c r="B23" s="69" t="s">
        <v>10</v>
      </c>
      <c r="C23" s="31" t="s">
        <v>5</v>
      </c>
      <c r="D23" s="32"/>
      <c r="E23" s="32"/>
      <c r="F23" s="32"/>
      <c r="G23" s="33"/>
    </row>
    <row r="24" spans="2:7" s="5" customFormat="1" x14ac:dyDescent="0.45">
      <c r="B24" s="70"/>
      <c r="C24" s="34" t="s">
        <v>6</v>
      </c>
      <c r="D24" s="35"/>
      <c r="E24" s="36" t="str">
        <f>IF(E$6="","",IF((E$8/50000)&gt;=(E14/25000),"○","×"))</f>
        <v/>
      </c>
      <c r="F24" s="36" t="str">
        <f>IF(F$6="","",IF((F$8/50000)&gt;=(F14/25000),"○","×"))</f>
        <v/>
      </c>
      <c r="G24" s="37" t="str">
        <f>IF(G$6="","",IF((G$8/50000)&gt;=(G14/25000),"○","×"))</f>
        <v/>
      </c>
    </row>
    <row r="25" spans="2:7" s="5" customFormat="1" x14ac:dyDescent="0.45">
      <c r="B25" s="70"/>
      <c r="C25" s="34" t="s">
        <v>7</v>
      </c>
      <c r="D25" s="35"/>
      <c r="E25" s="35"/>
      <c r="F25" s="36" t="str">
        <f>IF(F$6="","",IF((F$8/50000)&gt;=(F15/25000),"○","×"))</f>
        <v/>
      </c>
      <c r="G25" s="37" t="str">
        <f t="shared" ref="G25:G26" si="3">IF(G$6="","",IF((G$8/50000)&gt;=(G15/25000),"○","×"))</f>
        <v/>
      </c>
    </row>
    <row r="26" spans="2:7" s="5" customFormat="1" ht="18.600000000000001" thickBot="1" x14ac:dyDescent="0.5">
      <c r="B26" s="71"/>
      <c r="C26" s="38" t="s">
        <v>8</v>
      </c>
      <c r="D26" s="39"/>
      <c r="E26" s="39"/>
      <c r="F26" s="39"/>
      <c r="G26" s="40" t="str">
        <f t="shared" si="3"/>
        <v/>
      </c>
    </row>
    <row r="27" spans="2:7" x14ac:dyDescent="0.45">
      <c r="E27" s="2" t="s">
        <v>17</v>
      </c>
    </row>
    <row r="28" spans="2:7" x14ac:dyDescent="0.45">
      <c r="E28" s="2" t="s">
        <v>18</v>
      </c>
    </row>
  </sheetData>
  <sheetProtection password="CC6F" sheet="1" objects="1" scenarios="1"/>
  <mergeCells count="5">
    <mergeCell ref="B4:C4"/>
    <mergeCell ref="B9:B12"/>
    <mergeCell ref="B13:B16"/>
    <mergeCell ref="B17:B20"/>
    <mergeCell ref="B23:B26"/>
  </mergeCells>
  <phoneticPr fontId="2"/>
  <dataValidations count="1">
    <dataValidation type="whole" allowBlank="1" showInputMessage="1" showErrorMessage="1" sqref="D6:G6">
      <formula1>1</formula1>
      <formula2>48</formula2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E12" sqref="E12"/>
    </sheetView>
  </sheetViews>
  <sheetFormatPr defaultRowHeight="18" x14ac:dyDescent="0.45"/>
  <cols>
    <col min="1" max="1" width="1.69921875" style="2" customWidth="1"/>
    <col min="2" max="2" width="11.59765625" style="2" customWidth="1"/>
    <col min="3" max="3" width="18.296875" style="2" bestFit="1" customWidth="1"/>
    <col min="4" max="7" width="14.09765625" style="2" customWidth="1"/>
    <col min="8" max="8" width="3.69921875" style="2" customWidth="1"/>
    <col min="9" max="16384" width="8.796875" style="2"/>
  </cols>
  <sheetData>
    <row r="1" spans="2:7" ht="22.2" x14ac:dyDescent="0.55000000000000004">
      <c r="B1" s="1" t="s">
        <v>19</v>
      </c>
    </row>
    <row r="2" spans="2:7" x14ac:dyDescent="0.45">
      <c r="B2" s="58" t="s">
        <v>21</v>
      </c>
    </row>
    <row r="3" spans="2:7" ht="18.600000000000001" thickBot="1" x14ac:dyDescent="0.5">
      <c r="B3" s="58" t="s">
        <v>20</v>
      </c>
    </row>
    <row r="4" spans="2:7" ht="36.6" thickBot="1" x14ac:dyDescent="0.5">
      <c r="B4" s="60" t="s">
        <v>16</v>
      </c>
      <c r="C4" s="61"/>
      <c r="D4" s="3" t="s">
        <v>12</v>
      </c>
      <c r="E4" s="3" t="s">
        <v>13</v>
      </c>
      <c r="F4" s="3" t="s">
        <v>14</v>
      </c>
      <c r="G4" s="4" t="s">
        <v>15</v>
      </c>
    </row>
    <row r="5" spans="2:7" ht="18.600000000000001" thickBot="1" x14ac:dyDescent="0.5">
      <c r="B5" s="47" t="s">
        <v>0</v>
      </c>
      <c r="C5" s="48"/>
      <c r="D5" s="10">
        <v>25000</v>
      </c>
      <c r="E5" s="10">
        <v>50000</v>
      </c>
      <c r="F5" s="10">
        <v>75000</v>
      </c>
      <c r="G5" s="11">
        <v>100000</v>
      </c>
    </row>
    <row r="6" spans="2:7" ht="39" customHeight="1" thickBot="1" x14ac:dyDescent="0.5">
      <c r="B6" s="49" t="s">
        <v>1</v>
      </c>
      <c r="C6" s="50"/>
      <c r="D6" s="27">
        <v>24</v>
      </c>
      <c r="E6" s="27">
        <v>24</v>
      </c>
      <c r="F6" s="27">
        <v>24</v>
      </c>
      <c r="G6" s="28">
        <v>24</v>
      </c>
    </row>
    <row r="7" spans="2:7" s="5" customFormat="1" x14ac:dyDescent="0.45">
      <c r="B7" s="49" t="s">
        <v>9</v>
      </c>
      <c r="C7" s="50"/>
      <c r="D7" s="12">
        <v>25000</v>
      </c>
      <c r="E7" s="12">
        <v>50000</v>
      </c>
      <c r="F7" s="12">
        <v>50000</v>
      </c>
      <c r="G7" s="13">
        <v>50000</v>
      </c>
    </row>
    <row r="8" spans="2:7" s="5" customFormat="1" ht="39" customHeight="1" thickBot="1" x14ac:dyDescent="0.5">
      <c r="B8" s="45" t="s">
        <v>4</v>
      </c>
      <c r="C8" s="46"/>
      <c r="D8" s="56">
        <f>D5*D6</f>
        <v>600000</v>
      </c>
      <c r="E8" s="56">
        <f>E5*E6</f>
        <v>1200000</v>
      </c>
      <c r="F8" s="56">
        <f>F5*F6</f>
        <v>1800000</v>
      </c>
      <c r="G8" s="57">
        <f>G5*G6</f>
        <v>2400000</v>
      </c>
    </row>
    <row r="9" spans="2:7" x14ac:dyDescent="0.45">
      <c r="B9" s="62" t="s">
        <v>2</v>
      </c>
      <c r="C9" s="6" t="s">
        <v>5</v>
      </c>
      <c r="D9" s="14">
        <v>0</v>
      </c>
      <c r="E9" s="14">
        <v>0</v>
      </c>
      <c r="F9" s="14">
        <v>0</v>
      </c>
      <c r="G9" s="14">
        <v>0</v>
      </c>
    </row>
    <row r="10" spans="2:7" x14ac:dyDescent="0.45">
      <c r="B10" s="63"/>
      <c r="C10" s="7" t="s">
        <v>6</v>
      </c>
      <c r="D10" s="15">
        <f>25000*D$6</f>
        <v>600000</v>
      </c>
      <c r="E10" s="15">
        <f t="shared" ref="E10:G10" si="0">25000*E6</f>
        <v>600000</v>
      </c>
      <c r="F10" s="15">
        <f t="shared" si="0"/>
        <v>600000</v>
      </c>
      <c r="G10" s="16">
        <f t="shared" si="0"/>
        <v>600000</v>
      </c>
    </row>
    <row r="11" spans="2:7" x14ac:dyDescent="0.45">
      <c r="B11" s="63"/>
      <c r="C11" s="7" t="s">
        <v>7</v>
      </c>
      <c r="D11" s="15">
        <f>25000*D$6</f>
        <v>600000</v>
      </c>
      <c r="E11" s="15">
        <f t="shared" ref="E11:G11" si="1">50000*E6</f>
        <v>1200000</v>
      </c>
      <c r="F11" s="15">
        <f t="shared" si="1"/>
        <v>1200000</v>
      </c>
      <c r="G11" s="16">
        <f t="shared" si="1"/>
        <v>1200000</v>
      </c>
    </row>
    <row r="12" spans="2:7" ht="18.600000000000001" thickBot="1" x14ac:dyDescent="0.5">
      <c r="B12" s="64"/>
      <c r="C12" s="8" t="s">
        <v>8</v>
      </c>
      <c r="D12" s="30"/>
      <c r="E12" s="30"/>
      <c r="F12" s="17">
        <f>75000*F6</f>
        <v>1800000</v>
      </c>
      <c r="G12" s="18">
        <f>75000*G6</f>
        <v>1800000</v>
      </c>
    </row>
    <row r="13" spans="2:7" x14ac:dyDescent="0.45">
      <c r="B13" s="62" t="s">
        <v>11</v>
      </c>
      <c r="C13" s="6" t="s">
        <v>5</v>
      </c>
      <c r="D13" s="14">
        <f>D$8-D9</f>
        <v>600000</v>
      </c>
      <c r="E13" s="14">
        <f t="shared" ref="E13:G13" si="2">E$8-E9</f>
        <v>1200000</v>
      </c>
      <c r="F13" s="14">
        <f t="shared" si="2"/>
        <v>1800000</v>
      </c>
      <c r="G13" s="19">
        <f t="shared" si="2"/>
        <v>2400000</v>
      </c>
    </row>
    <row r="14" spans="2:7" ht="19.8" customHeight="1" x14ac:dyDescent="0.45">
      <c r="B14" s="63"/>
      <c r="C14" s="7" t="s">
        <v>6</v>
      </c>
      <c r="D14" s="15">
        <f>D$8-D10</f>
        <v>0</v>
      </c>
      <c r="E14" s="15">
        <f t="shared" ref="E14:G14" si="3">E$8-E10</f>
        <v>600000</v>
      </c>
      <c r="F14" s="15">
        <f t="shared" si="3"/>
        <v>1200000</v>
      </c>
      <c r="G14" s="16">
        <f t="shared" si="3"/>
        <v>1800000</v>
      </c>
    </row>
    <row r="15" spans="2:7" x14ac:dyDescent="0.45">
      <c r="B15" s="63"/>
      <c r="C15" s="7" t="s">
        <v>7</v>
      </c>
      <c r="D15" s="29"/>
      <c r="E15" s="15">
        <f t="shared" ref="E15:G15" si="4">E$8-E11</f>
        <v>0</v>
      </c>
      <c r="F15" s="15">
        <f t="shared" si="4"/>
        <v>600000</v>
      </c>
      <c r="G15" s="16">
        <f t="shared" si="4"/>
        <v>1200000</v>
      </c>
    </row>
    <row r="16" spans="2:7" ht="18.600000000000001" thickBot="1" x14ac:dyDescent="0.5">
      <c r="B16" s="65"/>
      <c r="C16" s="9" t="s">
        <v>8</v>
      </c>
      <c r="D16" s="30"/>
      <c r="E16" s="30"/>
      <c r="F16" s="20">
        <f>F$8-F12</f>
        <v>0</v>
      </c>
      <c r="G16" s="21">
        <f>G$8-G12</f>
        <v>600000</v>
      </c>
    </row>
    <row r="17" spans="2:7" x14ac:dyDescent="0.45">
      <c r="B17" s="66" t="s">
        <v>3</v>
      </c>
      <c r="C17" s="51" t="s">
        <v>5</v>
      </c>
      <c r="D17" s="22">
        <f>D8/D7</f>
        <v>24</v>
      </c>
      <c r="E17" s="22">
        <f>E8/E7</f>
        <v>24</v>
      </c>
      <c r="F17" s="22">
        <f>F8/F7</f>
        <v>36</v>
      </c>
      <c r="G17" s="23">
        <f>G8/G7</f>
        <v>48</v>
      </c>
    </row>
    <row r="18" spans="2:7" x14ac:dyDescent="0.45">
      <c r="B18" s="67"/>
      <c r="C18" s="52" t="s">
        <v>6</v>
      </c>
      <c r="D18" s="54"/>
      <c r="E18" s="24">
        <f>(E8-E10)/E7</f>
        <v>12</v>
      </c>
      <c r="F18" s="24">
        <f>(F8-F10)/F7</f>
        <v>24</v>
      </c>
      <c r="G18" s="25">
        <f>(G8-G10)/G7</f>
        <v>36</v>
      </c>
    </row>
    <row r="19" spans="2:7" x14ac:dyDescent="0.45">
      <c r="B19" s="67"/>
      <c r="C19" s="52" t="s">
        <v>7</v>
      </c>
      <c r="D19" s="54"/>
      <c r="E19" s="54"/>
      <c r="F19" s="24">
        <f>(F8-F11)/F7</f>
        <v>12</v>
      </c>
      <c r="G19" s="25">
        <f>(G8-G11)/G7</f>
        <v>24</v>
      </c>
    </row>
    <row r="20" spans="2:7" ht="18.600000000000001" thickBot="1" x14ac:dyDescent="0.5">
      <c r="B20" s="68"/>
      <c r="C20" s="53" t="s">
        <v>8</v>
      </c>
      <c r="D20" s="55"/>
      <c r="E20" s="55"/>
      <c r="F20" s="55"/>
      <c r="G20" s="26">
        <f>(G8-G12)/G7</f>
        <v>12</v>
      </c>
    </row>
    <row r="21" spans="2:7" s="5" customFormat="1" x14ac:dyDescent="0.45">
      <c r="B21" s="41"/>
      <c r="C21" s="42"/>
      <c r="D21" s="43"/>
      <c r="E21" s="43"/>
      <c r="F21" s="43"/>
      <c r="G21" s="44"/>
    </row>
    <row r="22" spans="2:7" s="5" customFormat="1" ht="18.600000000000001" thickBot="1" x14ac:dyDescent="0.5">
      <c r="B22" s="59" t="s">
        <v>22</v>
      </c>
      <c r="C22" s="42"/>
      <c r="D22" s="43"/>
      <c r="E22" s="43"/>
      <c r="F22" s="43"/>
      <c r="G22" s="44"/>
    </row>
    <row r="23" spans="2:7" s="5" customFormat="1" x14ac:dyDescent="0.45">
      <c r="B23" s="69" t="s">
        <v>10</v>
      </c>
      <c r="C23" s="31" t="s">
        <v>5</v>
      </c>
      <c r="D23" s="32"/>
      <c r="E23" s="32"/>
      <c r="F23" s="32"/>
      <c r="G23" s="33"/>
    </row>
    <row r="24" spans="2:7" s="5" customFormat="1" x14ac:dyDescent="0.45">
      <c r="B24" s="70"/>
      <c r="C24" s="34" t="s">
        <v>6</v>
      </c>
      <c r="D24" s="35"/>
      <c r="E24" s="36" t="str">
        <f>IF(E$6="","",IF((E$8/50000)&gt;=(E14/25000),"○","×"))</f>
        <v>○</v>
      </c>
      <c r="F24" s="36" t="str">
        <f>IF(F$6="","",IF((F$8/50000)&gt;=(F14/25000),"○","×"))</f>
        <v>×</v>
      </c>
      <c r="G24" s="37" t="str">
        <f>IF(G$6="","",IF((G$8/50000)&gt;=(G14/25000),"○","×"))</f>
        <v>×</v>
      </c>
    </row>
    <row r="25" spans="2:7" s="5" customFormat="1" x14ac:dyDescent="0.45">
      <c r="B25" s="70"/>
      <c r="C25" s="34" t="s">
        <v>7</v>
      </c>
      <c r="D25" s="35"/>
      <c r="E25" s="35"/>
      <c r="F25" s="36" t="str">
        <f>IF(F$6="","",IF((F$8/50000)&gt;=(F15/25000),"○","×"))</f>
        <v>○</v>
      </c>
      <c r="G25" s="37" t="str">
        <f t="shared" ref="G25:G26" si="5">IF(G$6="","",IF((G$8/50000)&gt;=(G15/25000),"○","×"))</f>
        <v>○</v>
      </c>
    </row>
    <row r="26" spans="2:7" s="5" customFormat="1" ht="18.600000000000001" thickBot="1" x14ac:dyDescent="0.5">
      <c r="B26" s="71"/>
      <c r="C26" s="38" t="s">
        <v>8</v>
      </c>
      <c r="D26" s="39"/>
      <c r="E26" s="39"/>
      <c r="F26" s="39"/>
      <c r="G26" s="40" t="str">
        <f t="shared" si="5"/>
        <v>○</v>
      </c>
    </row>
    <row r="27" spans="2:7" x14ac:dyDescent="0.45">
      <c r="E27" s="2" t="s">
        <v>17</v>
      </c>
    </row>
    <row r="28" spans="2:7" x14ac:dyDescent="0.45">
      <c r="E28" s="2" t="s">
        <v>18</v>
      </c>
    </row>
  </sheetData>
  <sheetProtection password="CC6F" sheet="1" objects="1" scenarios="1"/>
  <mergeCells count="5">
    <mergeCell ref="B17:B20"/>
    <mergeCell ref="B9:B12"/>
    <mergeCell ref="B13:B16"/>
    <mergeCell ref="B23:B26"/>
    <mergeCell ref="B4:C4"/>
  </mergeCells>
  <phoneticPr fontId="2"/>
  <dataValidations count="1">
    <dataValidation type="whole" allowBlank="1" showInputMessage="1" showErrorMessage="1" sqref="D6:G6">
      <formula1>1</formula1>
      <formula2>48</formula2>
    </dataValidation>
  </dataValidation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計算シート</vt:lpstr>
      <vt:lpstr>計算シート（計算例）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2023-03-17T02:40:50Z</dcterms:modified>
</cp:coreProperties>
</file>