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★疾病対策推進担当\R7\15_ホームページ更新\31_2月4日更新（肝炎・肝がんマイナンバー連携）\"/>
    </mc:Choice>
  </mc:AlternateContent>
  <xr:revisionPtr revIDLastSave="0" documentId="13_ncr:1_{8D495CA6-FA66-4DA2-B0EE-CEB35F68C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してください" sheetId="2" r:id="rId1"/>
    <sheet name="介護認定" sheetId="9" state="hidden" r:id="rId2"/>
    <sheet name="印刷してください" sheetId="5" r:id="rId3"/>
    <sheet name="郵便番号" sheetId="6" state="hidden" r:id="rId4"/>
    <sheet name="都道府県" sheetId="4" state="hidden" r:id="rId5"/>
    <sheet name="指定難病一覧" sheetId="3" state="hidden" r:id="rId6"/>
  </sheets>
  <definedNames>
    <definedName name="_xlnm.Print_Area" localSheetId="2">印刷してください!$A$1:$AL$185</definedName>
    <definedName name="_xlnm.Print_Area" localSheetId="0">入力してください!$A:$AH</definedName>
    <definedName name="医療処置">介護認定!$D$1:$E$7</definedName>
    <definedName name="介護認定">介護認定!$A$1:$B$8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6" i="5" l="1"/>
  <c r="AF76" i="5"/>
  <c r="AD76" i="5"/>
  <c r="AB76" i="5"/>
  <c r="Z76" i="5"/>
  <c r="X76" i="5"/>
  <c r="V76" i="5"/>
  <c r="T76" i="5"/>
  <c r="R76" i="5"/>
  <c r="P76" i="5"/>
  <c r="N76" i="5"/>
  <c r="L76" i="5"/>
  <c r="AH69" i="5"/>
  <c r="AF69" i="5"/>
  <c r="AD69" i="5"/>
  <c r="AB69" i="5"/>
  <c r="Z69" i="5"/>
  <c r="X69" i="5"/>
  <c r="V69" i="5"/>
  <c r="T69" i="5"/>
  <c r="R69" i="5"/>
  <c r="P69" i="5"/>
  <c r="N69" i="5"/>
  <c r="L69" i="5"/>
  <c r="J70" i="5"/>
  <c r="Q70" i="5"/>
  <c r="Q64" i="5"/>
  <c r="CF175" i="5"/>
  <c r="CE175" i="5"/>
  <c r="CD175" i="5"/>
  <c r="CC175" i="5"/>
  <c r="CF168" i="5"/>
  <c r="CE168" i="5"/>
  <c r="CD168" i="5"/>
  <c r="CC168" i="5"/>
  <c r="CF161" i="5"/>
  <c r="CE161" i="5"/>
  <c r="CD161" i="5"/>
  <c r="CC161" i="5"/>
  <c r="CF147" i="5"/>
  <c r="CE147" i="5"/>
  <c r="CD147" i="5"/>
  <c r="CC147" i="5"/>
  <c r="CF129" i="5"/>
  <c r="CE129" i="5"/>
  <c r="CD129" i="5"/>
  <c r="CC129" i="5"/>
  <c r="CF122" i="5"/>
  <c r="CE122" i="5"/>
  <c r="CD122" i="5"/>
  <c r="CC122" i="5"/>
  <c r="CF115" i="5"/>
  <c r="CE115" i="5"/>
  <c r="CD115" i="5"/>
  <c r="CC115" i="5"/>
  <c r="CF101" i="5"/>
  <c r="CE101" i="5"/>
  <c r="CD101" i="5"/>
  <c r="CC101" i="5"/>
  <c r="CF82" i="5"/>
  <c r="CE82" i="5"/>
  <c r="CD82" i="5"/>
  <c r="CC82" i="5"/>
  <c r="CF75" i="5"/>
  <c r="CE75" i="5"/>
  <c r="CD75" i="5"/>
  <c r="CC75" i="5"/>
  <c r="CF68" i="5"/>
  <c r="CE68" i="5"/>
  <c r="CD68" i="5"/>
  <c r="CC68" i="5"/>
  <c r="CF54" i="5"/>
  <c r="CE54" i="5"/>
  <c r="CD54" i="5"/>
  <c r="CC54" i="5"/>
  <c r="CF10" i="5"/>
  <c r="CF9" i="5"/>
  <c r="CF8" i="5"/>
  <c r="CF7" i="5"/>
  <c r="CF6" i="5"/>
  <c r="CF5" i="5"/>
  <c r="CF4" i="5"/>
  <c r="CE10" i="5"/>
  <c r="CE9" i="5"/>
  <c r="CE8" i="5"/>
  <c r="CE7" i="5"/>
  <c r="CE6" i="5"/>
  <c r="CE5" i="5"/>
  <c r="CE4" i="5"/>
  <c r="CD10" i="5"/>
  <c r="CD9" i="5"/>
  <c r="CD8" i="5"/>
  <c r="CD7" i="5"/>
  <c r="CD6" i="5"/>
  <c r="CD5" i="5"/>
  <c r="CD4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C18" i="5"/>
  <c r="CC17" i="5"/>
  <c r="CC16" i="5"/>
  <c r="CC15" i="5"/>
  <c r="CC14" i="5"/>
  <c r="CC13" i="5"/>
  <c r="CC12" i="5"/>
  <c r="CC11" i="5"/>
  <c r="CC10" i="5"/>
  <c r="CC9" i="5"/>
  <c r="CC8" i="5"/>
  <c r="CC7" i="5"/>
  <c r="CC6" i="5"/>
  <c r="CC5" i="5"/>
  <c r="CC4" i="5"/>
  <c r="CB6" i="5"/>
  <c r="CB5" i="5"/>
  <c r="CB4" i="5"/>
  <c r="Y141" i="5"/>
  <c r="W141" i="5"/>
  <c r="U141" i="5"/>
  <c r="Y95" i="5"/>
  <c r="W95" i="5"/>
  <c r="U95" i="5"/>
  <c r="Y48" i="5"/>
  <c r="W48" i="5"/>
  <c r="U48" i="5"/>
  <c r="Q171" i="5"/>
  <c r="Q170" i="5"/>
  <c r="J171" i="5"/>
  <c r="J170" i="5"/>
  <c r="Q157" i="5"/>
  <c r="Q156" i="5"/>
  <c r="J157" i="5"/>
  <c r="J156" i="5"/>
  <c r="Q152" i="5"/>
  <c r="Q151" i="5"/>
  <c r="J152" i="5"/>
  <c r="J151" i="5"/>
  <c r="Q144" i="5"/>
  <c r="Q143" i="5"/>
  <c r="J144" i="5"/>
  <c r="J143" i="5"/>
  <c r="Q125" i="5"/>
  <c r="Q124" i="5"/>
  <c r="J125" i="5"/>
  <c r="J124" i="5"/>
  <c r="Q118" i="5"/>
  <c r="Q117" i="5"/>
  <c r="J118" i="5"/>
  <c r="J117" i="5"/>
  <c r="Q111" i="5"/>
  <c r="Q110" i="5"/>
  <c r="J111" i="5"/>
  <c r="J110" i="5"/>
  <c r="Q98" i="5"/>
  <c r="Q97" i="5"/>
  <c r="J98" i="5"/>
  <c r="J97" i="5"/>
  <c r="Q78" i="5"/>
  <c r="Q77" i="5"/>
  <c r="J78" i="5"/>
  <c r="J77" i="5"/>
  <c r="Q71" i="5"/>
  <c r="J71" i="5"/>
  <c r="Q63" i="5"/>
  <c r="J64" i="5"/>
  <c r="J63" i="5"/>
  <c r="Q59" i="5"/>
  <c r="Q58" i="5"/>
  <c r="J59" i="5"/>
  <c r="J58" i="5"/>
  <c r="Q51" i="5"/>
  <c r="Q50" i="5"/>
  <c r="J51" i="5"/>
  <c r="J50" i="5"/>
  <c r="Q12" i="5"/>
  <c r="Q13" i="5"/>
  <c r="J13" i="5"/>
  <c r="J12" i="5"/>
  <c r="Q164" i="5"/>
  <c r="J164" i="5"/>
  <c r="Q163" i="5"/>
  <c r="J163" i="5"/>
  <c r="Q106" i="5"/>
  <c r="J106" i="5"/>
  <c r="Q105" i="5"/>
  <c r="J105" i="5"/>
  <c r="Q32" i="5"/>
  <c r="Q31" i="5"/>
  <c r="J32" i="5"/>
  <c r="J31" i="5"/>
  <c r="Q25" i="5"/>
  <c r="J25" i="5"/>
  <c r="Q24" i="5"/>
  <c r="J24" i="5"/>
  <c r="Q18" i="5"/>
  <c r="Q17" i="5"/>
  <c r="J18" i="5"/>
  <c r="J17" i="5"/>
  <c r="Q5" i="5"/>
  <c r="Q4" i="5"/>
  <c r="J5" i="5"/>
  <c r="J4" i="5"/>
  <c r="Y2" i="5"/>
  <c r="W2" i="5"/>
  <c r="U2" i="5"/>
  <c r="AA143" i="5" l="1"/>
  <c r="AJ143" i="5"/>
  <c r="L145" i="5"/>
  <c r="Q146" i="5"/>
  <c r="L148" i="5"/>
  <c r="N148" i="5"/>
  <c r="P148" i="5"/>
  <c r="R148" i="5"/>
  <c r="T148" i="5"/>
  <c r="V148" i="5"/>
  <c r="X148" i="5"/>
  <c r="AA151" i="5"/>
  <c r="AA152" i="5"/>
  <c r="L153" i="5"/>
  <c r="Q154" i="5"/>
  <c r="AA156" i="5"/>
  <c r="AJ156" i="5"/>
  <c r="L158" i="5"/>
  <c r="L159" i="5"/>
  <c r="Q160" i="5"/>
  <c r="AA163" i="5"/>
  <c r="AJ163" i="5"/>
  <c r="L165" i="5"/>
  <c r="L166" i="5"/>
  <c r="Q167" i="5"/>
  <c r="AA170" i="5"/>
  <c r="AJ170" i="5"/>
  <c r="L172" i="5"/>
  <c r="L173" i="5"/>
  <c r="Q174" i="5"/>
  <c r="AA97" i="5"/>
  <c r="AJ97" i="5"/>
  <c r="L99" i="5"/>
  <c r="Q100" i="5"/>
  <c r="L102" i="5"/>
  <c r="N102" i="5"/>
  <c r="P102" i="5"/>
  <c r="R102" i="5"/>
  <c r="T102" i="5"/>
  <c r="V102" i="5"/>
  <c r="X102" i="5"/>
  <c r="AA105" i="5"/>
  <c r="AA106" i="5"/>
  <c r="L107" i="5"/>
  <c r="Q108" i="5"/>
  <c r="AA110" i="5"/>
  <c r="AJ110" i="5"/>
  <c r="L112" i="5"/>
  <c r="L113" i="5"/>
  <c r="Q114" i="5"/>
  <c r="AA117" i="5"/>
  <c r="AJ117" i="5"/>
  <c r="L119" i="5"/>
  <c r="L120" i="5"/>
  <c r="Q121" i="5"/>
  <c r="AA124" i="5"/>
  <c r="AJ124" i="5"/>
  <c r="L126" i="5"/>
  <c r="L127" i="5"/>
  <c r="Q128" i="5"/>
  <c r="AA50" i="5"/>
  <c r="AJ50" i="5"/>
  <c r="L52" i="5"/>
  <c r="Q53" i="5"/>
  <c r="L55" i="5"/>
  <c r="N55" i="5"/>
  <c r="P55" i="5"/>
  <c r="R55" i="5"/>
  <c r="T55" i="5"/>
  <c r="V55" i="5"/>
  <c r="X55" i="5"/>
  <c r="L56" i="5"/>
  <c r="N56" i="5"/>
  <c r="P56" i="5"/>
  <c r="R56" i="5"/>
  <c r="T56" i="5"/>
  <c r="V56" i="5"/>
  <c r="X56" i="5"/>
  <c r="Z56" i="5"/>
  <c r="AB56" i="5"/>
  <c r="AD56" i="5"/>
  <c r="AF56" i="5"/>
  <c r="AH56" i="5"/>
  <c r="AA58" i="5"/>
  <c r="AA59" i="5"/>
  <c r="L60" i="5"/>
  <c r="Q61" i="5"/>
  <c r="AA63" i="5"/>
  <c r="AJ63" i="5"/>
  <c r="L65" i="5"/>
  <c r="L66" i="5"/>
  <c r="Q67" i="5"/>
  <c r="AA70" i="5"/>
  <c r="AJ70" i="5"/>
  <c r="L72" i="5"/>
  <c r="L73" i="5"/>
  <c r="Q74" i="5"/>
  <c r="AA77" i="5"/>
  <c r="AJ77" i="5"/>
  <c r="L79" i="5"/>
  <c r="L80" i="5"/>
  <c r="Q81" i="5"/>
  <c r="L83" i="5"/>
  <c r="N83" i="5"/>
  <c r="P83" i="5"/>
  <c r="R83" i="5"/>
  <c r="T83" i="5"/>
  <c r="V83" i="5"/>
  <c r="X83" i="5"/>
  <c r="Z83" i="5"/>
  <c r="AB83" i="5"/>
  <c r="AD83" i="5"/>
  <c r="AF83" i="5"/>
  <c r="AH83" i="5"/>
  <c r="Q35" i="5" l="1"/>
  <c r="Q28" i="5"/>
  <c r="Q21" i="5"/>
  <c r="L6" i="5"/>
  <c r="L14" i="5"/>
  <c r="L20" i="5"/>
  <c r="L27" i="5"/>
  <c r="L34" i="5"/>
  <c r="AH37" i="5"/>
  <c r="AF37" i="5"/>
  <c r="AD37" i="5"/>
  <c r="AB37" i="5"/>
  <c r="Z37" i="5"/>
  <c r="X37" i="5"/>
  <c r="V37" i="5"/>
  <c r="T37" i="5"/>
  <c r="R37" i="5"/>
  <c r="P37" i="5"/>
  <c r="N37" i="5"/>
  <c r="L37" i="5"/>
  <c r="L33" i="5"/>
  <c r="L26" i="5"/>
  <c r="AJ31" i="5"/>
  <c r="AA31" i="5"/>
  <c r="AA24" i="5"/>
  <c r="AH30" i="5"/>
  <c r="AF30" i="5"/>
  <c r="AD30" i="5"/>
  <c r="AB30" i="5"/>
  <c r="Z30" i="5"/>
  <c r="X30" i="5"/>
  <c r="V30" i="5"/>
  <c r="T30" i="5"/>
  <c r="R30" i="5"/>
  <c r="P30" i="5"/>
  <c r="N30" i="5"/>
  <c r="L30" i="5"/>
  <c r="AJ24" i="5"/>
  <c r="AJ17" i="5"/>
  <c r="AH23" i="5"/>
  <c r="AF23" i="5"/>
  <c r="AD23" i="5"/>
  <c r="AB23" i="5"/>
  <c r="Z23" i="5"/>
  <c r="X23" i="5"/>
  <c r="V23" i="5"/>
  <c r="T23" i="5"/>
  <c r="R23" i="5"/>
  <c r="P23" i="5"/>
  <c r="N23" i="5"/>
  <c r="L23" i="5"/>
  <c r="L19" i="5"/>
  <c r="AA17" i="5"/>
  <c r="Q15" i="5"/>
  <c r="AA12" i="5"/>
  <c r="AA13" i="5"/>
  <c r="AH10" i="5"/>
  <c r="AF10" i="5"/>
  <c r="AD10" i="5"/>
  <c r="AB10" i="5"/>
  <c r="Z10" i="5"/>
  <c r="X10" i="5"/>
  <c r="V10" i="5"/>
  <c r="T10" i="5"/>
  <c r="R10" i="5"/>
  <c r="P10" i="5"/>
  <c r="N10" i="5"/>
  <c r="L10" i="5"/>
  <c r="X9" i="5"/>
  <c r="V9" i="5"/>
  <c r="T9" i="5"/>
  <c r="R9" i="5"/>
  <c r="P9" i="5"/>
  <c r="N9" i="5"/>
  <c r="L9" i="5"/>
  <c r="AA4" i="5"/>
  <c r="G58" i="2"/>
  <c r="Q173" i="5" s="1"/>
  <c r="G48" i="2"/>
  <c r="Q166" i="5" s="1"/>
  <c r="G38" i="2"/>
  <c r="Q159" i="5" s="1"/>
  <c r="G27" i="2"/>
  <c r="Q153" i="5" s="1"/>
  <c r="AJ4" i="5"/>
  <c r="Q107" i="5" l="1"/>
  <c r="Q120" i="5"/>
  <c r="Q127" i="5"/>
  <c r="Q113" i="5"/>
  <c r="Q73" i="5"/>
  <c r="Q60" i="5"/>
  <c r="Q66" i="5"/>
  <c r="Q80" i="5"/>
  <c r="Q27" i="5"/>
  <c r="Q14" i="5"/>
  <c r="Q20" i="5"/>
  <c r="Q34" i="5"/>
  <c r="G15" i="2"/>
  <c r="Q145" i="5" s="1"/>
  <c r="Q7" i="5"/>
  <c r="Q99" i="5" l="1"/>
  <c r="Q52" i="5"/>
  <c r="Q6" i="5"/>
</calcChain>
</file>

<file path=xl/sharedStrings.xml><?xml version="1.0" encoding="utf-8"?>
<sst xmlns="http://schemas.openxmlformats.org/spreadsheetml/2006/main" count="1071" uniqueCount="609">
  <si>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</si>
  <si>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フリガナ</t>
    <phoneticPr fontId="2"/>
  </si>
  <si>
    <t>生年月日</t>
  </si>
  <si>
    <t>昭和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</si>
  <si>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</si>
  <si>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</si>
  <si>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</si>
  <si>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</si>
  <si>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</si>
  <si>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</si>
  <si>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</si>
  <si>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</si>
  <si>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</si>
  <si>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</si>
  <si>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</si>
  <si>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</si>
  <si>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</si>
  <si>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</si>
  <si>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</si>
  <si>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</si>
  <si>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</si>
  <si>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</si>
  <si>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</si>
  <si>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</si>
  <si>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</si>
  <si>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</si>
  <si>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</si>
  <si>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</si>
  <si>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</si>
  <si>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</si>
  <si>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</si>
  <si>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</si>
  <si>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</si>
  <si>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</si>
  <si>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</si>
  <si>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</si>
  <si>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</si>
  <si>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</si>
  <si>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</si>
  <si>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</si>
  <si>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</si>
  <si>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</si>
  <si>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</si>
  <si>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</si>
  <si>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</si>
  <si>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</si>
  <si>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</si>
  <si>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</si>
  <si>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</si>
  <si>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</si>
  <si>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</si>
  <si>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</si>
  <si>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</si>
  <si>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</si>
  <si>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</si>
  <si>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</si>
  <si>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</si>
  <si>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</si>
  <si>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</si>
  <si>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</si>
  <si>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</si>
  <si>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</si>
  <si>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</si>
  <si>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</si>
  <si>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</si>
  <si>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</si>
  <si>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</si>
  <si>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</si>
  <si>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</si>
  <si>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</si>
  <si>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</si>
  <si>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</si>
  <si>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</si>
  <si>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</si>
  <si>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</si>
  <si>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</si>
  <si>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</si>
  <si>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</si>
  <si>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</si>
  <si>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</si>
  <si>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</si>
  <si>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</si>
  <si>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</si>
  <si>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</si>
  <si>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</si>
  <si>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</si>
  <si>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</si>
  <si>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</si>
  <si>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</si>
  <si>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</si>
  <si>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</si>
  <si>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</si>
  <si>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</si>
  <si>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</si>
  <si>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</si>
  <si>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</si>
  <si>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</si>
  <si>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</si>
  <si>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</si>
  <si>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</si>
  <si>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</si>
  <si>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</si>
  <si>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</si>
  <si>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</si>
  <si>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</si>
  <si>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</si>
  <si>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</si>
  <si>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</si>
  <si>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</si>
  <si>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</si>
  <si>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</si>
  <si>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</si>
  <si>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</si>
  <si>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</si>
  <si>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</si>
  <si>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</si>
  <si>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</si>
  <si>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</si>
  <si>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</si>
  <si>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</si>
  <si>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</si>
  <si>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</si>
  <si>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</si>
  <si>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</si>
  <si>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</si>
  <si>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</si>
  <si>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</si>
  <si>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</si>
  <si>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</si>
  <si>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</si>
  <si>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</si>
  <si>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</si>
  <si>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</si>
  <si>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</si>
  <si>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</si>
  <si>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</si>
  <si>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</si>
  <si>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</si>
  <si>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</si>
  <si>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</si>
  <si>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</si>
  <si>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</si>
  <si>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</si>
  <si>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</si>
  <si>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</si>
  <si>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</si>
  <si>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</si>
  <si>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</si>
  <si>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</si>
  <si>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</si>
  <si>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</si>
  <si>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</si>
  <si>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</si>
  <si>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</si>
  <si>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</si>
  <si>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</si>
  <si>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</si>
  <si>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</si>
  <si>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</si>
  <si>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</si>
  <si>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</si>
  <si>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</si>
  <si>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</si>
  <si>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</si>
  <si>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</si>
  <si>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</si>
  <si>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</si>
  <si>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</si>
  <si>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</si>
  <si>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</si>
  <si>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</si>
  <si>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</si>
  <si>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</si>
  <si>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</si>
  <si>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</si>
  <si>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</si>
  <si>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</si>
  <si>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</si>
  <si>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</si>
  <si>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</si>
  <si>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</si>
  <si>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</si>
  <si>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</si>
  <si>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</si>
  <si>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</si>
  <si>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</si>
  <si>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</si>
  <si>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</si>
  <si>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</si>
  <si>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</si>
  <si>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</si>
  <si>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</si>
  <si>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</si>
  <si>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</si>
  <si>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</si>
  <si>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</si>
  <si>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</si>
  <si>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</si>
  <si>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</si>
  <si>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</si>
  <si>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</si>
  <si>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</si>
  <si>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</si>
  <si>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</si>
  <si>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</si>
  <si>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</si>
  <si>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</si>
  <si>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</si>
  <si>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</si>
  <si>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</si>
  <si>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</si>
  <si>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</si>
  <si>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</si>
  <si>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</si>
  <si>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</si>
  <si>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</si>
  <si>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</si>
  <si>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</si>
  <si>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</si>
  <si>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</si>
  <si>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</si>
  <si>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</si>
  <si>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</si>
  <si>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</si>
  <si>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</si>
  <si>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</si>
  <si>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</si>
  <si>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</si>
  <si>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</si>
  <si>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</si>
  <si>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</si>
  <si>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</si>
  <si>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</si>
  <si>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</si>
  <si>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</si>
  <si>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</si>
  <si>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</si>
  <si>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</si>
  <si>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</si>
  <si>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</si>
  <si>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</si>
  <si>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</si>
  <si>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</si>
  <si>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</si>
  <si>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</si>
  <si>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</si>
  <si>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</si>
  <si>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</si>
  <si>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</si>
  <si>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</si>
  <si>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</si>
  <si>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</si>
  <si>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</si>
  <si>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</si>
  <si>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</si>
  <si>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</si>
  <si>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</si>
  <si>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</si>
  <si>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</si>
  <si>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</si>
  <si>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</si>
  <si>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</si>
  <si>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</si>
  <si>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</si>
  <si>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</si>
  <si>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</si>
  <si>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</si>
  <si>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</si>
  <si>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</si>
  <si>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</si>
  <si>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</si>
  <si>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</si>
  <si>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</si>
  <si>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</si>
  <si>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</si>
  <si>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</si>
  <si>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</si>
  <si>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</si>
  <si>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</si>
  <si>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</si>
  <si>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</si>
  <si>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</si>
  <si>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</si>
  <si>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</si>
  <si>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</si>
  <si>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</si>
  <si>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</si>
  <si>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</si>
  <si>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</si>
  <si>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</si>
  <si>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</si>
  <si>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</si>
  <si>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</si>
  <si>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</si>
  <si>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</si>
  <si>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</si>
  <si>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</si>
  <si>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</si>
  <si>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</si>
  <si>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</si>
  <si>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</si>
  <si>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</si>
  <si>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</si>
  <si>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</si>
  <si>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</si>
  <si>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</si>
  <si>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</si>
  <si>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</si>
  <si>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</si>
  <si>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</si>
  <si>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</si>
  <si>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</si>
  <si>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</si>
  <si>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</si>
  <si>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</si>
  <si>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</si>
  <si>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</si>
  <si>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</si>
  <si>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</si>
  <si>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</si>
  <si>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</si>
  <si>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</si>
  <si>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</si>
  <si>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</si>
  <si>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</si>
  <si>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</si>
  <si>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</si>
  <si>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</si>
  <si>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</si>
  <si>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</si>
  <si>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</si>
  <si>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</si>
  <si>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</si>
  <si>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</si>
  <si>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</si>
  <si>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</si>
  <si>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</si>
  <si>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</si>
  <si>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</si>
  <si>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</si>
  <si>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</si>
  <si>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</si>
  <si>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</si>
  <si>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</si>
  <si>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</si>
  <si>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</si>
  <si>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</si>
  <si>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</si>
  <si>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</si>
  <si>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</si>
  <si>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</si>
  <si>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</si>
  <si>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</si>
  <si>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</si>
  <si>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</si>
  <si>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</si>
  <si>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</si>
  <si>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</si>
  <si>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</si>
  <si>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</si>
  <si>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</si>
  <si>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</si>
  <si>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</si>
  <si>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</si>
  <si>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同じ</t>
    <rPh sb="0" eb="1">
      <t>オナ</t>
    </rPh>
    <phoneticPr fontId="2"/>
  </si>
  <si>
    <t>異なる</t>
    <rPh sb="0" eb="1">
      <t>コト</t>
    </rPh>
    <phoneticPr fontId="2"/>
  </si>
  <si>
    <t xml:space="preserve"> 患者さんの情報を入力してください。</t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</si>
  <si>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</si>
  <si>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</si>
  <si>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</si>
  <si>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</si>
  <si>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</si>
  <si>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</si>
  <si>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</si>
  <si>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</si>
  <si>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</si>
  <si>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</si>
  <si>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</si>
  <si>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</si>
  <si>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</si>
  <si>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</si>
  <si>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</si>
  <si>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</si>
  <si>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</si>
  <si>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</si>
  <si>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</si>
  <si>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</si>
  <si>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</si>
  <si>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</si>
  <si>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</si>
  <si>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</si>
  <si>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</si>
  <si>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</si>
  <si>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</si>
  <si>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</si>
  <si>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</si>
  <si>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</si>
  <si>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</si>
  <si>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</si>
  <si>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</si>
  <si>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</si>
  <si>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</si>
  <si>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</si>
  <si>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</si>
  <si>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</si>
  <si>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</si>
  <si>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</si>
  <si>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</si>
  <si>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</si>
  <si>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</si>
  <si>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</si>
  <si>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</si>
  <si>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</si>
  <si>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</si>
  <si>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</si>
  <si>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</si>
  <si>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受給者番号</t>
    <rPh sb="0" eb="3">
      <t>ジュキュウシャ</t>
    </rPh>
    <rPh sb="3" eb="5">
      <t>バンゴウ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</si>
  <si>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</si>
  <si>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</si>
  <si>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</si>
  <si>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</si>
  <si>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</si>
  <si>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無</t>
  </si>
  <si>
    <t>要支援 1</t>
  </si>
  <si>
    <t>要支援 2</t>
  </si>
  <si>
    <t>要介護 1</t>
  </si>
  <si>
    <t>要介護 2</t>
  </si>
  <si>
    <t>要介護 3</t>
  </si>
  <si>
    <t>要介護 4</t>
  </si>
  <si>
    <t>要介護 5</t>
  </si>
  <si>
    <t>有(人工呼吸器)</t>
  </si>
  <si>
    <t>有(吸引器)</t>
  </si>
  <si>
    <t>有(気管切開)</t>
  </si>
  <si>
    <t>有(酸素)</t>
  </si>
  <si>
    <t>有(胃ろう)</t>
  </si>
  <si>
    <t>有(経管栄養)</t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</si>
  <si>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</si>
  <si>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</si>
  <si>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</si>
  <si>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</si>
  <si>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</si>
  <si>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</si>
  <si>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</si>
  <si>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</si>
  <si>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</si>
  <si>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</si>
  <si>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</si>
  <si>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</si>
  <si>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</si>
  <si>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</si>
  <si>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</si>
  <si>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</si>
  <si>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</si>
  <si>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</si>
  <si>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</si>
  <si>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</si>
  <si>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</si>
  <si>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</si>
  <si>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</si>
  <si>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</si>
  <si>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</si>
  <si>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</si>
  <si>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</si>
  <si>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</si>
  <si>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</si>
  <si>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</si>
  <si>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</si>
  <si>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</si>
  <si>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</si>
  <si>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</si>
  <si>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</si>
  <si>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</si>
  <si>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</si>
  <si>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</si>
  <si>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</si>
  <si>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</si>
  <si>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</si>
  <si>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</si>
  <si>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</si>
  <si>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</si>
  <si>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</si>
  <si>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</si>
  <si>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</si>
  <si>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</si>
  <si>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</si>
  <si>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</si>
  <si>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</si>
  <si>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</si>
  <si>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</si>
  <si>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</si>
  <si>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</si>
  <si>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</si>
  <si>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</si>
  <si>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</si>
  <si>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</si>
  <si>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</si>
  <si>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</si>
  <si>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</si>
  <si>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</si>
  <si>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</si>
  <si>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</si>
  <si>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</si>
  <si>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</si>
  <si>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</si>
  <si>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</si>
  <si>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</si>
  <si>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</si>
  <si>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</si>
  <si>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</si>
  <si>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</si>
  <si>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</si>
  <si>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</si>
  <si>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</si>
  <si>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</si>
  <si>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</si>
  <si>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</si>
  <si>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</si>
  <si>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</si>
  <si>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</si>
  <si>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</si>
  <si>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</si>
  <si>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</si>
  <si>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</si>
  <si>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</si>
  <si>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</si>
  <si>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</si>
  <si>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</si>
  <si>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</si>
  <si>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</si>
  <si>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</si>
  <si>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</si>
  <si>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</si>
  <si>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</si>
  <si>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</si>
  <si>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</si>
  <si>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</si>
  <si>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</si>
  <si>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</si>
  <si>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</si>
  <si>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※性別を選択してください</t>
    <rPh sb="2" eb="4">
      <t>セイベツ</t>
    </rPh>
    <rPh sb="5" eb="7">
      <t>センタク</t>
    </rPh>
    <phoneticPr fontId="2"/>
  </si>
  <si>
    <t>生年月日</t>
    <rPh sb="0" eb="2">
      <t>セイネン</t>
    </rPh>
    <rPh sb="2" eb="4">
      <t>ガッピ</t>
    </rPh>
    <phoneticPr fontId="2"/>
  </si>
  <si>
    <t>申請時住所</t>
    <rPh sb="0" eb="3">
      <t>シンセイジ</t>
    </rPh>
    <rPh sb="3" eb="5">
      <t>ジュウショ</t>
    </rPh>
    <phoneticPr fontId="2"/>
  </si>
  <si>
    <r>
      <t xml:space="preserve">個人番号
</t>
    </r>
    <r>
      <rPr>
        <sz val="9"/>
        <color rgb="FF000000"/>
        <rFont val="ＭＳ 明朝"/>
        <family val="1"/>
        <charset val="128"/>
      </rPr>
      <t>(マイナンバー)</t>
    </r>
    <rPh sb="0" eb="2">
      <t>コジン</t>
    </rPh>
    <rPh sb="2" eb="4">
      <t>バンゴウ</t>
    </rPh>
    <phoneticPr fontId="2"/>
  </si>
  <si>
    <t>　申請時住所は、患者と同じですか？</t>
    <rPh sb="1" eb="4">
      <t>シンセイジ</t>
    </rPh>
    <rPh sb="4" eb="6">
      <t>ジュウショ</t>
    </rPh>
    <rPh sb="8" eb="10">
      <t>カンジャ</t>
    </rPh>
    <rPh sb="11" eb="12">
      <t>オナ</t>
    </rPh>
    <phoneticPr fontId="2"/>
  </si>
  <si>
    <t xml:space="preserve"> 代理人の情報を入力してください（代理申請の場合のみ記入）。</t>
    <rPh sb="1" eb="3">
      <t>ダイリ</t>
    </rPh>
    <rPh sb="3" eb="4">
      <t>ニン</t>
    </rPh>
    <rPh sb="17" eb="19">
      <t>ダイリ</t>
    </rPh>
    <rPh sb="19" eb="21">
      <t>シンセイ</t>
    </rPh>
    <rPh sb="22" eb="24">
      <t>バアイ</t>
    </rPh>
    <rPh sb="26" eb="28">
      <t>キニュウ</t>
    </rPh>
    <phoneticPr fontId="2"/>
  </si>
  <si>
    <t>一人目</t>
    <rPh sb="0" eb="2">
      <t>ヒトリ</t>
    </rPh>
    <rPh sb="2" eb="3">
      <t>メ</t>
    </rPh>
    <phoneticPr fontId="2"/>
  </si>
  <si>
    <t>二人目</t>
    <rPh sb="0" eb="2">
      <t>フタリ</t>
    </rPh>
    <rPh sb="2" eb="3">
      <t>メ</t>
    </rPh>
    <phoneticPr fontId="2"/>
  </si>
  <si>
    <t>三人目</t>
    <rPh sb="0" eb="1">
      <t>３</t>
    </rPh>
    <rPh sb="1" eb="2">
      <t>ニン</t>
    </rPh>
    <rPh sb="2" eb="3">
      <t>メ</t>
    </rPh>
    <phoneticPr fontId="2"/>
  </si>
  <si>
    <t xml:space="preserve"> 提出日を入力します。</t>
    <rPh sb="1" eb="3">
      <t>テイシュツ</t>
    </rPh>
    <rPh sb="3" eb="4">
      <t>ビ</t>
    </rPh>
    <rPh sb="5" eb="7">
      <t>ニュウリョク</t>
    </rPh>
    <phoneticPr fontId="2"/>
  </si>
  <si>
    <t>患　者</t>
    <rPh sb="0" eb="1">
      <t>カン</t>
    </rPh>
    <rPh sb="2" eb="3">
      <t>モノ</t>
    </rPh>
    <phoneticPr fontId="2"/>
  </si>
  <si>
    <t>申請書提出日：</t>
    <rPh sb="0" eb="2">
      <t>シンセイ</t>
    </rPh>
    <rPh sb="2" eb="3">
      <t>ショ</t>
    </rPh>
    <rPh sb="3" eb="5">
      <t>テイシュツ</t>
    </rPh>
    <rPh sb="5" eb="6">
      <t>ビ</t>
    </rPh>
    <phoneticPr fontId="2"/>
  </si>
  <si>
    <t>(東京都疾病対策課①)</t>
    <rPh sb="1" eb="4">
      <t>トウキョウト</t>
    </rPh>
    <phoneticPr fontId="2"/>
  </si>
  <si>
    <t>(新規・更新・変更)</t>
    <rPh sb="1" eb="3">
      <t>シンキ</t>
    </rPh>
    <rPh sb="4" eb="6">
      <t>コウシン</t>
    </rPh>
    <rPh sb="7" eb="9">
      <t>ヘンコウ</t>
    </rPh>
    <phoneticPr fontId="2"/>
  </si>
  <si>
    <r>
      <t xml:space="preserve">受給者番号
</t>
    </r>
    <r>
      <rPr>
        <sz val="8"/>
        <color rgb="FF000000"/>
        <rFont val="ＭＳ ゴシック"/>
        <family val="3"/>
        <charset val="128"/>
      </rPr>
      <t>(お持ちの方のみ)</t>
    </r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</si>
  <si>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氏 名</t>
    <rPh sb="0" eb="1">
      <t>シ</t>
    </rPh>
    <rPh sb="2" eb="3">
      <t>メイ</t>
    </rPh>
    <phoneticPr fontId="2"/>
  </si>
  <si>
    <r>
      <t xml:space="preserve">個人番号
</t>
    </r>
    <r>
      <rPr>
        <sz val="8"/>
        <color rgb="FF000000"/>
        <rFont val="ＭＳ ゴシック"/>
        <family val="3"/>
        <charset val="128"/>
      </rPr>
      <t>(マイナンバー)</t>
    </r>
    <rPh sb="0" eb="1">
      <t>コ</t>
    </rPh>
    <rPh sb="1" eb="2">
      <t>ヒト</t>
    </rPh>
    <rPh sb="2" eb="3">
      <t>バン</t>
    </rPh>
    <rPh sb="3" eb="4">
      <t>ゴウ</t>
    </rPh>
    <phoneticPr fontId="2"/>
  </si>
  <si>
    <t>←患者と申請時住所が同じ場合は、こちらにチェックを入れて記入を省略できます。</t>
    <rPh sb="1" eb="3">
      <t>カンジャ</t>
    </rPh>
    <rPh sb="4" eb="7">
      <t>シンセイジ</t>
    </rPh>
    <rPh sb="7" eb="9">
      <t>ジュウショ</t>
    </rPh>
    <rPh sb="10" eb="11">
      <t>オナ</t>
    </rPh>
    <rPh sb="12" eb="14">
      <t>バアイ</t>
    </rPh>
    <rPh sb="25" eb="26">
      <t>イ</t>
    </rPh>
    <rPh sb="28" eb="30">
      <t>キニュウ</t>
    </rPh>
    <rPh sb="31" eb="33">
      <t>ショウリャク</t>
    </rPh>
    <phoneticPr fontId="2"/>
  </si>
  <si>
    <t>代理人</t>
    <rPh sb="0" eb="3">
      <t>ダイリニン</t>
    </rPh>
    <phoneticPr fontId="2"/>
  </si>
  <si>
    <t>三人目</t>
    <rPh sb="0" eb="1">
      <t>サン</t>
    </rPh>
    <rPh sb="1" eb="2">
      <t>ニン</t>
    </rPh>
    <rPh sb="2" eb="3">
      <t>メ</t>
    </rPh>
    <phoneticPr fontId="2"/>
  </si>
  <si>
    <t>□個人番号カード　□運転免許証　□運転経歴証明書　□旅券　□在留カード
□障害者手帳　□その他（　　　　　　　　　　　　　　　　　　　　　　）</t>
    <rPh sb="26" eb="28">
      <t>リョケン</t>
    </rPh>
    <rPh sb="30" eb="32">
      <t>ザイリュウ</t>
    </rPh>
    <rPh sb="37" eb="40">
      <t>ショウガイシャ</t>
    </rPh>
    <rPh sb="40" eb="42">
      <t>テチョウ</t>
    </rPh>
    <rPh sb="46" eb="47">
      <t>タ</t>
    </rPh>
    <phoneticPr fontId="2"/>
  </si>
  <si>
    <t>自治体記入欄</t>
    <rPh sb="0" eb="3">
      <t>ジチタイ</t>
    </rPh>
    <rPh sb="3" eb="5">
      <t>キニュウ</t>
    </rPh>
    <rPh sb="5" eb="6">
      <t>ラン</t>
    </rPh>
    <phoneticPr fontId="2"/>
  </si>
  <si>
    <t>□戸籍謄本(法定代理人)　□委任状(任意代理人)
□その他（　　　　　　　　　　　　　　　　　　　　　　　　　）</t>
    <rPh sb="1" eb="3">
      <t>コセキ</t>
    </rPh>
    <rPh sb="3" eb="5">
      <t>トウホン</t>
    </rPh>
    <rPh sb="6" eb="8">
      <t>ホウテイ</t>
    </rPh>
    <rPh sb="8" eb="11">
      <t>ダイリニン</t>
    </rPh>
    <rPh sb="14" eb="17">
      <t>イニンジョウ</t>
    </rPh>
    <rPh sb="18" eb="20">
      <t>ニンイ</t>
    </rPh>
    <rPh sb="20" eb="23">
      <t>ダイリニン</t>
    </rPh>
    <rPh sb="28" eb="29">
      <t>タ</t>
    </rPh>
    <phoneticPr fontId="2"/>
  </si>
  <si>
    <t>□個人番号カード　□通知カード　□住民票の写し
□その他（　　　　　　　　　　　　　　　　　　　　　　　　　）</t>
    <rPh sb="1" eb="3">
      <t>コジン</t>
    </rPh>
    <rPh sb="3" eb="5">
      <t>バンゴウ</t>
    </rPh>
    <rPh sb="10" eb="12">
      <t>ツウチ</t>
    </rPh>
    <rPh sb="17" eb="20">
      <t>ジュウミンヒョウ</t>
    </rPh>
    <rPh sb="21" eb="22">
      <t>ウツ</t>
    </rPh>
    <rPh sb="27" eb="28">
      <t>タ</t>
    </rPh>
    <phoneticPr fontId="2"/>
  </si>
  <si>
    <t>(代理申請の場合のみ記入)</t>
    <rPh sb="1" eb="3">
      <t>ダイリ</t>
    </rPh>
    <rPh sb="3" eb="5">
      <t>シンセイ</t>
    </rPh>
    <rPh sb="6" eb="8">
      <t>バアイ</t>
    </rPh>
    <rPh sb="10" eb="12">
      <t>キニュウ</t>
    </rPh>
    <phoneticPr fontId="2"/>
  </si>
  <si>
    <t>疾病対策課(本人控)④</t>
    <rPh sb="0" eb="2">
      <t>シッペイ</t>
    </rPh>
    <rPh sb="6" eb="8">
      <t>ホンニン</t>
    </rPh>
    <rPh sb="8" eb="9">
      <t>ヒカ</t>
    </rPh>
    <phoneticPr fontId="2"/>
  </si>
  <si>
    <t>疾病対策課(窓口控)③</t>
    <rPh sb="0" eb="2">
      <t>シッペイ</t>
    </rPh>
    <rPh sb="6" eb="8">
      <t>マドグチ</t>
    </rPh>
    <rPh sb="8" eb="9">
      <t>ヒカ</t>
    </rPh>
    <phoneticPr fontId="2"/>
  </si>
  <si>
    <t>(個人番号入力票②)</t>
    <rPh sb="1" eb="3">
      <t>コジン</t>
    </rPh>
    <rPh sb="3" eb="5">
      <t>バンゴウ</t>
    </rPh>
    <rPh sb="5" eb="7">
      <t>ニュウリョク</t>
    </rPh>
    <rPh sb="7" eb="8">
      <t>ヒョウ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</si>
  <si>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で印刷してください。A4の用紙が４枚出力されます。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5" eb="26">
      <t>マイ</t>
    </rPh>
    <rPh sb="26" eb="28">
      <t>シュツリョク</t>
    </rPh>
    <phoneticPr fontId="2"/>
  </si>
  <si>
    <t>□　患者
□　代理人</t>
    <rPh sb="2" eb="4">
      <t>カンジャ</t>
    </rPh>
    <rPh sb="7" eb="10">
      <t>ダイリニン</t>
    </rPh>
    <phoneticPr fontId="2"/>
  </si>
  <si>
    <t>身元確認</t>
    <rPh sb="0" eb="2">
      <t>ミモト</t>
    </rPh>
    <rPh sb="2" eb="4">
      <t>カクニン</t>
    </rPh>
    <phoneticPr fontId="2"/>
  </si>
  <si>
    <r>
      <t xml:space="preserve"> 代理権の確認</t>
    </r>
    <r>
      <rPr>
        <sz val="7"/>
        <color rgb="FF000000"/>
        <rFont val="ＭＳ ゴシック"/>
        <family val="3"/>
        <charset val="128"/>
      </rPr>
      <t>(代理申請の場合のみ確認)</t>
    </r>
    <rPh sb="1" eb="3">
      <t>ダイリ</t>
    </rPh>
    <rPh sb="3" eb="4">
      <t>ケン</t>
    </rPh>
    <rPh sb="5" eb="7">
      <t>カクニン</t>
    </rPh>
    <rPh sb="8" eb="10">
      <t>ダイリ</t>
    </rPh>
    <rPh sb="10" eb="12">
      <t>シンセイ</t>
    </rPh>
    <rPh sb="13" eb="15">
      <t>バアイ</t>
    </rPh>
    <rPh sb="17" eb="19">
      <t>カクニン</t>
    </rPh>
    <phoneticPr fontId="2"/>
  </si>
  <si>
    <t xml:space="preserve"> 患者の個人番号の確認</t>
    <rPh sb="1" eb="3">
      <t>カンジャ</t>
    </rPh>
    <rPh sb="4" eb="6">
      <t>コジン</t>
    </rPh>
    <rPh sb="6" eb="8">
      <t>バンゴウ</t>
    </rPh>
    <rPh sb="9" eb="11">
      <t>カクニン</t>
    </rPh>
    <phoneticPr fontId="2"/>
  </si>
  <si>
    <t>申請する方
の身元確認</t>
    <rPh sb="0" eb="2">
      <t>シンセイ</t>
    </rPh>
    <rPh sb="4" eb="5">
      <t>カタ</t>
    </rPh>
    <rPh sb="7" eb="9">
      <t>ミモト</t>
    </rPh>
    <rPh sb="9" eb="11">
      <t>カクニン</t>
    </rPh>
    <phoneticPr fontId="2"/>
  </si>
  <si>
    <t>個人番号確認</t>
    <rPh sb="0" eb="2">
      <t>コジン</t>
    </rPh>
    <rPh sb="2" eb="3">
      <t>バン</t>
    </rPh>
    <rPh sb="3" eb="4">
      <t>ゴウ</t>
    </rPh>
    <rPh sb="4" eb="6">
      <t>カクニン</t>
    </rPh>
    <phoneticPr fontId="2"/>
  </si>
  <si>
    <t>窓口での身元確認済み→</t>
    <rPh sb="0" eb="2">
      <t>マドグチ</t>
    </rPh>
    <rPh sb="4" eb="6">
      <t>ミモト</t>
    </rPh>
    <rPh sb="6" eb="8">
      <t>カクニン</t>
    </rPh>
    <rPh sb="8" eb="9">
      <t>ズ</t>
    </rPh>
    <phoneticPr fontId="2"/>
  </si>
  <si>
    <t>真正性確認の有無（ 有 ・ 無 ）</t>
    <rPh sb="0" eb="1">
      <t>シン</t>
    </rPh>
    <rPh sb="1" eb="2">
      <t>ショウ</t>
    </rPh>
    <rPh sb="2" eb="3">
      <t>セイ</t>
    </rPh>
    <rPh sb="3" eb="5">
      <t>カクニン</t>
    </rPh>
    <rPh sb="6" eb="8">
      <t>ウム</t>
    </rPh>
    <rPh sb="10" eb="11">
      <t>アリ</t>
    </rPh>
    <rPh sb="14" eb="15">
      <t>ナシ</t>
    </rPh>
    <phoneticPr fontId="2"/>
  </si>
  <si>
    <t>個人番号に係る調書（人工透析等用）　入力シート</t>
    <rPh sb="0" eb="2">
      <t>コジン</t>
    </rPh>
    <rPh sb="2" eb="4">
      <t>バンゴウ</t>
    </rPh>
    <rPh sb="5" eb="6">
      <t>カカ</t>
    </rPh>
    <rPh sb="7" eb="9">
      <t>チョウショ</t>
    </rPh>
    <rPh sb="10" eb="14">
      <t>ジンコウトウセキ</t>
    </rPh>
    <rPh sb="14" eb="15">
      <t>トウ</t>
    </rPh>
    <rPh sb="15" eb="16">
      <t>ヨウ</t>
    </rPh>
    <rPh sb="18" eb="20">
      <t>ニュウリョク</t>
    </rPh>
    <phoneticPr fontId="2"/>
  </si>
  <si>
    <t>※患者と住民票上同一の世帯員が四人以上いる場合は、この様式を複数枚使用して、記載してください。</t>
    <phoneticPr fontId="2"/>
  </si>
  <si>
    <t>患者と住民票上同一の世帯員
（肝炎に係る申請のみ記載してください。）※</t>
    <rPh sb="0" eb="2">
      <t>カンジャ</t>
    </rPh>
    <rPh sb="3" eb="6">
      <t>ジュウミンヒョウ</t>
    </rPh>
    <rPh sb="6" eb="7">
      <t>ジョウ</t>
    </rPh>
    <rPh sb="7" eb="9">
      <t>ドウイツ</t>
    </rPh>
    <rPh sb="10" eb="13">
      <t>セタイイン</t>
    </rPh>
    <rPh sb="15" eb="17">
      <t>カンエン</t>
    </rPh>
    <rPh sb="18" eb="19">
      <t>カカ</t>
    </rPh>
    <rPh sb="20" eb="22">
      <t>シンセイ</t>
    </rPh>
    <rPh sb="24" eb="26">
      <t>キサイ</t>
    </rPh>
    <phoneticPr fontId="2"/>
  </si>
  <si>
    <r>
      <rPr>
        <sz val="8"/>
        <color rgb="FF000000"/>
        <rFont val="ＭＳ ゴシック"/>
        <family val="3"/>
        <charset val="128"/>
      </rPr>
      <t>以下は自治体が記入するので申請する方（患者又は代理人）は記入しないでください。</t>
    </r>
    <r>
      <rPr>
        <sz val="6.5"/>
        <color rgb="FF000000"/>
        <rFont val="ＭＳ ゴシック"/>
        <family val="3"/>
        <charset val="128"/>
      </rPr>
      <t xml:space="preserve">
</t>
    </r>
    <r>
      <rPr>
        <sz val="6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通知カードについて、デジタル手続法施行日てある令和2年5月25日以後に、改姓や転居等により記載事項に変更があった場合などには、以下の確認書類として利用することはできません。</t>
    </r>
    <phoneticPr fontId="2"/>
  </si>
  <si>
    <t>新規申請の場合は整理番号（　　　　　　　　　　）</t>
    <rPh sb="0" eb="2">
      <t>シンキ</t>
    </rPh>
    <rPh sb="2" eb="4">
      <t>シンセイ</t>
    </rPh>
    <rPh sb="5" eb="7">
      <t>バアイ</t>
    </rPh>
    <rPh sb="8" eb="10">
      <t>セイリ</t>
    </rPh>
    <rPh sb="10" eb="12">
      <t>バンゴウ</t>
    </rPh>
    <phoneticPr fontId="2"/>
  </si>
  <si>
    <t>情報照会( 有 ・ 無 )
F□</t>
    <phoneticPr fontId="2"/>
  </si>
  <si>
    <t>口　調書と申請書の氏名、生年月日、性別、住所が同一の場合は要チェック</t>
    <phoneticPr fontId="2"/>
  </si>
  <si>
    <t xml:space="preserve"> 患者と住民票上同一の世帯員（肝炎に係る申請のみ記載してください。）</t>
    <rPh sb="4" eb="7">
      <t>ジュウミンヒョウ</t>
    </rPh>
    <rPh sb="7" eb="8">
      <t>ジョウ</t>
    </rPh>
    <rPh sb="8" eb="10">
      <t>ドウイツ</t>
    </rPh>
    <rPh sb="11" eb="14">
      <t>セタイイン</t>
    </rPh>
    <rPh sb="15" eb="17">
      <t>カンエン</t>
    </rPh>
    <rPh sb="18" eb="19">
      <t>カカ</t>
    </rPh>
    <rPh sb="20" eb="22">
      <t>シンセイ</t>
    </rPh>
    <phoneticPr fontId="2"/>
  </si>
  <si>
    <t>医療保険の種類</t>
    <rPh sb="0" eb="2">
      <t>イリョウ</t>
    </rPh>
    <rPh sb="2" eb="4">
      <t>ホケン</t>
    </rPh>
    <rPh sb="5" eb="7">
      <t>シュルイ</t>
    </rPh>
    <phoneticPr fontId="2"/>
  </si>
  <si>
    <t>協会・船員・日雇・組合・共済・国保・後期高齢</t>
    <rPh sb="0" eb="2">
      <t>キョウカイ</t>
    </rPh>
    <rPh sb="3" eb="5">
      <t>センイン</t>
    </rPh>
    <rPh sb="6" eb="8">
      <t>ヒヤト</t>
    </rPh>
    <rPh sb="9" eb="11">
      <t>クミアイ</t>
    </rPh>
    <rPh sb="12" eb="14">
      <t>キョウサイ</t>
    </rPh>
    <rPh sb="15" eb="17">
      <t>コクホ</t>
    </rPh>
    <rPh sb="18" eb="20">
      <t>コウキ</t>
    </rPh>
    <rPh sb="20" eb="22">
      <t>コウレイ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</si>
  <si>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</si>
  <si>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</si>
  <si>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</si>
  <si>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保険情報の種類</t>
    <rPh sb="0" eb="2">
      <t>ホケン</t>
    </rPh>
    <rPh sb="2" eb="4">
      <t>ジョウホウ</t>
    </rPh>
    <rPh sb="5" eb="7">
      <t>シュルイ</t>
    </rPh>
    <phoneticPr fontId="2"/>
  </si>
  <si>
    <t>協会</t>
    <rPh sb="0" eb="2">
      <t>キョウカイ</t>
    </rPh>
    <phoneticPr fontId="2"/>
  </si>
  <si>
    <t>船員</t>
    <rPh sb="0" eb="2">
      <t>センイン</t>
    </rPh>
    <phoneticPr fontId="2"/>
  </si>
  <si>
    <t>組合</t>
    <rPh sb="0" eb="2">
      <t>クミアイ</t>
    </rPh>
    <phoneticPr fontId="2"/>
  </si>
  <si>
    <t>共済</t>
    <rPh sb="0" eb="2">
      <t>キョウサイ</t>
    </rPh>
    <phoneticPr fontId="2"/>
  </si>
  <si>
    <t>国保</t>
    <rPh sb="0" eb="2">
      <t>コクホ</t>
    </rPh>
    <phoneticPr fontId="2"/>
  </si>
  <si>
    <t>後期高齢</t>
    <rPh sb="0" eb="2">
      <t>コウキ</t>
    </rPh>
    <rPh sb="2" eb="4">
      <t>コウレイ</t>
    </rPh>
    <phoneticPr fontId="2"/>
  </si>
  <si>
    <t>新規申請ですか？更新申請ですか？変更申請ですか？</t>
    <rPh sb="0" eb="2">
      <t>シンキ</t>
    </rPh>
    <rPh sb="2" eb="4">
      <t>シンセイ</t>
    </rPh>
    <rPh sb="8" eb="10">
      <t>コウシン</t>
    </rPh>
    <rPh sb="10" eb="12">
      <t>シンセイ</t>
    </rPh>
    <rPh sb="16" eb="18">
      <t>ヘンコウ</t>
    </rPh>
    <rPh sb="18" eb="20">
      <t>シンセイ</t>
    </rPh>
    <phoneticPr fontId="2"/>
  </si>
  <si>
    <t>　※申請種別を選択してください。</t>
    <rPh sb="2" eb="4">
      <t>シンセイ</t>
    </rPh>
    <rPh sb="4" eb="6">
      <t>シュベツ</t>
    </rPh>
    <rPh sb="7" eb="9">
      <t>センタク</t>
    </rPh>
    <phoneticPr fontId="2"/>
  </si>
  <si>
    <t>新規申請</t>
    <rPh sb="0" eb="2">
      <t>シンキ</t>
    </rPh>
    <rPh sb="2" eb="4">
      <t>シンセイ</t>
    </rPh>
    <phoneticPr fontId="2"/>
  </si>
  <si>
    <t>更新申請</t>
    <rPh sb="0" eb="2">
      <t>コウシン</t>
    </rPh>
    <rPh sb="2" eb="4">
      <t>シンセイ</t>
    </rPh>
    <phoneticPr fontId="2"/>
  </si>
  <si>
    <t>変更申請</t>
    <rPh sb="0" eb="2">
      <t>ヘンコウ</t>
    </rPh>
    <rPh sb="2" eb="4">
      <t>シンセイ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</si>
  <si>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</si>
  <si>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</si>
  <si>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</si>
  <si>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</si>
  <si>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個人番号に係る調書（スモン等・先天性血液凝固因子欠乏症等・人工透析・肝炎・肝がん・重度肝硬変用）</t>
    <rPh sb="0" eb="2">
      <t>コジン</t>
    </rPh>
    <rPh sb="2" eb="4">
      <t>バンゴウ</t>
    </rPh>
    <rPh sb="5" eb="6">
      <t>カカ</t>
    </rPh>
    <rPh sb="7" eb="9">
      <t>チョウショ</t>
    </rPh>
    <rPh sb="13" eb="14">
      <t>ナド</t>
    </rPh>
    <rPh sb="15" eb="18">
      <t>センテンセイ</t>
    </rPh>
    <rPh sb="18" eb="20">
      <t>ケツエキ</t>
    </rPh>
    <rPh sb="20" eb="22">
      <t>ギョウコ</t>
    </rPh>
    <rPh sb="22" eb="24">
      <t>インシ</t>
    </rPh>
    <rPh sb="24" eb="28">
      <t>ケツボウショウナド</t>
    </rPh>
    <rPh sb="29" eb="31">
      <t>ジンコウ</t>
    </rPh>
    <rPh sb="31" eb="33">
      <t>トウセキ</t>
    </rPh>
    <rPh sb="34" eb="36">
      <t>カンエン</t>
    </rPh>
    <rPh sb="37" eb="38">
      <t>カン</t>
    </rPh>
    <rPh sb="41" eb="43">
      <t>ジュウド</t>
    </rPh>
    <rPh sb="43" eb="46">
      <t>カンコウヘン</t>
    </rPh>
    <rPh sb="46" eb="47">
      <t>ヨウ</t>
    </rPh>
    <phoneticPr fontId="2"/>
  </si>
  <si>
    <t>(R8.2)</t>
    <phoneticPr fontId="2"/>
  </si>
  <si>
    <t>月</t>
    <phoneticPr fontId="2"/>
  </si>
  <si>
    <t>日雇</t>
    <rPh sb="0" eb="2">
      <t>ヒヤト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</si>
</sst>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color rgb="FF000000"/>
      <name val="Times New Roman"/>
      <family val="1"/>
    </font>
    <font>
      <sz val="7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7.5"/>
      <color rgb="FF000000"/>
      <name val="ＭＳ ゴシック"/>
      <family val="3"/>
      <charset val="128"/>
    </font>
    <font>
      <sz val="8.5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8" fillId="0" borderId="0"/>
  </cellStyleXfs>
  <cellXfs count="31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 indent="1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vertical="top"/>
    </xf>
    <xf numFmtId="0" fontId="19" fillId="6" borderId="7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1" fillId="5" borderId="0" xfId="0" applyFont="1" applyFill="1" applyAlignment="1">
      <alignment vertical="center" wrapText="1"/>
    </xf>
    <xf numFmtId="0" fontId="21" fillId="0" borderId="34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top"/>
    </xf>
    <xf numFmtId="0" fontId="21" fillId="0" borderId="29" xfId="0" applyFont="1" applyBorder="1" applyAlignment="1">
      <alignment horizontal="left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36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1" fillId="0" borderId="0" xfId="0" applyFont="1" applyAlignment="1">
      <alignment horizontal="center" vertical="center" textRotation="255" wrapText="1"/>
    </xf>
    <xf numFmtId="0" fontId="22" fillId="0" borderId="0" xfId="0" applyFont="1" applyAlignment="1">
      <alignment horizontal="left" vertical="top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19" fillId="6" borderId="8" xfId="0" applyFont="1" applyFill="1" applyBorder="1" applyAlignment="1">
      <alignment vertical="center"/>
    </xf>
    <xf numFmtId="0" fontId="21" fillId="0" borderId="36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36" xfId="0" applyFont="1" applyBorder="1" applyAlignment="1">
      <alignment vertical="top" wrapText="1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center" indent="1"/>
    </xf>
    <xf numFmtId="0" fontId="21" fillId="0" borderId="29" xfId="0" applyFont="1" applyBorder="1" applyAlignment="1">
      <alignment horizontal="right"/>
    </xf>
    <xf numFmtId="0" fontId="27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22" fillId="7" borderId="26" xfId="0" applyFont="1" applyFill="1" applyBorder="1" applyAlignment="1">
      <alignment horizontal="left" vertical="center"/>
    </xf>
    <xf numFmtId="0" fontId="19" fillId="7" borderId="27" xfId="0" applyFont="1" applyFill="1" applyBorder="1" applyAlignment="1">
      <alignment vertical="top"/>
    </xf>
    <xf numFmtId="0" fontId="31" fillId="0" borderId="29" xfId="0" applyFont="1" applyBorder="1" applyAlignment="1">
      <alignment horizontal="left"/>
    </xf>
    <xf numFmtId="0" fontId="21" fillId="0" borderId="29" xfId="0" applyFont="1" applyBorder="1" applyAlignment="1">
      <alignment horizontal="left"/>
    </xf>
    <xf numFmtId="0" fontId="21" fillId="0" borderId="29" xfId="0" applyFont="1" applyBorder="1"/>
    <xf numFmtId="0" fontId="12" fillId="0" borderId="29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8" fillId="4" borderId="58" xfId="0" applyFont="1" applyFill="1" applyBorder="1" applyAlignment="1">
      <alignment horizontal="left" vertical="center" indent="1"/>
    </xf>
    <xf numFmtId="0" fontId="4" fillId="4" borderId="59" xfId="0" applyFont="1" applyFill="1" applyBorder="1" applyAlignment="1">
      <alignment horizontal="left" vertical="center"/>
    </xf>
    <xf numFmtId="0" fontId="4" fillId="4" borderId="60" xfId="0" applyFont="1" applyFill="1" applyBorder="1" applyAlignment="1">
      <alignment horizontal="left" vertical="center"/>
    </xf>
    <xf numFmtId="0" fontId="8" fillId="4" borderId="61" xfId="0" applyFont="1" applyFill="1" applyBorder="1" applyAlignment="1">
      <alignment horizontal="left" vertical="center" indent="1"/>
    </xf>
    <xf numFmtId="0" fontId="4" fillId="4" borderId="55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22" fillId="8" borderId="34" xfId="0" applyFont="1" applyFill="1" applyBorder="1" applyAlignment="1">
      <alignment horizontal="right" vertical="center"/>
    </xf>
    <xf numFmtId="0" fontId="29" fillId="8" borderId="29" xfId="0" applyFont="1" applyFill="1" applyBorder="1" applyAlignment="1">
      <alignment horizontal="left" vertical="center"/>
    </xf>
    <xf numFmtId="0" fontId="22" fillId="8" borderId="29" xfId="0" applyFont="1" applyFill="1" applyBorder="1" applyAlignment="1">
      <alignment horizontal="left" vertical="center"/>
    </xf>
    <xf numFmtId="0" fontId="20" fillId="8" borderId="29" xfId="0" applyFont="1" applyFill="1" applyBorder="1" applyAlignment="1">
      <alignment vertical="center"/>
    </xf>
    <xf numFmtId="0" fontId="20" fillId="8" borderId="30" xfId="0" applyFont="1" applyFill="1" applyBorder="1" applyAlignment="1">
      <alignment vertical="center"/>
    </xf>
    <xf numFmtId="0" fontId="22" fillId="8" borderId="26" xfId="0" applyFont="1" applyFill="1" applyBorder="1" applyAlignment="1">
      <alignment horizontal="left" vertical="center"/>
    </xf>
    <xf numFmtId="0" fontId="19" fillId="8" borderId="27" xfId="0" applyFont="1" applyFill="1" applyBorder="1" applyAlignment="1">
      <alignment vertical="top"/>
    </xf>
    <xf numFmtId="0" fontId="4" fillId="0" borderId="4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shrinkToFit="1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8" borderId="6" xfId="0" applyNumberFormat="1" applyFont="1" applyFill="1" applyBorder="1" applyAlignment="1" applyProtection="1">
      <alignment horizontal="center" vertical="center"/>
      <protection locked="0"/>
    </xf>
    <xf numFmtId="49" fontId="4" fillId="8" borderId="7" xfId="0" applyNumberFormat="1" applyFont="1" applyFill="1" applyBorder="1" applyAlignment="1" applyProtection="1">
      <alignment horizontal="center" vertical="center"/>
      <protection locked="0"/>
    </xf>
    <xf numFmtId="49" fontId="4" fillId="8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top" shrinkToFit="1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textRotation="255"/>
    </xf>
    <xf numFmtId="0" fontId="4" fillId="3" borderId="15" xfId="0" applyFont="1" applyFill="1" applyBorder="1" applyAlignment="1">
      <alignment horizontal="center" vertical="center" textRotation="255"/>
    </xf>
    <xf numFmtId="0" fontId="4" fillId="3" borderId="16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4" fillId="2" borderId="55" xfId="0" applyNumberFormat="1" applyFont="1" applyFill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1" fillId="7" borderId="6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0" fontId="19" fillId="8" borderId="26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center" vertical="top"/>
    </xf>
    <xf numFmtId="0" fontId="19" fillId="8" borderId="0" xfId="0" applyFont="1" applyFill="1" applyAlignment="1">
      <alignment horizontal="center" vertical="top"/>
    </xf>
    <xf numFmtId="0" fontId="20" fillId="8" borderId="0" xfId="0" applyFont="1" applyFill="1" applyAlignment="1">
      <alignment horizontal="left" vertical="center" shrinkToFit="1"/>
    </xf>
    <xf numFmtId="0" fontId="20" fillId="8" borderId="36" xfId="0" applyFont="1" applyFill="1" applyBorder="1" applyAlignment="1">
      <alignment horizontal="left" vertical="center" shrinkToFit="1"/>
    </xf>
    <xf numFmtId="0" fontId="21" fillId="7" borderId="34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36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28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7" fillId="0" borderId="31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center" vertical="center" textRotation="255"/>
    </xf>
    <xf numFmtId="0" fontId="20" fillId="8" borderId="27" xfId="0" applyFont="1" applyFill="1" applyBorder="1" applyAlignment="1">
      <alignment horizontal="left" vertical="center"/>
    </xf>
    <xf numFmtId="0" fontId="20" fillId="8" borderId="28" xfId="0" applyFont="1" applyFill="1" applyBorder="1" applyAlignment="1">
      <alignment horizontal="left" vertical="center"/>
    </xf>
    <xf numFmtId="0" fontId="21" fillId="7" borderId="46" xfId="0" applyFont="1" applyFill="1" applyBorder="1" applyAlignment="1">
      <alignment horizontal="center"/>
    </xf>
    <xf numFmtId="0" fontId="21" fillId="7" borderId="47" xfId="0" applyFont="1" applyFill="1" applyBorder="1" applyAlignment="1">
      <alignment horizontal="center"/>
    </xf>
    <xf numFmtId="0" fontId="21" fillId="7" borderId="48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top"/>
    </xf>
    <xf numFmtId="0" fontId="19" fillId="0" borderId="29" xfId="0" applyFont="1" applyBorder="1" applyAlignment="1">
      <alignment horizontal="center" vertical="top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7" borderId="34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36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2" fillId="7" borderId="35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horizontal="center" vertical="top" wrapText="1"/>
    </xf>
    <xf numFmtId="0" fontId="22" fillId="7" borderId="36" xfId="0" applyFont="1" applyFill="1" applyBorder="1" applyAlignment="1">
      <alignment horizontal="center" vertical="top" wrapText="1"/>
    </xf>
    <xf numFmtId="0" fontId="22" fillId="7" borderId="26" xfId="0" applyFont="1" applyFill="1" applyBorder="1" applyAlignment="1">
      <alignment horizontal="center" vertical="top" wrapText="1"/>
    </xf>
    <xf numFmtId="0" fontId="22" fillId="7" borderId="27" xfId="0" applyFont="1" applyFill="1" applyBorder="1" applyAlignment="1">
      <alignment horizontal="center" vertical="top" wrapText="1"/>
    </xf>
    <xf numFmtId="0" fontId="22" fillId="7" borderId="28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1" fillId="7" borderId="7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left" vertical="center"/>
    </xf>
    <xf numFmtId="0" fontId="22" fillId="8" borderId="7" xfId="0" applyFont="1" applyFill="1" applyBorder="1" applyAlignment="1">
      <alignment horizontal="left" vertical="center"/>
    </xf>
    <xf numFmtId="0" fontId="22" fillId="8" borderId="8" xfId="0" applyFont="1" applyFill="1" applyBorder="1" applyAlignment="1">
      <alignment horizontal="left" vertical="center"/>
    </xf>
    <xf numFmtId="0" fontId="19" fillId="8" borderId="46" xfId="0" applyFont="1" applyFill="1" applyBorder="1" applyAlignment="1">
      <alignment horizontal="center"/>
    </xf>
    <xf numFmtId="0" fontId="19" fillId="8" borderId="47" xfId="0" applyFont="1" applyFill="1" applyBorder="1" applyAlignment="1">
      <alignment horizontal="center"/>
    </xf>
    <xf numFmtId="0" fontId="19" fillId="8" borderId="48" xfId="0" applyFont="1" applyFill="1" applyBorder="1" applyAlignment="1">
      <alignment horizontal="center"/>
    </xf>
    <xf numFmtId="0" fontId="23" fillId="8" borderId="37" xfId="0" applyFont="1" applyFill="1" applyBorder="1" applyAlignment="1">
      <alignment horizontal="center" vertical="center"/>
    </xf>
    <xf numFmtId="0" fontId="23" fillId="8" borderId="38" xfId="0" applyFont="1" applyFill="1" applyBorder="1" applyAlignment="1">
      <alignment horizontal="center" vertical="center"/>
    </xf>
    <xf numFmtId="0" fontId="23" fillId="8" borderId="39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19" fillId="8" borderId="27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 textRotation="255" wrapText="1"/>
    </xf>
    <xf numFmtId="0" fontId="19" fillId="7" borderId="30" xfId="0" applyFont="1" applyFill="1" applyBorder="1" applyAlignment="1">
      <alignment horizontal="center" vertical="center" textRotation="255"/>
    </xf>
    <xf numFmtId="0" fontId="19" fillId="7" borderId="35" xfId="0" applyFont="1" applyFill="1" applyBorder="1" applyAlignment="1">
      <alignment horizontal="center" vertical="center" textRotation="255"/>
    </xf>
    <xf numFmtId="0" fontId="19" fillId="7" borderId="36" xfId="0" applyFont="1" applyFill="1" applyBorder="1" applyAlignment="1">
      <alignment horizontal="center" vertical="center" textRotation="255"/>
    </xf>
    <xf numFmtId="0" fontId="19" fillId="7" borderId="26" xfId="0" applyFont="1" applyFill="1" applyBorder="1" applyAlignment="1">
      <alignment horizontal="center" vertical="center" textRotation="255"/>
    </xf>
    <xf numFmtId="0" fontId="19" fillId="7" borderId="28" xfId="0" applyFont="1" applyFill="1" applyBorder="1" applyAlignment="1">
      <alignment horizontal="center" vertical="center" textRotation="255"/>
    </xf>
    <xf numFmtId="0" fontId="21" fillId="7" borderId="35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36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left" vertical="center" wrapText="1"/>
    </xf>
    <xf numFmtId="0" fontId="29" fillId="7" borderId="7" xfId="0" applyFont="1" applyFill="1" applyBorder="1" applyAlignment="1">
      <alignment horizontal="left" vertical="center" wrapText="1"/>
    </xf>
    <xf numFmtId="0" fontId="29" fillId="7" borderId="8" xfId="0" applyFont="1" applyFill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1" fillId="7" borderId="44" xfId="0" applyFont="1" applyFill="1" applyBorder="1" applyAlignment="1">
      <alignment horizontal="center"/>
    </xf>
    <xf numFmtId="0" fontId="21" fillId="7" borderId="32" xfId="0" applyFont="1" applyFill="1" applyBorder="1" applyAlignment="1">
      <alignment horizontal="center"/>
    </xf>
    <xf numFmtId="0" fontId="21" fillId="7" borderId="45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0" fontId="20" fillId="7" borderId="36" xfId="0" applyFont="1" applyFill="1" applyBorder="1" applyAlignment="1">
      <alignment horizontal="left" vertical="center"/>
    </xf>
    <xf numFmtId="0" fontId="20" fillId="7" borderId="27" xfId="0" applyFont="1" applyFill="1" applyBorder="1" applyAlignment="1">
      <alignment horizontal="left" vertical="center"/>
    </xf>
    <xf numFmtId="0" fontId="20" fillId="7" borderId="28" xfId="0" applyFont="1" applyFill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9" fillId="7" borderId="35" xfId="0" applyFont="1" applyFill="1" applyBorder="1" applyAlignment="1">
      <alignment horizontal="left" vertical="center" wrapText="1"/>
    </xf>
    <xf numFmtId="0" fontId="29" fillId="7" borderId="0" xfId="0" applyFont="1" applyFill="1" applyAlignment="1">
      <alignment horizontal="left" vertical="center" wrapText="1"/>
    </xf>
    <xf numFmtId="0" fontId="29" fillId="7" borderId="36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27" xfId="0" applyFont="1" applyFill="1" applyBorder="1" applyAlignment="1">
      <alignment horizontal="left" vertical="center" wrapText="1"/>
    </xf>
    <xf numFmtId="0" fontId="29" fillId="7" borderId="28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/>
    </xf>
  </cellXfs>
  <cellStyles count="4">
    <cellStyle name="標準" xfId="0" builtinId="0"/>
    <cellStyle name="標準 2" xfId="1" xr:uid="{550131DD-14CF-4E70-85FF-EE3BA939D311}"/>
    <cellStyle name="標準 3" xfId="2" xr:uid="{1BE6744A-3337-4609-B8E7-878FAB9CFD6F}"/>
    <cellStyle name="標準 4" xfId="3" xr:uid="{3D7D460E-4D53-493A-B652-E2D08B934F6D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131119</xdr:colOff>
          <xdr:row>6</xdr:row>
          <xdr:rowOff>410354</xdr:rowOff>
        </xdr:from>
        <xdr:to>
          <xdr:col>13</xdr:col>
          <xdr:colOff>81643</xdr:colOff>
          <xdr:row>8</xdr:row>
          <xdr:rowOff>124096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9EE85E7-7B8C-409E-A8F2-74DF5EBCFC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97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9" y="2015997"/>
              <a:ext cx="522024" cy="3298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50941</xdr:colOff>
          <xdr:row>6</xdr:row>
          <xdr:rowOff>339597</xdr:rowOff>
        </xdr:from>
        <xdr:to>
          <xdr:col>15</xdr:col>
          <xdr:colOff>81642</xdr:colOff>
          <xdr:row>8</xdr:row>
          <xdr:rowOff>274318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DF92D923-79A4-46DD-9B15-613ED9A150E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79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1945240"/>
              <a:ext cx="602201" cy="4822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45256</xdr:colOff>
          <xdr:row>6</xdr:row>
          <xdr:rowOff>271164</xdr:rowOff>
        </xdr:from>
        <xdr:to>
          <xdr:col>16</xdr:col>
          <xdr:colOff>152400</xdr:colOff>
          <xdr:row>9</xdr:row>
          <xdr:rowOff>33776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6D1EFEC5-524F-4EEF-A307-03513BFDE36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979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97956" y="1876807"/>
              <a:ext cx="488144" cy="60081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125186</xdr:colOff>
          <xdr:row>6</xdr:row>
          <xdr:rowOff>317827</xdr:rowOff>
        </xdr:from>
        <xdr:to>
          <xdr:col>18</xdr:col>
          <xdr:colOff>141514</xdr:colOff>
          <xdr:row>9</xdr:row>
          <xdr:rowOff>41367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B8C53FC6-5B9D-4FCA-A28F-CBC63905E1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98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68386" y="1923470"/>
              <a:ext cx="587828" cy="5693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153745</xdr:colOff>
          <xdr:row>6</xdr:row>
          <xdr:rowOff>457382</xdr:rowOff>
        </xdr:from>
        <xdr:to>
          <xdr:col>19</xdr:col>
          <xdr:colOff>54428</xdr:colOff>
          <xdr:row>8</xdr:row>
          <xdr:rowOff>29391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EBBC0650-8048-4F3F-9D14-5829DE25B7C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980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77945" y="2063025"/>
              <a:ext cx="401426" cy="2338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6</xdr:row>
          <xdr:rowOff>332014</xdr:rowOff>
        </xdr:from>
        <xdr:to>
          <xdr:col>22</xdr:col>
          <xdr:colOff>10886</xdr:colOff>
          <xdr:row>8</xdr:row>
          <xdr:rowOff>313309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E0F7D45-D537-4E18-B68E-1804F273B57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0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67100" y="1937657"/>
              <a:ext cx="740229" cy="5212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29659</xdr:colOff>
          <xdr:row>6</xdr:row>
          <xdr:rowOff>366812</xdr:rowOff>
        </xdr:from>
        <xdr:to>
          <xdr:col>25</xdr:col>
          <xdr:colOff>72625</xdr:colOff>
          <xdr:row>8</xdr:row>
          <xdr:rowOff>229688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60ACD48A-D8DC-4E7A-A697-0B1BAD9BC8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98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845102" y="1972455"/>
              <a:ext cx="995466" cy="4332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491</xdr:colOff>
          <xdr:row>20</xdr:row>
          <xdr:rowOff>350483</xdr:rowOff>
        </xdr:from>
        <xdr:to>
          <xdr:col>13</xdr:col>
          <xdr:colOff>16329</xdr:colOff>
          <xdr:row>22</xdr:row>
          <xdr:rowOff>60984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88AAE469-5A97-4D72-A1AF-AC26F9258F1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4" spid="_x0000_s198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81691" y="5205512"/>
              <a:ext cx="396838" cy="2656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116257</xdr:colOff>
          <xdr:row>20</xdr:row>
          <xdr:rowOff>290613</xdr:rowOff>
        </xdr:from>
        <xdr:to>
          <xdr:col>14</xdr:col>
          <xdr:colOff>157843</xdr:colOff>
          <xdr:row>22</xdr:row>
          <xdr:rowOff>108858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BEA88BF5-2D04-41C3-B5C5-B2F690D5C57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5" spid="_x0000_s198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87957" y="5145642"/>
              <a:ext cx="422586" cy="3353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23485</xdr:colOff>
          <xdr:row>20</xdr:row>
          <xdr:rowOff>156864</xdr:rowOff>
        </xdr:from>
        <xdr:to>
          <xdr:col>17</xdr:col>
          <xdr:colOff>16329</xdr:colOff>
          <xdr:row>22</xdr:row>
          <xdr:rowOff>261257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BAE5B830-55A2-436E-9484-267D891890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6" spid="_x0000_s198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76185" y="5011893"/>
              <a:ext cx="564344" cy="62146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122922</xdr:colOff>
          <xdr:row>20</xdr:row>
          <xdr:rowOff>187197</xdr:rowOff>
        </xdr:from>
        <xdr:to>
          <xdr:col>18</xdr:col>
          <xdr:colOff>206829</xdr:colOff>
          <xdr:row>22</xdr:row>
          <xdr:rowOff>228600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74F6940C-AE2F-44B6-BA71-4CE87FE785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7" spid="_x0000_s1980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66122" y="5042226"/>
              <a:ext cx="655407" cy="5584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110203</xdr:colOff>
          <xdr:row>21</xdr:row>
          <xdr:rowOff>5626</xdr:rowOff>
        </xdr:from>
        <xdr:to>
          <xdr:col>19</xdr:col>
          <xdr:colOff>97972</xdr:colOff>
          <xdr:row>22</xdr:row>
          <xdr:rowOff>5626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92FCB16F-3139-4D2A-AD42-78948431A1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8" spid="_x0000_s1980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34403" y="5225326"/>
              <a:ext cx="488512" cy="2068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245050</xdr:colOff>
          <xdr:row>20</xdr:row>
          <xdr:rowOff>306145</xdr:rowOff>
        </xdr:from>
        <xdr:to>
          <xdr:col>20</xdr:col>
          <xdr:colOff>152398</xdr:colOff>
          <xdr:row>22</xdr:row>
          <xdr:rowOff>110203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C7B4C840-5A8B-4BD5-A8DA-45E4E617DB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9" spid="_x0000_s198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59750" y="5161174"/>
              <a:ext cx="40809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133073</xdr:colOff>
          <xdr:row>20</xdr:row>
          <xdr:rowOff>257955</xdr:rowOff>
        </xdr:from>
        <xdr:to>
          <xdr:col>24</xdr:col>
          <xdr:colOff>59872</xdr:colOff>
          <xdr:row>22</xdr:row>
          <xdr:rowOff>141514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903B2C29-7FEF-4B7F-806A-8904E733D8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10" spid="_x0000_s198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48516" y="5112984"/>
              <a:ext cx="688799" cy="4006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125675</xdr:colOff>
          <xdr:row>27</xdr:row>
          <xdr:rowOff>285169</xdr:rowOff>
        </xdr:from>
        <xdr:to>
          <xdr:col>13</xdr:col>
          <xdr:colOff>119743</xdr:colOff>
          <xdr:row>29</xdr:row>
          <xdr:rowOff>76200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D608E27B-0B74-4731-8B04-586F9C3B505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4" spid="_x0000_s198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16375" y="6920012"/>
              <a:ext cx="565568" cy="3625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45499</xdr:colOff>
          <xdr:row>27</xdr:row>
          <xdr:rowOff>263398</xdr:rowOff>
        </xdr:from>
        <xdr:to>
          <xdr:col>18</xdr:col>
          <xdr:colOff>201386</xdr:colOff>
          <xdr:row>29</xdr:row>
          <xdr:rowOff>87085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7FAA5973-AB6F-42EA-9C66-38CE96C1823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5" spid="_x0000_s1981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17199" y="6898241"/>
              <a:ext cx="1298887" cy="39518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154113</xdr:colOff>
          <xdr:row>27</xdr:row>
          <xdr:rowOff>184078</xdr:rowOff>
        </xdr:from>
        <xdr:to>
          <xdr:col>17</xdr:col>
          <xdr:colOff>92529</xdr:colOff>
          <xdr:row>29</xdr:row>
          <xdr:rowOff>190500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24E5395B-AE38-4513-8DA3-5D6510D5152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6" spid="_x0000_s1981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6818921"/>
              <a:ext cx="700416" cy="5779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27</xdr:row>
          <xdr:rowOff>132768</xdr:rowOff>
        </xdr:from>
        <xdr:to>
          <xdr:col>18</xdr:col>
          <xdr:colOff>136071</xdr:colOff>
          <xdr:row>29</xdr:row>
          <xdr:rowOff>234043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7A1BAE13-ED58-41B2-9790-6F07B5A7C10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7" spid="_x0000_s1981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95600" y="6767611"/>
              <a:ext cx="555171" cy="672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110201</xdr:colOff>
          <xdr:row>28</xdr:row>
          <xdr:rowOff>11069</xdr:rowOff>
        </xdr:from>
        <xdr:to>
          <xdr:col>19</xdr:col>
          <xdr:colOff>125185</xdr:colOff>
          <xdr:row>29</xdr:row>
          <xdr:rowOff>11070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7C9AFBB2-9EA2-4422-BC38-A590A0A3F8C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8" spid="_x0000_s1981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34401" y="7010583"/>
              <a:ext cx="515727" cy="2068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266822</xdr:colOff>
          <xdr:row>27</xdr:row>
          <xdr:rowOff>311588</xdr:rowOff>
        </xdr:from>
        <xdr:to>
          <xdr:col>21</xdr:col>
          <xdr:colOff>43543</xdr:colOff>
          <xdr:row>29</xdr:row>
          <xdr:rowOff>61217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5A19C243-DB41-45BD-BE6B-F18DD18B55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9" spid="_x0000_s198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81522" y="6946431"/>
              <a:ext cx="467964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116744</xdr:colOff>
          <xdr:row>27</xdr:row>
          <xdr:rowOff>301498</xdr:rowOff>
        </xdr:from>
        <xdr:to>
          <xdr:col>24</xdr:col>
          <xdr:colOff>87086</xdr:colOff>
          <xdr:row>29</xdr:row>
          <xdr:rowOff>51127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91FAA251-9FF1-49AB-B683-1798C4258D4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10" spid="_x0000_s1981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32187" y="6936341"/>
              <a:ext cx="732342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114789</xdr:colOff>
          <xdr:row>34</xdr:row>
          <xdr:rowOff>317826</xdr:rowOff>
        </xdr:from>
        <xdr:to>
          <xdr:col>13</xdr:col>
          <xdr:colOff>81642</xdr:colOff>
          <xdr:row>36</xdr:row>
          <xdr:rowOff>39056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5CE5FA96-6A81-435D-B5E0-03417DC3FC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4" spid="_x0000_s198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489" y="8732483"/>
              <a:ext cx="538353" cy="2927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99928</xdr:colOff>
          <xdr:row>34</xdr:row>
          <xdr:rowOff>283029</xdr:rowOff>
        </xdr:from>
        <xdr:to>
          <xdr:col>14</xdr:col>
          <xdr:colOff>174172</xdr:colOff>
          <xdr:row>36</xdr:row>
          <xdr:rowOff>114300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5F5F8E42-F61B-4BF4-AA51-B2514D37D2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5" spid="_x0000_s1981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71628" y="8697686"/>
              <a:ext cx="455244" cy="4027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154113</xdr:colOff>
          <xdr:row>34</xdr:row>
          <xdr:rowOff>184078</xdr:rowOff>
        </xdr:from>
        <xdr:to>
          <xdr:col>17</xdr:col>
          <xdr:colOff>16329</xdr:colOff>
          <xdr:row>36</xdr:row>
          <xdr:rowOff>163286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D14998EF-91B4-4D4B-A211-1C8AC745387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6" spid="_x0000_s1982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8598735"/>
              <a:ext cx="624216" cy="5507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177350</xdr:colOff>
          <xdr:row>34</xdr:row>
          <xdr:rowOff>192640</xdr:rowOff>
        </xdr:from>
        <xdr:to>
          <xdr:col>18</xdr:col>
          <xdr:colOff>70757</xdr:colOff>
          <xdr:row>36</xdr:row>
          <xdr:rowOff>168729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2449930F-FEF0-460C-AA94-10C216DA92C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7" spid="_x0000_s1982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920550" y="8607297"/>
              <a:ext cx="464907" cy="54758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137415</xdr:colOff>
          <xdr:row>34</xdr:row>
          <xdr:rowOff>255815</xdr:rowOff>
        </xdr:from>
        <xdr:to>
          <xdr:col>19</xdr:col>
          <xdr:colOff>97971</xdr:colOff>
          <xdr:row>36</xdr:row>
          <xdr:rowOff>114300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94AD35B1-B768-46EF-9674-FCC5D9B77A1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8" spid="_x0000_s1982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61615" y="8670472"/>
              <a:ext cx="461299" cy="4299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245051</xdr:colOff>
          <xdr:row>34</xdr:row>
          <xdr:rowOff>317030</xdr:rowOff>
        </xdr:from>
        <xdr:to>
          <xdr:col>21</xdr:col>
          <xdr:colOff>81643</xdr:colOff>
          <xdr:row>36</xdr:row>
          <xdr:rowOff>66659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1A2602D6-5BD1-47BF-BDEB-894E10CCD3D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9" spid="_x0000_s198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59751" y="8731687"/>
              <a:ext cx="527835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127630</xdr:colOff>
          <xdr:row>34</xdr:row>
          <xdr:rowOff>301498</xdr:rowOff>
        </xdr:from>
        <xdr:to>
          <xdr:col>24</xdr:col>
          <xdr:colOff>10886</xdr:colOff>
          <xdr:row>36</xdr:row>
          <xdr:rowOff>51127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45753C03-A728-4883-A91F-D70442BCA5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10" spid="_x0000_s198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43073" y="8716155"/>
              <a:ext cx="645256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190499</xdr:colOff>
      <xdr:row>1</xdr:row>
      <xdr:rowOff>16330</xdr:rowOff>
    </xdr:from>
    <xdr:to>
      <xdr:col>37</xdr:col>
      <xdr:colOff>125186</xdr:colOff>
      <xdr:row>1</xdr:row>
      <xdr:rowOff>212272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EBD0BA3C-CDE0-FB34-E1AF-B6ACE1F4C036}"/>
            </a:ext>
          </a:extLst>
        </xdr:cNvPr>
        <xdr:cNvSpPr/>
      </xdr:nvSpPr>
      <xdr:spPr>
        <a:xfrm>
          <a:off x="2933699" y="190501"/>
          <a:ext cx="4125687" cy="195942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スモン等・先天性血液凝固因子欠乏症等・人工透析・肝炎・肝がん・重度肝硬変用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51737</xdr:colOff>
          <xdr:row>0</xdr:row>
          <xdr:rowOff>0</xdr:rowOff>
        </xdr:from>
        <xdr:to>
          <xdr:col>4</xdr:col>
          <xdr:colOff>38101</xdr:colOff>
          <xdr:row>1</xdr:row>
          <xdr:rowOff>86674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D3F4A071-1342-40C8-9F1B-4CFE46B58E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4" spid="_x0000_s19825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4305"/>
            <a:stretch>
              <a:fillRect/>
            </a:stretch>
          </xdr:blipFill>
          <xdr:spPr bwMode="auto">
            <a:xfrm>
              <a:off x="51737" y="0"/>
              <a:ext cx="546978" cy="2608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27213</xdr:colOff>
          <xdr:row>0</xdr:row>
          <xdr:rowOff>0</xdr:rowOff>
        </xdr:from>
        <xdr:to>
          <xdr:col>5</xdr:col>
          <xdr:colOff>92528</xdr:colOff>
          <xdr:row>1</xdr:row>
          <xdr:rowOff>10887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1AED28B6-20F6-4C90-A5B7-FB197C5ED3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5" spid="_x0000_s19826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t="18334" b="24999"/>
            <a:stretch>
              <a:fillRect/>
            </a:stretch>
          </xdr:blipFill>
          <xdr:spPr bwMode="auto">
            <a:xfrm>
              <a:off x="402770" y="0"/>
              <a:ext cx="484415" cy="1850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145818</xdr:colOff>
          <xdr:row>0</xdr:row>
          <xdr:rowOff>5443</xdr:rowOff>
        </xdr:from>
        <xdr:to>
          <xdr:col>7</xdr:col>
          <xdr:colOff>59871</xdr:colOff>
          <xdr:row>1</xdr:row>
          <xdr:rowOff>21771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AB230268-EFCA-48B4-A6F5-BB8A78D82045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CB$6" spid="_x0000_s19827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0159" b="34568"/>
            <a:stretch>
              <a:fillRect/>
            </a:stretch>
          </xdr:blipFill>
          <xdr:spPr bwMode="auto">
            <a:xfrm>
              <a:off x="706432" y="5443"/>
              <a:ext cx="572639" cy="1904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16</xdr:col>
      <xdr:colOff>16329</xdr:colOff>
      <xdr:row>47</xdr:row>
      <xdr:rowOff>0</xdr:rowOff>
    </xdr:from>
    <xdr:to>
      <xdr:col>38</xdr:col>
      <xdr:colOff>5445</xdr:colOff>
      <xdr:row>47</xdr:row>
      <xdr:rowOff>195942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20D95F5-E3F0-4363-8206-23578495B862}"/>
            </a:ext>
          </a:extLst>
        </xdr:cNvPr>
        <xdr:cNvSpPr/>
      </xdr:nvSpPr>
      <xdr:spPr>
        <a:xfrm>
          <a:off x="2950029" y="11212286"/>
          <a:ext cx="4245430" cy="195942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スモン等・先天性血液凝固因子欠乏症等・人工透析・肝炎・肝がん・重度肝硬変用</a:t>
          </a:r>
        </a:p>
      </xdr:txBody>
    </xdr:sp>
    <xdr:clientData/>
  </xdr:twoCellAnchor>
  <xdr:twoCellAnchor>
    <xdr:from>
      <xdr:col>15</xdr:col>
      <xdr:colOff>179614</xdr:colOff>
      <xdr:row>94</xdr:row>
      <xdr:rowOff>0</xdr:rowOff>
    </xdr:from>
    <xdr:to>
      <xdr:col>37</xdr:col>
      <xdr:colOff>114301</xdr:colOff>
      <xdr:row>94</xdr:row>
      <xdr:rowOff>195942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30F84CCC-BC55-4CDA-85E1-EB07E81C7285}"/>
            </a:ext>
          </a:extLst>
        </xdr:cNvPr>
        <xdr:cNvSpPr/>
      </xdr:nvSpPr>
      <xdr:spPr>
        <a:xfrm>
          <a:off x="2922814" y="21412200"/>
          <a:ext cx="4245430" cy="195942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スモン等・先天性血液凝固因子欠乏症等・人工透析・肝炎・肝がん・重度肝硬変用</a:t>
          </a:r>
        </a:p>
      </xdr:txBody>
    </xdr:sp>
    <xdr:clientData/>
  </xdr:twoCellAnchor>
  <xdr:twoCellAnchor>
    <xdr:from>
      <xdr:col>15</xdr:col>
      <xdr:colOff>185057</xdr:colOff>
      <xdr:row>140</xdr:row>
      <xdr:rowOff>10886</xdr:rowOff>
    </xdr:from>
    <xdr:to>
      <xdr:col>37</xdr:col>
      <xdr:colOff>119744</xdr:colOff>
      <xdr:row>140</xdr:row>
      <xdr:rowOff>206828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5A78B19E-F360-43CF-82B9-FA2DEC461285}"/>
            </a:ext>
          </a:extLst>
        </xdr:cNvPr>
        <xdr:cNvSpPr/>
      </xdr:nvSpPr>
      <xdr:spPr>
        <a:xfrm>
          <a:off x="2928257" y="31633886"/>
          <a:ext cx="4245430" cy="195942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スモン等・先天性血液凝固因子欠乏症等・人工透析・肝炎・肝がん・重度肝硬変用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16328</xdr:colOff>
          <xdr:row>45</xdr:row>
          <xdr:rowOff>16328</xdr:rowOff>
        </xdr:from>
        <xdr:to>
          <xdr:col>5</xdr:col>
          <xdr:colOff>130628</xdr:colOff>
          <xdr:row>47</xdr:row>
          <xdr:rowOff>103414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D118DB17-8E44-4F40-A03C-6C430377CE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5" spid="_x0000_s198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91885" y="10934699"/>
              <a:ext cx="533400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92</xdr:row>
          <xdr:rowOff>16328</xdr:rowOff>
        </xdr:from>
        <xdr:to>
          <xdr:col>5</xdr:col>
          <xdr:colOff>152400</xdr:colOff>
          <xdr:row>94</xdr:row>
          <xdr:rowOff>103415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857C3FDD-7B3C-4159-951C-9B62B54E27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5" spid="_x0000_s198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3657" y="21134614"/>
              <a:ext cx="533400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138</xdr:row>
          <xdr:rowOff>10885</xdr:rowOff>
        </xdr:from>
        <xdr:to>
          <xdr:col>5</xdr:col>
          <xdr:colOff>114300</xdr:colOff>
          <xdr:row>140</xdr:row>
          <xdr:rowOff>97970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E08272BB-01F6-43A6-A24E-340DE8D840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5" spid="_x0000_s198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5557" y="31339971"/>
              <a:ext cx="533400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5443</xdr:colOff>
          <xdr:row>45</xdr:row>
          <xdr:rowOff>38100</xdr:rowOff>
        </xdr:from>
        <xdr:to>
          <xdr:col>4</xdr:col>
          <xdr:colOff>62564</xdr:colOff>
          <xdr:row>47</xdr:row>
          <xdr:rowOff>48574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6E55AD50-39AA-46FD-86F0-30496F17A1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4" spid="_x0000_s198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10956471"/>
              <a:ext cx="546978" cy="3043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32658</xdr:colOff>
          <xdr:row>92</xdr:row>
          <xdr:rowOff>48985</xdr:rowOff>
        </xdr:from>
        <xdr:to>
          <xdr:col>4</xdr:col>
          <xdr:colOff>19022</xdr:colOff>
          <xdr:row>94</xdr:row>
          <xdr:rowOff>59460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74214867-8FBF-4B98-AC93-6723B1F837C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4" spid="_x0000_s198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658" y="21167271"/>
              <a:ext cx="546978" cy="3043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54428</xdr:colOff>
          <xdr:row>138</xdr:row>
          <xdr:rowOff>76199</xdr:rowOff>
        </xdr:from>
        <xdr:to>
          <xdr:col>4</xdr:col>
          <xdr:colOff>40792</xdr:colOff>
          <xdr:row>140</xdr:row>
          <xdr:rowOff>86672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9D63F5AD-5C58-486C-A836-C17FDB95CF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4" spid="_x0000_s198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8" y="31405285"/>
              <a:ext cx="546978" cy="3043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141515</xdr:colOff>
          <xdr:row>46</xdr:row>
          <xdr:rowOff>21771</xdr:rowOff>
        </xdr:from>
        <xdr:to>
          <xdr:col>7</xdr:col>
          <xdr:colOff>55568</xdr:colOff>
          <xdr:row>47</xdr:row>
          <xdr:rowOff>38099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2CE0A629-EC8B-4D22-B2C1-03E1E75CA252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CB$6" spid="_x0000_s19834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0159" b="34568"/>
            <a:stretch>
              <a:fillRect/>
            </a:stretch>
          </xdr:blipFill>
          <xdr:spPr bwMode="auto">
            <a:xfrm>
              <a:off x="702129" y="11059885"/>
              <a:ext cx="572639" cy="1904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93</xdr:row>
          <xdr:rowOff>21771</xdr:rowOff>
        </xdr:from>
        <xdr:to>
          <xdr:col>7</xdr:col>
          <xdr:colOff>61010</xdr:colOff>
          <xdr:row>94</xdr:row>
          <xdr:rowOff>38099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BDBDEDB0-A95C-46ED-910C-6DBF6D8F7318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CB$6" spid="_x0000_s19835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0159" b="34568"/>
            <a:stretch>
              <a:fillRect/>
            </a:stretch>
          </xdr:blipFill>
          <xdr:spPr bwMode="auto">
            <a:xfrm>
              <a:off x="707571" y="21259800"/>
              <a:ext cx="572639" cy="1904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152401</xdr:colOff>
          <xdr:row>139</xdr:row>
          <xdr:rowOff>27214</xdr:rowOff>
        </xdr:from>
        <xdr:to>
          <xdr:col>7</xdr:col>
          <xdr:colOff>66454</xdr:colOff>
          <xdr:row>140</xdr:row>
          <xdr:rowOff>43541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402A2954-9AEB-413A-8DEB-B9665AAF0B6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CB$6" spid="_x0000_s19836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0159" b="34568"/>
            <a:stretch>
              <a:fillRect/>
            </a:stretch>
          </xdr:blipFill>
          <xdr:spPr bwMode="auto">
            <a:xfrm>
              <a:off x="713015" y="31476043"/>
              <a:ext cx="572639" cy="1904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131119</xdr:colOff>
          <xdr:row>52</xdr:row>
          <xdr:rowOff>410354</xdr:rowOff>
        </xdr:from>
        <xdr:ext cx="456710" cy="328809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51A7F3C-530C-4EE6-8410-10EF09488B7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98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9" y="13054111"/>
              <a:ext cx="456710" cy="3288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99927</xdr:colOff>
          <xdr:row>52</xdr:row>
          <xdr:rowOff>421240</xdr:rowOff>
        </xdr:from>
        <xdr:ext cx="504230" cy="340760"/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C976C13-1C02-4E86-8CA1-791CBAEB1F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71627" y="13064997"/>
              <a:ext cx="504230" cy="340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52</xdr:row>
          <xdr:rowOff>200406</xdr:rowOff>
        </xdr:from>
        <xdr:ext cx="401058" cy="473529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4C958F2E-9888-4BDB-A813-8FDF283E7A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983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12844163"/>
              <a:ext cx="401058" cy="4735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125185</xdr:colOff>
          <xdr:row>52</xdr:row>
          <xdr:rowOff>195943</xdr:rowOff>
        </xdr:from>
        <xdr:ext cx="642257" cy="740229"/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AB00C883-3135-434B-BE6D-1D801F687F7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984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68385" y="12839700"/>
              <a:ext cx="642257" cy="7402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119865</xdr:colOff>
          <xdr:row>52</xdr:row>
          <xdr:rowOff>175516</xdr:rowOff>
        </xdr:from>
        <xdr:ext cx="190500" cy="321129"/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C09EB370-B3BA-4BD0-8240-DFEE6D08CB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34565" y="1781159"/>
              <a:ext cx="190500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133072</xdr:colOff>
          <xdr:row>52</xdr:row>
          <xdr:rowOff>426684</xdr:rowOff>
        </xdr:from>
        <xdr:ext cx="639814" cy="321129"/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F57A3272-D276-4699-9B8E-88F63C15747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984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48515" y="13070441"/>
              <a:ext cx="639814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136561</xdr:colOff>
          <xdr:row>66</xdr:row>
          <xdr:rowOff>272105</xdr:rowOff>
        </xdr:from>
        <xdr:ext cx="522024" cy="432535"/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C2794152-E354-4D6A-BE3F-BEDC69EE7A6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4" spid="_x0000_s198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7261" y="16165248"/>
              <a:ext cx="522024" cy="4325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67269</xdr:colOff>
          <xdr:row>66</xdr:row>
          <xdr:rowOff>312383</xdr:rowOff>
        </xdr:from>
        <xdr:ext cx="613087" cy="335317"/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F83D2C1B-C06F-4795-AE31-882B6D1BE06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5" spid="_x0000_s198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38969" y="16205526"/>
              <a:ext cx="613087" cy="33531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66</xdr:row>
          <xdr:rowOff>184078</xdr:rowOff>
        </xdr:from>
        <xdr:ext cx="190500" cy="310243"/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1F747C3E-C1C6-4692-9BDC-9EAACB868A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6" spid="_x0000_s1984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15750649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16329</xdr:colOff>
          <xdr:row>66</xdr:row>
          <xdr:rowOff>190500</xdr:rowOff>
        </xdr:from>
        <xdr:ext cx="457200" cy="584528"/>
        <xdr:pic>
          <xdr:nvPicPr>
            <xdr:cNvPr id="55" name="図 54">
              <a:extLst>
                <a:ext uri="{FF2B5EF4-FFF2-40B4-BE49-F238E27FC236}">
                  <a16:creationId xmlns:a16="http://schemas.microsoft.com/office/drawing/2014/main" id="{09B7033C-A65A-4DDE-98B4-556DA95E37F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7" spid="_x0000_s1984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950029" y="16083643"/>
              <a:ext cx="457200" cy="5845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119865</xdr:colOff>
          <xdr:row>66</xdr:row>
          <xdr:rowOff>175516</xdr:rowOff>
        </xdr:from>
        <xdr:ext cx="190500" cy="321129"/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355051EF-909B-43A9-BACB-06789D83D55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4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34565" y="1781159"/>
              <a:ext cx="190500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62315</xdr:colOff>
          <xdr:row>66</xdr:row>
          <xdr:rowOff>306942</xdr:rowOff>
        </xdr:from>
        <xdr:ext cx="873855" cy="321129"/>
        <xdr:pic>
          <xdr:nvPicPr>
            <xdr:cNvPr id="57" name="図 56">
              <a:extLst>
                <a:ext uri="{FF2B5EF4-FFF2-40B4-BE49-F238E27FC236}">
                  <a16:creationId xmlns:a16="http://schemas.microsoft.com/office/drawing/2014/main" id="{4FB4EF85-05B3-4C33-B66C-3148E1FBC8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10" spid="_x0000_s1984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877758" y="16200085"/>
              <a:ext cx="873855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131119</xdr:colOff>
          <xdr:row>73</xdr:row>
          <xdr:rowOff>364634</xdr:rowOff>
        </xdr:from>
        <xdr:ext cx="483924" cy="274692"/>
        <xdr:pic>
          <xdr:nvPicPr>
            <xdr:cNvPr id="58" name="図 57">
              <a:extLst>
                <a:ext uri="{FF2B5EF4-FFF2-40B4-BE49-F238E27FC236}">
                  <a16:creationId xmlns:a16="http://schemas.microsoft.com/office/drawing/2014/main" id="{E8621F2F-F7C1-4557-BE21-682FD50335C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4" spid="_x0000_s198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9" y="17732791"/>
              <a:ext cx="483924" cy="2746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89040</xdr:colOff>
          <xdr:row>73</xdr:row>
          <xdr:rowOff>339597</xdr:rowOff>
        </xdr:from>
        <xdr:ext cx="662073" cy="250371"/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73A56C93-5BC2-41C3-B97D-AB0DF10D6CF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5" spid="_x0000_s198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60740" y="17707754"/>
              <a:ext cx="662073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73</xdr:row>
          <xdr:rowOff>184078</xdr:rowOff>
        </xdr:from>
        <xdr:ext cx="515358" cy="473529"/>
        <xdr:pic>
          <xdr:nvPicPr>
            <xdr:cNvPr id="60" name="図 59">
              <a:extLst>
                <a:ext uri="{FF2B5EF4-FFF2-40B4-BE49-F238E27FC236}">
                  <a16:creationId xmlns:a16="http://schemas.microsoft.com/office/drawing/2014/main" id="{38F46AC9-E4B4-4F08-A802-9EC973A5B6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6" spid="_x0000_s198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17552235"/>
              <a:ext cx="515358" cy="4735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152400</xdr:colOff>
          <xdr:row>73</xdr:row>
          <xdr:rowOff>119743</xdr:rowOff>
        </xdr:from>
        <xdr:ext cx="767443" cy="660728"/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AB6805C9-C46A-4E63-84E0-DABA8EAFBDF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7" spid="_x0000_s1985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705100" y="17487900"/>
              <a:ext cx="767443" cy="6607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206950</xdr:colOff>
          <xdr:row>73</xdr:row>
          <xdr:rowOff>257158</xdr:rowOff>
        </xdr:from>
        <xdr:ext cx="478849" cy="321129"/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258F5678-EDA4-47EA-A3F4-3C474A85322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9" spid="_x0000_s1985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21650" y="17625315"/>
              <a:ext cx="478849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100416</xdr:colOff>
          <xdr:row>73</xdr:row>
          <xdr:rowOff>306941</xdr:rowOff>
        </xdr:from>
        <xdr:ext cx="699684" cy="321129"/>
        <xdr:pic>
          <xdr:nvPicPr>
            <xdr:cNvPr id="63" name="図 62">
              <a:extLst>
                <a:ext uri="{FF2B5EF4-FFF2-40B4-BE49-F238E27FC236}">
                  <a16:creationId xmlns:a16="http://schemas.microsoft.com/office/drawing/2014/main" id="{1C7CD6A3-DB31-46AC-A5C4-C8D46733C37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10" spid="_x0000_s1985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15859" y="17675098"/>
              <a:ext cx="699684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131118</xdr:colOff>
          <xdr:row>80</xdr:row>
          <xdr:rowOff>364634</xdr:rowOff>
        </xdr:from>
        <xdr:ext cx="375067" cy="310770"/>
        <xdr:pic>
          <xdr:nvPicPr>
            <xdr:cNvPr id="64" name="図 63">
              <a:extLst>
                <a:ext uri="{FF2B5EF4-FFF2-40B4-BE49-F238E27FC236}">
                  <a16:creationId xmlns:a16="http://schemas.microsoft.com/office/drawing/2014/main" id="{32D21A5B-6EE6-40A9-A416-0E11C994DC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4" spid="_x0000_s198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8" y="19207805"/>
              <a:ext cx="375067" cy="3107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80</xdr:row>
          <xdr:rowOff>339597</xdr:rowOff>
        </xdr:from>
        <xdr:ext cx="190500" cy="250371"/>
        <xdr:pic>
          <xdr:nvPicPr>
            <xdr:cNvPr id="65" name="図 64">
              <a:extLst>
                <a:ext uri="{FF2B5EF4-FFF2-40B4-BE49-F238E27FC236}">
                  <a16:creationId xmlns:a16="http://schemas.microsoft.com/office/drawing/2014/main" id="{C837ADBB-D4A6-4EA9-B570-CD0719DF04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5" spid="_x0000_s198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17707754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80</xdr:row>
          <xdr:rowOff>184078</xdr:rowOff>
        </xdr:from>
        <xdr:ext cx="190500" cy="310243"/>
        <xdr:pic>
          <xdr:nvPicPr>
            <xdr:cNvPr id="66" name="図 65">
              <a:extLst>
                <a:ext uri="{FF2B5EF4-FFF2-40B4-BE49-F238E27FC236}">
                  <a16:creationId xmlns:a16="http://schemas.microsoft.com/office/drawing/2014/main" id="{4573C413-CE92-4069-9519-C698C6D07F0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6" spid="_x0000_s1985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18700678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119865</xdr:colOff>
          <xdr:row>80</xdr:row>
          <xdr:rowOff>175516</xdr:rowOff>
        </xdr:from>
        <xdr:ext cx="190500" cy="321129"/>
        <xdr:pic>
          <xdr:nvPicPr>
            <xdr:cNvPr id="67" name="図 66">
              <a:extLst>
                <a:ext uri="{FF2B5EF4-FFF2-40B4-BE49-F238E27FC236}">
                  <a16:creationId xmlns:a16="http://schemas.microsoft.com/office/drawing/2014/main" id="{F57B8853-1F96-4FF6-BDA2-30479F9794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5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34565" y="17543673"/>
              <a:ext cx="190500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51430</xdr:colOff>
          <xdr:row>80</xdr:row>
          <xdr:rowOff>236184</xdr:rowOff>
        </xdr:from>
        <xdr:ext cx="824870" cy="438731"/>
        <xdr:pic>
          <xdr:nvPicPr>
            <xdr:cNvPr id="68" name="図 67">
              <a:extLst>
                <a:ext uri="{FF2B5EF4-FFF2-40B4-BE49-F238E27FC236}">
                  <a16:creationId xmlns:a16="http://schemas.microsoft.com/office/drawing/2014/main" id="{3288E1AF-4ABD-4C1F-BC3C-D016B7BC88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10" spid="_x0000_s1985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866873" y="19079355"/>
              <a:ext cx="824870" cy="4387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11376</xdr:colOff>
          <xdr:row>99</xdr:row>
          <xdr:rowOff>391848</xdr:rowOff>
        </xdr:from>
        <xdr:ext cx="391395" cy="364709"/>
        <xdr:pic>
          <xdr:nvPicPr>
            <xdr:cNvPr id="69" name="図 68">
              <a:extLst>
                <a:ext uri="{FF2B5EF4-FFF2-40B4-BE49-F238E27FC236}">
                  <a16:creationId xmlns:a16="http://schemas.microsoft.com/office/drawing/2014/main" id="{7519D695-4622-4C6A-92B3-118427B5F6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98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92576" y="23453234"/>
              <a:ext cx="391395" cy="3647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99</xdr:row>
          <xdr:rowOff>339597</xdr:rowOff>
        </xdr:from>
        <xdr:ext cx="190500" cy="250371"/>
        <xdr:pic>
          <xdr:nvPicPr>
            <xdr:cNvPr id="70" name="図 69">
              <a:extLst>
                <a:ext uri="{FF2B5EF4-FFF2-40B4-BE49-F238E27FC236}">
                  <a16:creationId xmlns:a16="http://schemas.microsoft.com/office/drawing/2014/main" id="{E21621A8-A6AA-4319-B70F-8E31C1F0447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19182768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99</xdr:row>
          <xdr:rowOff>184078</xdr:rowOff>
        </xdr:from>
        <xdr:ext cx="190500" cy="310243"/>
        <xdr:pic>
          <xdr:nvPicPr>
            <xdr:cNvPr id="71" name="図 70">
              <a:extLst>
                <a:ext uri="{FF2B5EF4-FFF2-40B4-BE49-F238E27FC236}">
                  <a16:creationId xmlns:a16="http://schemas.microsoft.com/office/drawing/2014/main" id="{051218A4-8058-41FC-AE7F-8E7ACF1371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986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22918892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119865</xdr:colOff>
          <xdr:row>99</xdr:row>
          <xdr:rowOff>175516</xdr:rowOff>
        </xdr:from>
        <xdr:ext cx="190500" cy="321129"/>
        <xdr:pic>
          <xdr:nvPicPr>
            <xdr:cNvPr id="72" name="図 71">
              <a:extLst>
                <a:ext uri="{FF2B5EF4-FFF2-40B4-BE49-F238E27FC236}">
                  <a16:creationId xmlns:a16="http://schemas.microsoft.com/office/drawing/2014/main" id="{5F17ED7B-0DD1-4CAA-ADB1-48E735E113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6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34565" y="19018687"/>
              <a:ext cx="190500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111302</xdr:colOff>
          <xdr:row>99</xdr:row>
          <xdr:rowOff>421241</xdr:rowOff>
        </xdr:from>
        <xdr:ext cx="639812" cy="321129"/>
        <xdr:pic>
          <xdr:nvPicPr>
            <xdr:cNvPr id="73" name="図 72">
              <a:extLst>
                <a:ext uri="{FF2B5EF4-FFF2-40B4-BE49-F238E27FC236}">
                  <a16:creationId xmlns:a16="http://schemas.microsoft.com/office/drawing/2014/main" id="{4DD48804-4605-47AE-9B61-9C73A466EA1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986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26745" y="23482627"/>
              <a:ext cx="639812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131118</xdr:colOff>
          <xdr:row>113</xdr:row>
          <xdr:rowOff>337420</xdr:rowOff>
        </xdr:from>
        <xdr:ext cx="516581" cy="337829"/>
        <xdr:pic>
          <xdr:nvPicPr>
            <xdr:cNvPr id="74" name="図 73">
              <a:extLst>
                <a:ext uri="{FF2B5EF4-FFF2-40B4-BE49-F238E27FC236}">
                  <a16:creationId xmlns:a16="http://schemas.microsoft.com/office/drawing/2014/main" id="{6C80AD99-EEEA-4A0D-8617-BBEC83FA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4" spid="_x0000_s198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8" y="26648191"/>
              <a:ext cx="516581" cy="3378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113</xdr:row>
          <xdr:rowOff>339597</xdr:rowOff>
        </xdr:from>
        <xdr:ext cx="190500" cy="250371"/>
        <xdr:pic>
          <xdr:nvPicPr>
            <xdr:cNvPr id="75" name="図 74">
              <a:extLst>
                <a:ext uri="{FF2B5EF4-FFF2-40B4-BE49-F238E27FC236}">
                  <a16:creationId xmlns:a16="http://schemas.microsoft.com/office/drawing/2014/main" id="{C47C8E33-6037-42B4-BC6E-30E5BE3BEA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23400983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113</xdr:row>
          <xdr:rowOff>184078</xdr:rowOff>
        </xdr:from>
        <xdr:ext cx="190500" cy="310243"/>
        <xdr:pic>
          <xdr:nvPicPr>
            <xdr:cNvPr id="76" name="図 75">
              <a:extLst>
                <a:ext uri="{FF2B5EF4-FFF2-40B4-BE49-F238E27FC236}">
                  <a16:creationId xmlns:a16="http://schemas.microsoft.com/office/drawing/2014/main" id="{5FDDAF46-B987-4184-A70B-8DB40A00CC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6" spid="_x0000_s198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26168278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239607</xdr:colOff>
          <xdr:row>113</xdr:row>
          <xdr:rowOff>251716</xdr:rowOff>
        </xdr:from>
        <xdr:ext cx="424421" cy="321129"/>
        <xdr:pic>
          <xdr:nvPicPr>
            <xdr:cNvPr id="77" name="図 76">
              <a:extLst>
                <a:ext uri="{FF2B5EF4-FFF2-40B4-BE49-F238E27FC236}">
                  <a16:creationId xmlns:a16="http://schemas.microsoft.com/office/drawing/2014/main" id="{A5C9CA73-D8E5-41A8-8B16-695D202885B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9" spid="_x0000_s1986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54307" y="26562487"/>
              <a:ext cx="4244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165731</xdr:colOff>
          <xdr:row>113</xdr:row>
          <xdr:rowOff>290612</xdr:rowOff>
        </xdr:from>
        <xdr:ext cx="487412" cy="321129"/>
        <xdr:pic>
          <xdr:nvPicPr>
            <xdr:cNvPr id="78" name="図 77">
              <a:extLst>
                <a:ext uri="{FF2B5EF4-FFF2-40B4-BE49-F238E27FC236}">
                  <a16:creationId xmlns:a16="http://schemas.microsoft.com/office/drawing/2014/main" id="{91EF51EF-2DB6-4098-A8CC-B2981BD3537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10" spid="_x0000_s1986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81174" y="26601383"/>
              <a:ext cx="487412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131118</xdr:colOff>
          <xdr:row>120</xdr:row>
          <xdr:rowOff>364634</xdr:rowOff>
        </xdr:from>
        <xdr:ext cx="402281" cy="288220"/>
        <xdr:pic>
          <xdr:nvPicPr>
            <xdr:cNvPr id="79" name="図 78">
              <a:extLst>
                <a:ext uri="{FF2B5EF4-FFF2-40B4-BE49-F238E27FC236}">
                  <a16:creationId xmlns:a16="http://schemas.microsoft.com/office/drawing/2014/main" id="{E7A81F62-9B29-4D55-AC4B-F22558BCAAA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4" spid="_x0000_s198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8" y="28455220"/>
              <a:ext cx="402281" cy="288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120</xdr:row>
          <xdr:rowOff>339597</xdr:rowOff>
        </xdr:from>
        <xdr:ext cx="190500" cy="250371"/>
        <xdr:pic>
          <xdr:nvPicPr>
            <xdr:cNvPr id="80" name="図 79">
              <a:extLst>
                <a:ext uri="{FF2B5EF4-FFF2-40B4-BE49-F238E27FC236}">
                  <a16:creationId xmlns:a16="http://schemas.microsoft.com/office/drawing/2014/main" id="{EA52667D-D5CC-4262-A095-342D7FBA94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7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26650368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120</xdr:row>
          <xdr:rowOff>184078</xdr:rowOff>
        </xdr:from>
        <xdr:ext cx="190500" cy="310243"/>
        <xdr:pic>
          <xdr:nvPicPr>
            <xdr:cNvPr id="81" name="図 80">
              <a:extLst>
                <a:ext uri="{FF2B5EF4-FFF2-40B4-BE49-F238E27FC236}">
                  <a16:creationId xmlns:a16="http://schemas.microsoft.com/office/drawing/2014/main" id="{42BFF2AB-D3C7-452C-8A39-E1E53703D0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6" spid="_x0000_s1987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27948092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223278</xdr:colOff>
          <xdr:row>120</xdr:row>
          <xdr:rowOff>251716</xdr:rowOff>
        </xdr:from>
        <xdr:ext cx="462521" cy="321129"/>
        <xdr:pic>
          <xdr:nvPicPr>
            <xdr:cNvPr id="82" name="図 81">
              <a:extLst>
                <a:ext uri="{FF2B5EF4-FFF2-40B4-BE49-F238E27FC236}">
                  <a16:creationId xmlns:a16="http://schemas.microsoft.com/office/drawing/2014/main" id="{89305539-A2FA-410A-BEBA-5F98227540C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7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37978" y="28342302"/>
              <a:ext cx="4625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105858</xdr:colOff>
          <xdr:row>120</xdr:row>
          <xdr:rowOff>274283</xdr:rowOff>
        </xdr:from>
        <xdr:ext cx="672469" cy="367973"/>
        <xdr:pic>
          <xdr:nvPicPr>
            <xdr:cNvPr id="83" name="図 82">
              <a:extLst>
                <a:ext uri="{FF2B5EF4-FFF2-40B4-BE49-F238E27FC236}">
                  <a16:creationId xmlns:a16="http://schemas.microsoft.com/office/drawing/2014/main" id="{7CC8710B-2E7A-4663-88EE-CF2140F753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10" spid="_x0000_s1987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21301" y="28364869"/>
              <a:ext cx="672469" cy="3679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131118</xdr:colOff>
          <xdr:row>127</xdr:row>
          <xdr:rowOff>364634</xdr:rowOff>
        </xdr:from>
        <xdr:ext cx="391395" cy="324299"/>
        <xdr:pic>
          <xdr:nvPicPr>
            <xdr:cNvPr id="84" name="図 83">
              <a:extLst>
                <a:ext uri="{FF2B5EF4-FFF2-40B4-BE49-F238E27FC236}">
                  <a16:creationId xmlns:a16="http://schemas.microsoft.com/office/drawing/2014/main" id="{BCC56662-E340-4701-80E8-FE9AE7197D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4" spid="_x0000_s198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8" y="30235034"/>
              <a:ext cx="391395" cy="324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127</xdr:row>
          <xdr:rowOff>339597</xdr:rowOff>
        </xdr:from>
        <xdr:ext cx="190500" cy="250371"/>
        <xdr:pic>
          <xdr:nvPicPr>
            <xdr:cNvPr id="85" name="図 84">
              <a:extLst>
                <a:ext uri="{FF2B5EF4-FFF2-40B4-BE49-F238E27FC236}">
                  <a16:creationId xmlns:a16="http://schemas.microsoft.com/office/drawing/2014/main" id="{A59547B4-64D2-49AB-8602-3ED3A31516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5" spid="_x0000_s198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28430183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154112</xdr:colOff>
          <xdr:row>127</xdr:row>
          <xdr:rowOff>184078</xdr:rowOff>
        </xdr:from>
        <xdr:ext cx="303087" cy="473529"/>
        <xdr:pic>
          <xdr:nvPicPr>
            <xdr:cNvPr id="86" name="図 85">
              <a:extLst>
                <a:ext uri="{FF2B5EF4-FFF2-40B4-BE49-F238E27FC236}">
                  <a16:creationId xmlns:a16="http://schemas.microsoft.com/office/drawing/2014/main" id="{5F00E4EF-B35A-4645-B83D-D001A3F9348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6" spid="_x0000_s1987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2" y="30054478"/>
              <a:ext cx="303087" cy="4735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174294</xdr:colOff>
          <xdr:row>127</xdr:row>
          <xdr:rowOff>202730</xdr:rowOff>
        </xdr:from>
        <xdr:ext cx="429864" cy="444970"/>
        <xdr:pic>
          <xdr:nvPicPr>
            <xdr:cNvPr id="87" name="図 86">
              <a:extLst>
                <a:ext uri="{FF2B5EF4-FFF2-40B4-BE49-F238E27FC236}">
                  <a16:creationId xmlns:a16="http://schemas.microsoft.com/office/drawing/2014/main" id="{E5A24B07-2121-4D1D-8426-E586ABACFCA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9" spid="_x0000_s1987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88994" y="30073130"/>
              <a:ext cx="429864" cy="4449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143959</xdr:colOff>
          <xdr:row>127</xdr:row>
          <xdr:rowOff>214413</xdr:rowOff>
        </xdr:from>
        <xdr:ext cx="650698" cy="482273"/>
        <xdr:pic>
          <xdr:nvPicPr>
            <xdr:cNvPr id="88" name="図 87">
              <a:extLst>
                <a:ext uri="{FF2B5EF4-FFF2-40B4-BE49-F238E27FC236}">
                  <a16:creationId xmlns:a16="http://schemas.microsoft.com/office/drawing/2014/main" id="{7BA029B0-9973-4ACC-8967-57D1E27142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10" spid="_x0000_s1987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59402" y="30084813"/>
              <a:ext cx="650698" cy="4822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174661</xdr:colOff>
          <xdr:row>145</xdr:row>
          <xdr:rowOff>408177</xdr:rowOff>
        </xdr:from>
        <xdr:ext cx="380510" cy="315280"/>
        <xdr:pic>
          <xdr:nvPicPr>
            <xdr:cNvPr id="89" name="図 88">
              <a:extLst>
                <a:ext uri="{FF2B5EF4-FFF2-40B4-BE49-F238E27FC236}">
                  <a16:creationId xmlns:a16="http://schemas.microsoft.com/office/drawing/2014/main" id="{0FC5BA56-FCBD-4934-BA6B-6756BED336E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98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65361" y="34507677"/>
              <a:ext cx="380510" cy="3152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145</xdr:row>
          <xdr:rowOff>339597</xdr:rowOff>
        </xdr:from>
        <xdr:ext cx="190500" cy="250371"/>
        <xdr:pic>
          <xdr:nvPicPr>
            <xdr:cNvPr id="90" name="図 89">
              <a:extLst>
                <a:ext uri="{FF2B5EF4-FFF2-40B4-BE49-F238E27FC236}">
                  <a16:creationId xmlns:a16="http://schemas.microsoft.com/office/drawing/2014/main" id="{1D7BBEC7-FA31-41FC-88F3-CF20223CF1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30209997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116012</xdr:colOff>
          <xdr:row>145</xdr:row>
          <xdr:rowOff>249392</xdr:rowOff>
        </xdr:from>
        <xdr:ext cx="428273" cy="473529"/>
        <xdr:pic>
          <xdr:nvPicPr>
            <xdr:cNvPr id="91" name="図 90">
              <a:extLst>
                <a:ext uri="{FF2B5EF4-FFF2-40B4-BE49-F238E27FC236}">
                  <a16:creationId xmlns:a16="http://schemas.microsoft.com/office/drawing/2014/main" id="{91E2C1E6-1A5D-4010-AF90-A2CDF783CFD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988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287712" y="34348892"/>
              <a:ext cx="428273" cy="4735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119865</xdr:colOff>
          <xdr:row>145</xdr:row>
          <xdr:rowOff>175516</xdr:rowOff>
        </xdr:from>
        <xdr:ext cx="190500" cy="321129"/>
        <xdr:pic>
          <xdr:nvPicPr>
            <xdr:cNvPr id="92" name="図 91">
              <a:extLst>
                <a:ext uri="{FF2B5EF4-FFF2-40B4-BE49-F238E27FC236}">
                  <a16:creationId xmlns:a16="http://schemas.microsoft.com/office/drawing/2014/main" id="{EA4E5FDA-1328-4E14-8180-87B2F0DD19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88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34565" y="30045916"/>
              <a:ext cx="190500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</xdr:col>
          <xdr:colOff>13329</xdr:colOff>
          <xdr:row>145</xdr:row>
          <xdr:rowOff>415798</xdr:rowOff>
        </xdr:from>
        <xdr:ext cx="492855" cy="321129"/>
        <xdr:pic>
          <xdr:nvPicPr>
            <xdr:cNvPr id="93" name="図 92">
              <a:extLst>
                <a:ext uri="{FF2B5EF4-FFF2-40B4-BE49-F238E27FC236}">
                  <a16:creationId xmlns:a16="http://schemas.microsoft.com/office/drawing/2014/main" id="{7EE8843D-7985-40E0-A0BC-5910E6ACCB3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988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019272" y="34515298"/>
              <a:ext cx="492855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131119</xdr:colOff>
          <xdr:row>159</xdr:row>
          <xdr:rowOff>364634</xdr:rowOff>
        </xdr:from>
        <xdr:ext cx="456710" cy="283711"/>
        <xdr:pic>
          <xdr:nvPicPr>
            <xdr:cNvPr id="94" name="図 93">
              <a:extLst>
                <a:ext uri="{FF2B5EF4-FFF2-40B4-BE49-F238E27FC236}">
                  <a16:creationId xmlns:a16="http://schemas.microsoft.com/office/drawing/2014/main" id="{D6E36905-8F36-4084-922F-54333AFF500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4" spid="_x0000_s198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9" y="37713520"/>
              <a:ext cx="456710" cy="2837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159</xdr:row>
          <xdr:rowOff>339597</xdr:rowOff>
        </xdr:from>
        <xdr:ext cx="190500" cy="250371"/>
        <xdr:pic>
          <xdr:nvPicPr>
            <xdr:cNvPr id="95" name="図 94">
              <a:extLst>
                <a:ext uri="{FF2B5EF4-FFF2-40B4-BE49-F238E27FC236}">
                  <a16:creationId xmlns:a16="http://schemas.microsoft.com/office/drawing/2014/main" id="{96121064-EEE3-4F86-81A0-1F630ECF53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34439097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154113</xdr:colOff>
          <xdr:row>159</xdr:row>
          <xdr:rowOff>184078</xdr:rowOff>
        </xdr:from>
        <xdr:ext cx="190500" cy="310243"/>
        <xdr:pic>
          <xdr:nvPicPr>
            <xdr:cNvPr id="96" name="図 95">
              <a:extLst>
                <a:ext uri="{FF2B5EF4-FFF2-40B4-BE49-F238E27FC236}">
                  <a16:creationId xmlns:a16="http://schemas.microsoft.com/office/drawing/2014/main" id="{FAEA37A5-38E0-4D66-9B52-54BD408813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6" spid="_x0000_s1988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516313" y="37206392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223279</xdr:colOff>
          <xdr:row>159</xdr:row>
          <xdr:rowOff>262601</xdr:rowOff>
        </xdr:from>
        <xdr:ext cx="435306" cy="321129"/>
        <xdr:pic>
          <xdr:nvPicPr>
            <xdr:cNvPr id="97" name="図 96">
              <a:extLst>
                <a:ext uri="{FF2B5EF4-FFF2-40B4-BE49-F238E27FC236}">
                  <a16:creationId xmlns:a16="http://schemas.microsoft.com/office/drawing/2014/main" id="{6955080C-8042-4519-BDAD-D370BAAA11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9" spid="_x0000_s1988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37979" y="37611487"/>
              <a:ext cx="435306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160286</xdr:colOff>
          <xdr:row>159</xdr:row>
          <xdr:rowOff>306941</xdr:rowOff>
        </xdr:from>
        <xdr:ext cx="530955" cy="321129"/>
        <xdr:pic>
          <xdr:nvPicPr>
            <xdr:cNvPr id="98" name="図 97">
              <a:extLst>
                <a:ext uri="{FF2B5EF4-FFF2-40B4-BE49-F238E27FC236}">
                  <a16:creationId xmlns:a16="http://schemas.microsoft.com/office/drawing/2014/main" id="{254217DE-FBCB-4F5A-ACC9-7A0A0B1B8D4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10" spid="_x0000_s1988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75729" y="37655827"/>
              <a:ext cx="530955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131119</xdr:colOff>
          <xdr:row>166</xdr:row>
          <xdr:rowOff>364634</xdr:rowOff>
        </xdr:from>
        <xdr:ext cx="358738" cy="297240"/>
        <xdr:pic>
          <xdr:nvPicPr>
            <xdr:cNvPr id="99" name="図 98">
              <a:extLst>
                <a:ext uri="{FF2B5EF4-FFF2-40B4-BE49-F238E27FC236}">
                  <a16:creationId xmlns:a16="http://schemas.microsoft.com/office/drawing/2014/main" id="{96E7A605-2216-4DC2-B81D-11392BFF72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4" spid="_x0000_s198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9" y="39188534"/>
              <a:ext cx="358738" cy="2972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166</xdr:row>
          <xdr:rowOff>339597</xdr:rowOff>
        </xdr:from>
        <xdr:ext cx="190500" cy="250371"/>
        <xdr:pic>
          <xdr:nvPicPr>
            <xdr:cNvPr id="100" name="図 99">
              <a:extLst>
                <a:ext uri="{FF2B5EF4-FFF2-40B4-BE49-F238E27FC236}">
                  <a16:creationId xmlns:a16="http://schemas.microsoft.com/office/drawing/2014/main" id="{3C75CB37-D197-42B1-AA97-3DCEE129CC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989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37688483"/>
              <a:ext cx="19050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28927</xdr:colOff>
          <xdr:row>166</xdr:row>
          <xdr:rowOff>189521</xdr:rowOff>
        </xdr:from>
        <xdr:ext cx="190500" cy="310243"/>
        <xdr:pic>
          <xdr:nvPicPr>
            <xdr:cNvPr id="101" name="図 100">
              <a:extLst>
                <a:ext uri="{FF2B5EF4-FFF2-40B4-BE49-F238E27FC236}">
                  <a16:creationId xmlns:a16="http://schemas.microsoft.com/office/drawing/2014/main" id="{6E0751A7-0FB4-42B1-B992-934709D9FF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6" spid="_x0000_s1989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391127" y="38991650"/>
              <a:ext cx="190500" cy="310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185179</xdr:colOff>
          <xdr:row>166</xdr:row>
          <xdr:rowOff>289816</xdr:rowOff>
        </xdr:from>
        <xdr:ext cx="500621" cy="321129"/>
        <xdr:pic>
          <xdr:nvPicPr>
            <xdr:cNvPr id="102" name="図 101">
              <a:extLst>
                <a:ext uri="{FF2B5EF4-FFF2-40B4-BE49-F238E27FC236}">
                  <a16:creationId xmlns:a16="http://schemas.microsoft.com/office/drawing/2014/main" id="{00474284-4412-4BC3-9957-0D609E9CEE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9" spid="_x0000_s1989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99879" y="39113716"/>
              <a:ext cx="5006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165730</xdr:colOff>
          <xdr:row>166</xdr:row>
          <xdr:rowOff>328713</xdr:rowOff>
        </xdr:from>
        <xdr:ext cx="596269" cy="321129"/>
        <xdr:pic>
          <xdr:nvPicPr>
            <xdr:cNvPr id="103" name="図 102">
              <a:extLst>
                <a:ext uri="{FF2B5EF4-FFF2-40B4-BE49-F238E27FC236}">
                  <a16:creationId xmlns:a16="http://schemas.microsoft.com/office/drawing/2014/main" id="{4FACC333-4D07-4DF4-A2A1-1FD74067A7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10" spid="_x0000_s1989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81173" y="39152613"/>
              <a:ext cx="596269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131118</xdr:colOff>
          <xdr:row>173</xdr:row>
          <xdr:rowOff>364634</xdr:rowOff>
        </xdr:from>
        <xdr:ext cx="391395" cy="324299"/>
        <xdr:pic>
          <xdr:nvPicPr>
            <xdr:cNvPr id="104" name="図 103">
              <a:extLst>
                <a:ext uri="{FF2B5EF4-FFF2-40B4-BE49-F238E27FC236}">
                  <a16:creationId xmlns:a16="http://schemas.microsoft.com/office/drawing/2014/main" id="{7218930E-C73E-4A77-9FAB-3903D7FDD2F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4" spid="_x0000_s198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1818" y="40968348"/>
              <a:ext cx="391395" cy="324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50941</xdr:colOff>
          <xdr:row>173</xdr:row>
          <xdr:rowOff>339597</xdr:rowOff>
        </xdr:from>
        <xdr:ext cx="351830" cy="250371"/>
        <xdr:pic>
          <xdr:nvPicPr>
            <xdr:cNvPr id="105" name="図 104">
              <a:extLst>
                <a:ext uri="{FF2B5EF4-FFF2-40B4-BE49-F238E27FC236}">
                  <a16:creationId xmlns:a16="http://schemas.microsoft.com/office/drawing/2014/main" id="{87A6A62F-8B5D-4722-9004-95A22C2F984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5" spid="_x0000_s1989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22641" y="40943311"/>
              <a:ext cx="351830" cy="2503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23485</xdr:colOff>
          <xdr:row>173</xdr:row>
          <xdr:rowOff>189521</xdr:rowOff>
        </xdr:from>
        <xdr:ext cx="417386" cy="473529"/>
        <xdr:pic>
          <xdr:nvPicPr>
            <xdr:cNvPr id="106" name="図 105">
              <a:extLst>
                <a:ext uri="{FF2B5EF4-FFF2-40B4-BE49-F238E27FC236}">
                  <a16:creationId xmlns:a16="http://schemas.microsoft.com/office/drawing/2014/main" id="{CE1625B2-B1A9-4B8B-B0C5-FFD71F61D6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6" spid="_x0000_s1989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766685" y="40793235"/>
              <a:ext cx="417386" cy="4735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266822</xdr:colOff>
          <xdr:row>173</xdr:row>
          <xdr:rowOff>306144</xdr:rowOff>
        </xdr:from>
        <xdr:ext cx="467964" cy="321129"/>
        <xdr:pic>
          <xdr:nvPicPr>
            <xdr:cNvPr id="107" name="図 106">
              <a:extLst>
                <a:ext uri="{FF2B5EF4-FFF2-40B4-BE49-F238E27FC236}">
                  <a16:creationId xmlns:a16="http://schemas.microsoft.com/office/drawing/2014/main" id="{52D0F950-C7F7-41D4-BF1F-B3EFFE8FEB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9" spid="_x0000_s1989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81522" y="40909858"/>
              <a:ext cx="467964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111301</xdr:colOff>
          <xdr:row>173</xdr:row>
          <xdr:rowOff>252512</xdr:rowOff>
        </xdr:from>
        <xdr:ext cx="710570" cy="427845"/>
        <xdr:pic>
          <xdr:nvPicPr>
            <xdr:cNvPr id="108" name="図 107">
              <a:extLst>
                <a:ext uri="{FF2B5EF4-FFF2-40B4-BE49-F238E27FC236}">
                  <a16:creationId xmlns:a16="http://schemas.microsoft.com/office/drawing/2014/main" id="{725126E8-3C9F-4568-A7B9-DBD34A4196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10" spid="_x0000_s1989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926744" y="40856226"/>
              <a:ext cx="710570" cy="4278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81765</xdr:colOff>
          <xdr:row>80</xdr:row>
          <xdr:rowOff>137416</xdr:rowOff>
        </xdr:from>
        <xdr:ext cx="767443" cy="660728"/>
        <xdr:pic>
          <xdr:nvPicPr>
            <xdr:cNvPr id="109" name="図 108">
              <a:extLst>
                <a:ext uri="{FF2B5EF4-FFF2-40B4-BE49-F238E27FC236}">
                  <a16:creationId xmlns:a16="http://schemas.microsoft.com/office/drawing/2014/main" id="{455C154B-FFEE-4E87-A0E1-3A78315B6D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7" spid="_x0000_s199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24965" y="18980587"/>
              <a:ext cx="767443" cy="6607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5443</xdr:colOff>
          <xdr:row>80</xdr:row>
          <xdr:rowOff>114300</xdr:rowOff>
        </xdr:from>
        <xdr:ext cx="767443" cy="660728"/>
        <xdr:pic>
          <xdr:nvPicPr>
            <xdr:cNvPr id="110" name="図 109">
              <a:extLst>
                <a:ext uri="{FF2B5EF4-FFF2-40B4-BE49-F238E27FC236}">
                  <a16:creationId xmlns:a16="http://schemas.microsoft.com/office/drawing/2014/main" id="{FBE12891-5411-4D97-8101-ECD2A17BCEE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8" spid="_x0000_s1990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129643" y="18957471"/>
              <a:ext cx="767443" cy="6607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97972</xdr:colOff>
          <xdr:row>66</xdr:row>
          <xdr:rowOff>163286</xdr:rowOff>
        </xdr:from>
        <xdr:ext cx="549728" cy="584528"/>
        <xdr:pic>
          <xdr:nvPicPr>
            <xdr:cNvPr id="111" name="図 110">
              <a:extLst>
                <a:ext uri="{FF2B5EF4-FFF2-40B4-BE49-F238E27FC236}">
                  <a16:creationId xmlns:a16="http://schemas.microsoft.com/office/drawing/2014/main" id="{2CF3DD4F-E7B9-485F-90ED-2CA114AA8E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8" spid="_x0000_s1990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22172" y="16056429"/>
              <a:ext cx="549728" cy="5845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87086</xdr:colOff>
          <xdr:row>52</xdr:row>
          <xdr:rowOff>293914</xdr:rowOff>
        </xdr:from>
        <xdr:ext cx="549728" cy="584528"/>
        <xdr:pic>
          <xdr:nvPicPr>
            <xdr:cNvPr id="113" name="図 112">
              <a:extLst>
                <a:ext uri="{FF2B5EF4-FFF2-40B4-BE49-F238E27FC236}">
                  <a16:creationId xmlns:a16="http://schemas.microsoft.com/office/drawing/2014/main" id="{1D7D4445-5000-4F88-A0FD-3AF49E26BA6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990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11286" y="12937671"/>
              <a:ext cx="549728" cy="5845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152399</xdr:colOff>
          <xdr:row>173</xdr:row>
          <xdr:rowOff>304800</xdr:rowOff>
        </xdr:from>
        <xdr:ext cx="391395" cy="324299"/>
        <xdr:pic>
          <xdr:nvPicPr>
            <xdr:cNvPr id="114" name="図 113">
              <a:extLst>
                <a:ext uri="{FF2B5EF4-FFF2-40B4-BE49-F238E27FC236}">
                  <a16:creationId xmlns:a16="http://schemas.microsoft.com/office/drawing/2014/main" id="{C43C8003-3705-43CB-B93E-40AC9BFC7E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8" spid="_x0000_s1990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76599" y="40908514"/>
              <a:ext cx="391395" cy="324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152400</xdr:colOff>
          <xdr:row>120</xdr:row>
          <xdr:rowOff>288471</xdr:rowOff>
        </xdr:from>
        <xdr:ext cx="462521" cy="321129"/>
        <xdr:pic>
          <xdr:nvPicPr>
            <xdr:cNvPr id="115" name="図 114">
              <a:extLst>
                <a:ext uri="{FF2B5EF4-FFF2-40B4-BE49-F238E27FC236}">
                  <a16:creationId xmlns:a16="http://schemas.microsoft.com/office/drawing/2014/main" id="{C580E688-9F07-4E05-AA5D-C81DE6E643B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8" spid="_x0000_s1990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76600" y="28379057"/>
              <a:ext cx="4625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5443</xdr:colOff>
          <xdr:row>120</xdr:row>
          <xdr:rowOff>315685</xdr:rowOff>
        </xdr:from>
        <xdr:ext cx="462521" cy="321129"/>
        <xdr:pic>
          <xdr:nvPicPr>
            <xdr:cNvPr id="116" name="図 115">
              <a:extLst>
                <a:ext uri="{FF2B5EF4-FFF2-40B4-BE49-F238E27FC236}">
                  <a16:creationId xmlns:a16="http://schemas.microsoft.com/office/drawing/2014/main" id="{80C4A992-87B3-4198-B537-1F06039E5FE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7" spid="_x0000_s199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939143" y="28406271"/>
              <a:ext cx="4625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185057</xdr:colOff>
          <xdr:row>52</xdr:row>
          <xdr:rowOff>370114</xdr:rowOff>
        </xdr:from>
        <xdr:ext cx="639814" cy="321129"/>
        <xdr:pic>
          <xdr:nvPicPr>
            <xdr:cNvPr id="117" name="図 116">
              <a:extLst>
                <a:ext uri="{FF2B5EF4-FFF2-40B4-BE49-F238E27FC236}">
                  <a16:creationId xmlns:a16="http://schemas.microsoft.com/office/drawing/2014/main" id="{278FF351-E62D-4A2C-9C8A-F252E7F1CE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99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99757" y="13013871"/>
              <a:ext cx="639814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114300</xdr:colOff>
          <xdr:row>66</xdr:row>
          <xdr:rowOff>288472</xdr:rowOff>
        </xdr:from>
        <xdr:ext cx="873855" cy="321129"/>
        <xdr:pic>
          <xdr:nvPicPr>
            <xdr:cNvPr id="118" name="図 117">
              <a:extLst>
                <a:ext uri="{FF2B5EF4-FFF2-40B4-BE49-F238E27FC236}">
                  <a16:creationId xmlns:a16="http://schemas.microsoft.com/office/drawing/2014/main" id="{C2992419-C200-453E-B02E-5AFF5D502BE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9" spid="_x0000_s199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29000" y="16181615"/>
              <a:ext cx="873855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16329</xdr:colOff>
          <xdr:row>73</xdr:row>
          <xdr:rowOff>125185</xdr:rowOff>
        </xdr:from>
        <xdr:ext cx="767443" cy="660728"/>
        <xdr:pic>
          <xdr:nvPicPr>
            <xdr:cNvPr id="119" name="図 118">
              <a:extLst>
                <a:ext uri="{FF2B5EF4-FFF2-40B4-BE49-F238E27FC236}">
                  <a16:creationId xmlns:a16="http://schemas.microsoft.com/office/drawing/2014/main" id="{140F6BC7-B1CC-4944-BD59-AAD0302269C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8" spid="_x0000_s1990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140529" y="17493342"/>
              <a:ext cx="767443" cy="6607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108857</xdr:colOff>
          <xdr:row>80</xdr:row>
          <xdr:rowOff>201386</xdr:rowOff>
        </xdr:from>
        <xdr:ext cx="824870" cy="438731"/>
        <xdr:pic>
          <xdr:nvPicPr>
            <xdr:cNvPr id="120" name="図 119">
              <a:extLst>
                <a:ext uri="{FF2B5EF4-FFF2-40B4-BE49-F238E27FC236}">
                  <a16:creationId xmlns:a16="http://schemas.microsoft.com/office/drawing/2014/main" id="{0503B230-5A80-4D13-826B-E9CA441A0D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9" spid="_x0000_s199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423557" y="19044557"/>
              <a:ext cx="824870" cy="4387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146957</xdr:colOff>
          <xdr:row>127</xdr:row>
          <xdr:rowOff>261257</xdr:rowOff>
        </xdr:from>
        <xdr:ext cx="429864" cy="444970"/>
        <xdr:pic>
          <xdr:nvPicPr>
            <xdr:cNvPr id="121" name="図 120">
              <a:extLst>
                <a:ext uri="{FF2B5EF4-FFF2-40B4-BE49-F238E27FC236}">
                  <a16:creationId xmlns:a16="http://schemas.microsoft.com/office/drawing/2014/main" id="{A483C527-6984-4BBF-87C6-335A78B6BB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8" spid="_x0000_s1991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71157" y="30131657"/>
              <a:ext cx="429864" cy="4449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185057</xdr:colOff>
          <xdr:row>127</xdr:row>
          <xdr:rowOff>255815</xdr:rowOff>
        </xdr:from>
        <xdr:ext cx="429864" cy="444970"/>
        <xdr:pic>
          <xdr:nvPicPr>
            <xdr:cNvPr id="122" name="図 121">
              <a:extLst>
                <a:ext uri="{FF2B5EF4-FFF2-40B4-BE49-F238E27FC236}">
                  <a16:creationId xmlns:a16="http://schemas.microsoft.com/office/drawing/2014/main" id="{332AE11F-4EF8-44D8-9D07-34717E9B3C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F$7" spid="_x0000_s1991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928257" y="30126215"/>
              <a:ext cx="429864" cy="4449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76200</xdr:colOff>
          <xdr:row>159</xdr:row>
          <xdr:rowOff>353784</xdr:rowOff>
        </xdr:from>
        <xdr:ext cx="435306" cy="321129"/>
        <xdr:pic>
          <xdr:nvPicPr>
            <xdr:cNvPr id="123" name="図 122">
              <a:extLst>
                <a:ext uri="{FF2B5EF4-FFF2-40B4-BE49-F238E27FC236}">
                  <a16:creationId xmlns:a16="http://schemas.microsoft.com/office/drawing/2014/main" id="{8B3D3259-0BEC-4675-9321-E625FB1B685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7" spid="_x0000_s1991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19400" y="37702670"/>
              <a:ext cx="435306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92528</xdr:colOff>
          <xdr:row>159</xdr:row>
          <xdr:rowOff>266700</xdr:rowOff>
        </xdr:from>
        <xdr:ext cx="435306" cy="321129"/>
        <xdr:pic>
          <xdr:nvPicPr>
            <xdr:cNvPr id="124" name="図 123">
              <a:extLst>
                <a:ext uri="{FF2B5EF4-FFF2-40B4-BE49-F238E27FC236}">
                  <a16:creationId xmlns:a16="http://schemas.microsoft.com/office/drawing/2014/main" id="{F45CEB1D-DA2C-4756-A5D3-797C8EC4B5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D$8" spid="_x0000_s1991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16728" y="37615586"/>
              <a:ext cx="435306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114299</xdr:colOff>
          <xdr:row>166</xdr:row>
          <xdr:rowOff>299357</xdr:rowOff>
        </xdr:from>
        <xdr:ext cx="500621" cy="321129"/>
        <xdr:pic>
          <xdr:nvPicPr>
            <xdr:cNvPr id="125" name="図 124">
              <a:extLst>
                <a:ext uri="{FF2B5EF4-FFF2-40B4-BE49-F238E27FC236}">
                  <a16:creationId xmlns:a16="http://schemas.microsoft.com/office/drawing/2014/main" id="{87F7B0FD-A2E8-4985-93A9-6390EB8C3ED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8" spid="_x0000_s1991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238499" y="39123257"/>
              <a:ext cx="5006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92528</xdr:colOff>
          <xdr:row>166</xdr:row>
          <xdr:rowOff>299358</xdr:rowOff>
        </xdr:from>
        <xdr:ext cx="500621" cy="321129"/>
        <xdr:pic>
          <xdr:nvPicPr>
            <xdr:cNvPr id="126" name="図 125">
              <a:extLst>
                <a:ext uri="{FF2B5EF4-FFF2-40B4-BE49-F238E27FC236}">
                  <a16:creationId xmlns:a16="http://schemas.microsoft.com/office/drawing/2014/main" id="{67F7FCF8-A223-413E-8C15-5709FA7918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E$7" spid="_x0000_s1991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35728" y="39123258"/>
              <a:ext cx="500621" cy="3211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74"/>
  <sheetViews>
    <sheetView showGridLines="0" tabSelected="1" zoomScale="120" zoomScaleNormal="120" workbookViewId="0">
      <selection activeCell="G18" sqref="G18:U18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18"/>
    <col min="47" max="60" width="4" style="7"/>
    <col min="61" max="64" width="4" style="18"/>
    <col min="65" max="16384" width="4" style="3"/>
  </cols>
  <sheetData>
    <row r="1" spans="1:51" ht="18.75" customHeight="1" x14ac:dyDescent="0.2">
      <c r="B1" s="20" t="s">
        <v>576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5" customHeight="1" thickBot="1" x14ac:dyDescent="0.25"/>
    <row r="3" spans="1:51" ht="18.75" customHeight="1" x14ac:dyDescent="0.2">
      <c r="B3" s="79" t="s">
        <v>534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1"/>
    </row>
    <row r="4" spans="1:51" ht="18.75" customHeight="1" thickBot="1" x14ac:dyDescent="0.25">
      <c r="B4" s="82" t="s">
        <v>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4"/>
    </row>
    <row r="6" spans="1:51" ht="18.75" customHeight="1" x14ac:dyDescent="0.2">
      <c r="B6" s="101" t="s">
        <v>596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5"/>
      <c r="P6" s="116"/>
      <c r="Q6" s="116"/>
      <c r="R6" s="116"/>
      <c r="S6" s="116"/>
      <c r="T6" s="116"/>
      <c r="U6" s="145"/>
      <c r="V6" s="3" t="s">
        <v>597</v>
      </c>
      <c r="AU6" s="7" t="s">
        <v>598</v>
      </c>
      <c r="AV6" s="7" t="s">
        <v>599</v>
      </c>
      <c r="AW6" s="7" t="s">
        <v>600</v>
      </c>
    </row>
    <row r="8" spans="1:51" ht="18.75" customHeight="1" thickBot="1" x14ac:dyDescent="0.25">
      <c r="A8" s="5" t="s">
        <v>366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51" ht="9" customHeight="1" thickTop="1" thickBot="1" x14ac:dyDescent="0.25"/>
    <row r="10" spans="1:51" ht="18.75" customHeight="1" x14ac:dyDescent="0.2">
      <c r="B10" s="132" t="s">
        <v>363</v>
      </c>
      <c r="C10" s="101" t="s">
        <v>601</v>
      </c>
      <c r="D10" s="101"/>
      <c r="E10" s="101"/>
      <c r="F10" s="101"/>
      <c r="G10" s="118"/>
      <c r="H10" s="119"/>
      <c r="I10" s="119"/>
      <c r="J10" s="119"/>
      <c r="K10" s="119"/>
      <c r="L10" s="122"/>
      <c r="M10" s="123" t="s">
        <v>602</v>
      </c>
      <c r="N10" s="124"/>
      <c r="O10" s="125"/>
      <c r="P10" s="118"/>
      <c r="Q10" s="119"/>
      <c r="R10" s="119"/>
      <c r="S10" s="119"/>
      <c r="T10" s="119"/>
      <c r="U10" s="122"/>
    </row>
    <row r="11" spans="1:51" ht="18.75" customHeight="1" x14ac:dyDescent="0.2">
      <c r="B11" s="133"/>
      <c r="C11" s="101" t="s">
        <v>603</v>
      </c>
      <c r="D11" s="101"/>
      <c r="E11" s="101"/>
      <c r="F11" s="101"/>
      <c r="G11" s="118"/>
      <c r="H11" s="119"/>
      <c r="I11" s="119"/>
      <c r="J11" s="119"/>
      <c r="K11" s="119"/>
      <c r="L11" s="122"/>
      <c r="M11" s="123" t="s">
        <v>604</v>
      </c>
      <c r="N11" s="124"/>
      <c r="O11" s="125"/>
      <c r="P11" s="118"/>
      <c r="Q11" s="119"/>
      <c r="R11" s="119"/>
      <c r="S11" s="119"/>
      <c r="T11" s="119"/>
      <c r="U11" s="122"/>
    </row>
    <row r="12" spans="1:51" ht="18.75" customHeight="1" x14ac:dyDescent="0.2">
      <c r="B12" s="133"/>
      <c r="C12" s="106" t="s">
        <v>536</v>
      </c>
      <c r="D12" s="107"/>
      <c r="E12" s="107"/>
      <c r="F12" s="108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0"/>
      <c r="V12" s="3" t="s">
        <v>539</v>
      </c>
      <c r="AU12" s="7" t="s">
        <v>537</v>
      </c>
      <c r="AV12" s="7" t="s">
        <v>538</v>
      </c>
    </row>
    <row r="13" spans="1:51" ht="18.75" customHeight="1" x14ac:dyDescent="0.2">
      <c r="B13" s="133"/>
      <c r="C13" s="101" t="s">
        <v>2</v>
      </c>
      <c r="D13" s="101"/>
      <c r="E13" s="101"/>
      <c r="F13" s="101"/>
      <c r="G13" s="102" t="s">
        <v>3</v>
      </c>
      <c r="H13" s="102"/>
      <c r="I13" s="102"/>
      <c r="J13" s="102"/>
      <c r="K13" s="102"/>
      <c r="L13" s="101" t="s">
        <v>4</v>
      </c>
      <c r="M13" s="101"/>
      <c r="N13" s="102"/>
      <c r="O13" s="102"/>
      <c r="P13" s="101" t="s">
        <v>5</v>
      </c>
      <c r="Q13" s="101"/>
      <c r="R13" s="102"/>
      <c r="S13" s="102"/>
      <c r="T13" s="101" t="s">
        <v>6</v>
      </c>
      <c r="U13" s="121"/>
      <c r="V13" s="3" t="s">
        <v>7</v>
      </c>
      <c r="AU13" s="7" t="s">
        <v>357</v>
      </c>
      <c r="AV13" s="7" t="s">
        <v>358</v>
      </c>
      <c r="AW13" s="7" t="s">
        <v>359</v>
      </c>
      <c r="AX13" s="7" t="s">
        <v>360</v>
      </c>
      <c r="AY13" s="7" t="s">
        <v>361</v>
      </c>
    </row>
    <row r="14" spans="1:51" ht="18.75" customHeight="1" x14ac:dyDescent="0.2">
      <c r="B14" s="133"/>
      <c r="C14" s="106" t="s">
        <v>541</v>
      </c>
      <c r="D14" s="107"/>
      <c r="E14" s="107"/>
      <c r="F14" s="108"/>
      <c r="G14" s="106" t="s">
        <v>8</v>
      </c>
      <c r="H14" s="107"/>
      <c r="I14" s="108"/>
      <c r="J14" s="103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5"/>
      <c r="V14" s="3" t="s">
        <v>9</v>
      </c>
    </row>
    <row r="15" spans="1:51" ht="18.75" customHeight="1" x14ac:dyDescent="0.2">
      <c r="B15" s="133"/>
      <c r="C15" s="106"/>
      <c r="D15" s="107"/>
      <c r="E15" s="107"/>
      <c r="F15" s="108"/>
      <c r="G15" s="106" t="str">
        <f>_xlfn.IFNA(VLOOKUP(J14,郵便番号,2,TRUE),"東京都")</f>
        <v>東京都</v>
      </c>
      <c r="H15" s="107"/>
      <c r="I15" s="108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</row>
    <row r="16" spans="1:51" ht="18.75" customHeight="1" x14ac:dyDescent="0.2">
      <c r="B16" s="133"/>
      <c r="C16" s="106"/>
      <c r="D16" s="107"/>
      <c r="E16" s="107"/>
      <c r="F16" s="108"/>
      <c r="G16" s="109" t="s">
        <v>362</v>
      </c>
      <c r="H16" s="109"/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1"/>
    </row>
    <row r="17" spans="1:53" ht="18.75" customHeight="1" x14ac:dyDescent="0.2">
      <c r="B17" s="133"/>
      <c r="C17" s="112" t="s">
        <v>416</v>
      </c>
      <c r="D17" s="113"/>
      <c r="E17" s="113"/>
      <c r="F17" s="114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20"/>
    </row>
    <row r="18" spans="1:53" ht="25.5" customHeight="1" x14ac:dyDescent="0.2">
      <c r="B18" s="133"/>
      <c r="C18" s="112" t="s">
        <v>542</v>
      </c>
      <c r="D18" s="113"/>
      <c r="E18" s="113"/>
      <c r="F18" s="114"/>
      <c r="G18" s="118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20"/>
    </row>
    <row r="19" spans="1:53" ht="18.75" customHeight="1" thickBot="1" x14ac:dyDescent="0.25">
      <c r="B19" s="134"/>
      <c r="C19" s="139" t="s">
        <v>589</v>
      </c>
      <c r="D19" s="140"/>
      <c r="E19" s="140"/>
      <c r="F19" s="141"/>
      <c r="G19" s="142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4"/>
      <c r="AU19" s="7" t="s">
        <v>590</v>
      </c>
      <c r="AV19" s="7" t="s">
        <v>591</v>
      </c>
      <c r="AW19" s="7" t="s">
        <v>608</v>
      </c>
      <c r="AX19" s="7" t="s">
        <v>592</v>
      </c>
      <c r="AY19" s="7" t="s">
        <v>593</v>
      </c>
      <c r="AZ19" s="7" t="s">
        <v>594</v>
      </c>
      <c r="BA19" s="7" t="s">
        <v>595</v>
      </c>
    </row>
    <row r="20" spans="1:53" ht="18.75" customHeight="1" thickBot="1" x14ac:dyDescent="0.25">
      <c r="A20" s="5" t="s">
        <v>544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5"/>
      <c r="P20" s="5"/>
      <c r="Q20" s="5"/>
      <c r="R20" s="5"/>
      <c r="S20" s="5"/>
      <c r="T20"/>
      <c r="U20"/>
    </row>
    <row r="21" spans="1:53" ht="9" customHeight="1" thickTop="1" thickBot="1" x14ac:dyDescent="0.25">
      <c r="Q21"/>
      <c r="R21"/>
      <c r="S21"/>
      <c r="T21"/>
      <c r="U21"/>
    </row>
    <row r="22" spans="1:53" ht="18.75" customHeight="1" x14ac:dyDescent="0.2">
      <c r="B22" s="132" t="s">
        <v>557</v>
      </c>
      <c r="C22" s="101" t="s">
        <v>601</v>
      </c>
      <c r="D22" s="101"/>
      <c r="E22" s="101"/>
      <c r="F22" s="101"/>
      <c r="G22" s="118"/>
      <c r="H22" s="119"/>
      <c r="I22" s="119"/>
      <c r="J22" s="119"/>
      <c r="K22" s="119"/>
      <c r="L22" s="122"/>
      <c r="M22" s="123" t="s">
        <v>602</v>
      </c>
      <c r="N22" s="124"/>
      <c r="O22" s="125"/>
      <c r="P22" s="118"/>
      <c r="Q22" s="119"/>
      <c r="R22" s="119"/>
      <c r="S22" s="119"/>
      <c r="T22" s="119"/>
      <c r="U22" s="122"/>
    </row>
    <row r="23" spans="1:53" ht="18.75" customHeight="1" x14ac:dyDescent="0.2">
      <c r="B23" s="133"/>
      <c r="C23" s="101" t="s">
        <v>603</v>
      </c>
      <c r="D23" s="101"/>
      <c r="E23" s="101"/>
      <c r="F23" s="101"/>
      <c r="G23" s="118"/>
      <c r="H23" s="119"/>
      <c r="I23" s="119"/>
      <c r="J23" s="119"/>
      <c r="K23" s="119"/>
      <c r="L23" s="122"/>
      <c r="M23" s="123" t="s">
        <v>604</v>
      </c>
      <c r="N23" s="124"/>
      <c r="O23" s="125"/>
      <c r="P23" s="118"/>
      <c r="Q23" s="119"/>
      <c r="R23" s="119"/>
      <c r="S23" s="119"/>
      <c r="T23" s="119"/>
      <c r="U23" s="122"/>
    </row>
    <row r="24" spans="1:53" ht="18.75" customHeight="1" x14ac:dyDescent="0.2">
      <c r="B24" s="133"/>
      <c r="C24" s="101" t="s">
        <v>2</v>
      </c>
      <c r="D24" s="101"/>
      <c r="E24" s="101"/>
      <c r="F24" s="101"/>
      <c r="G24" s="102" t="s">
        <v>360</v>
      </c>
      <c r="H24" s="102"/>
      <c r="I24" s="102"/>
      <c r="J24" s="102"/>
      <c r="K24" s="102"/>
      <c r="L24" s="101" t="s">
        <v>4</v>
      </c>
      <c r="M24" s="101"/>
      <c r="N24" s="102"/>
      <c r="O24" s="102"/>
      <c r="P24" s="101" t="s">
        <v>5</v>
      </c>
      <c r="Q24" s="101"/>
      <c r="R24" s="102"/>
      <c r="S24" s="102"/>
      <c r="T24" s="101" t="s">
        <v>6</v>
      </c>
      <c r="U24" s="121"/>
      <c r="V24" s="3" t="s">
        <v>7</v>
      </c>
      <c r="AU24" s="7" t="s">
        <v>357</v>
      </c>
      <c r="AV24" s="7" t="s">
        <v>358</v>
      </c>
      <c r="AW24" s="7" t="s">
        <v>359</v>
      </c>
      <c r="AX24" s="7" t="s">
        <v>360</v>
      </c>
      <c r="AY24" s="7" t="s">
        <v>361</v>
      </c>
    </row>
    <row r="25" spans="1:53" ht="18.75" customHeight="1" x14ac:dyDescent="0.2">
      <c r="B25" s="133"/>
      <c r="C25" s="112" t="s">
        <v>421</v>
      </c>
      <c r="D25" s="113"/>
      <c r="E25" s="113"/>
      <c r="F25" s="114"/>
      <c r="G25" s="11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7"/>
      <c r="V25" s="3" t="s">
        <v>9</v>
      </c>
    </row>
    <row r="26" spans="1:53" ht="18.75" customHeight="1" x14ac:dyDescent="0.2">
      <c r="B26" s="133"/>
      <c r="C26" s="106" t="s">
        <v>356</v>
      </c>
      <c r="D26" s="107"/>
      <c r="E26" s="107"/>
      <c r="F26" s="108"/>
      <c r="G26" s="106" t="s">
        <v>8</v>
      </c>
      <c r="H26" s="107"/>
      <c r="I26" s="108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  <c r="V26" s="3" t="s">
        <v>9</v>
      </c>
    </row>
    <row r="27" spans="1:53" ht="18.75" customHeight="1" x14ac:dyDescent="0.2">
      <c r="B27" s="133"/>
      <c r="C27" s="106"/>
      <c r="D27" s="107"/>
      <c r="E27" s="107"/>
      <c r="F27" s="108"/>
      <c r="G27" s="106" t="str">
        <f>_xlfn.IFNA(VLOOKUP(J26,郵便番号,2,TRUE),"東京都")</f>
        <v>東京都</v>
      </c>
      <c r="H27" s="107"/>
      <c r="I27" s="108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5"/>
    </row>
    <row r="28" spans="1:53" ht="18.75" customHeight="1" thickBot="1" x14ac:dyDescent="0.25">
      <c r="B28" s="134"/>
      <c r="C28" s="129"/>
      <c r="D28" s="130"/>
      <c r="E28" s="130"/>
      <c r="F28" s="131"/>
      <c r="G28" s="126" t="s">
        <v>362</v>
      </c>
      <c r="H28" s="126"/>
      <c r="I28" s="126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</row>
    <row r="29" spans="1:53" ht="18.75" customHeight="1" x14ac:dyDescent="0.2">
      <c r="B29" s="63"/>
      <c r="C29" s="64"/>
      <c r="D29" s="64"/>
      <c r="E29" s="64"/>
      <c r="F29" s="64"/>
      <c r="G29" s="65"/>
      <c r="H29" s="65"/>
      <c r="I29" s="65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  <row r="30" spans="1:53" ht="18.75" customHeight="1" thickBot="1" x14ac:dyDescent="0.25">
      <c r="A30" s="5" t="s">
        <v>583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4"/>
      <c r="N30" s="4"/>
      <c r="O30" s="4"/>
      <c r="P30" s="4"/>
      <c r="Q30" s="4"/>
      <c r="R30" s="4"/>
      <c r="S30" s="4"/>
      <c r="T30" s="5"/>
      <c r="U30" s="4"/>
    </row>
    <row r="31" spans="1:53" ht="9" customHeight="1" thickTop="1" thickBot="1" x14ac:dyDescent="0.25"/>
    <row r="32" spans="1:53" ht="18.75" customHeight="1" x14ac:dyDescent="0.2">
      <c r="B32" s="132" t="s">
        <v>545</v>
      </c>
      <c r="C32" s="101" t="s">
        <v>601</v>
      </c>
      <c r="D32" s="101"/>
      <c r="E32" s="101"/>
      <c r="F32" s="101"/>
      <c r="G32" s="118"/>
      <c r="H32" s="119"/>
      <c r="I32" s="119"/>
      <c r="J32" s="119"/>
      <c r="K32" s="119"/>
      <c r="L32" s="122"/>
      <c r="M32" s="123" t="s">
        <v>602</v>
      </c>
      <c r="N32" s="124"/>
      <c r="O32" s="125"/>
      <c r="P32" s="118"/>
      <c r="Q32" s="119"/>
      <c r="R32" s="119"/>
      <c r="S32" s="119"/>
      <c r="T32" s="119"/>
      <c r="U32" s="122"/>
    </row>
    <row r="33" spans="2:53" ht="18.75" customHeight="1" x14ac:dyDescent="0.2">
      <c r="B33" s="133"/>
      <c r="C33" s="101" t="s">
        <v>603</v>
      </c>
      <c r="D33" s="101"/>
      <c r="E33" s="101"/>
      <c r="F33" s="101"/>
      <c r="G33" s="118"/>
      <c r="H33" s="119"/>
      <c r="I33" s="119"/>
      <c r="J33" s="119"/>
      <c r="K33" s="119"/>
      <c r="L33" s="122"/>
      <c r="M33" s="123" t="s">
        <v>604</v>
      </c>
      <c r="N33" s="124"/>
      <c r="O33" s="125"/>
      <c r="P33" s="118"/>
      <c r="Q33" s="119"/>
      <c r="R33" s="119"/>
      <c r="S33" s="119"/>
      <c r="T33" s="119"/>
      <c r="U33" s="122"/>
    </row>
    <row r="34" spans="2:53" ht="18.75" customHeight="1" x14ac:dyDescent="0.2">
      <c r="B34" s="133"/>
      <c r="C34" s="106" t="s">
        <v>536</v>
      </c>
      <c r="D34" s="107"/>
      <c r="E34" s="107"/>
      <c r="F34" s="108"/>
      <c r="G34" s="118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20"/>
      <c r="V34" s="3" t="s">
        <v>539</v>
      </c>
      <c r="AU34" s="7" t="s">
        <v>537</v>
      </c>
      <c r="AV34" s="7" t="s">
        <v>538</v>
      </c>
    </row>
    <row r="35" spans="2:53" ht="18.75" customHeight="1" x14ac:dyDescent="0.2">
      <c r="B35" s="133"/>
      <c r="C35" s="101" t="s">
        <v>2</v>
      </c>
      <c r="D35" s="101"/>
      <c r="E35" s="101"/>
      <c r="F35" s="101"/>
      <c r="G35" s="102" t="s">
        <v>3</v>
      </c>
      <c r="H35" s="102"/>
      <c r="I35" s="102"/>
      <c r="J35" s="102"/>
      <c r="K35" s="102"/>
      <c r="L35" s="101" t="s">
        <v>4</v>
      </c>
      <c r="M35" s="101"/>
      <c r="N35" s="102"/>
      <c r="O35" s="102"/>
      <c r="P35" s="101" t="s">
        <v>5</v>
      </c>
      <c r="Q35" s="101"/>
      <c r="R35" s="102"/>
      <c r="S35" s="102"/>
      <c r="T35" s="101" t="s">
        <v>6</v>
      </c>
      <c r="U35" s="121"/>
      <c r="V35" s="3" t="s">
        <v>7</v>
      </c>
      <c r="AU35" s="7" t="s">
        <v>357</v>
      </c>
      <c r="AV35" s="7" t="s">
        <v>358</v>
      </c>
      <c r="AW35" s="7" t="s">
        <v>359</v>
      </c>
      <c r="AX35" s="7" t="s">
        <v>360</v>
      </c>
      <c r="AY35" s="7" t="s">
        <v>361</v>
      </c>
    </row>
    <row r="36" spans="2:53" ht="18.75" customHeight="1" x14ac:dyDescent="0.2">
      <c r="B36" s="133"/>
      <c r="C36" s="135" t="s">
        <v>543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7"/>
      <c r="Q36" s="102"/>
      <c r="R36" s="102"/>
      <c r="S36" s="102"/>
      <c r="T36" s="102"/>
      <c r="U36" s="138"/>
      <c r="AU36" s="7" t="s">
        <v>364</v>
      </c>
      <c r="AV36" s="7" t="s">
        <v>365</v>
      </c>
    </row>
    <row r="37" spans="2:53" ht="18.75" customHeight="1" x14ac:dyDescent="0.2">
      <c r="B37" s="133"/>
      <c r="C37" s="106" t="s">
        <v>541</v>
      </c>
      <c r="D37" s="107"/>
      <c r="E37" s="107"/>
      <c r="F37" s="108"/>
      <c r="G37" s="106" t="s">
        <v>8</v>
      </c>
      <c r="H37" s="107"/>
      <c r="I37" s="108"/>
      <c r="J37" s="103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5"/>
      <c r="V37" s="3" t="s">
        <v>9</v>
      </c>
    </row>
    <row r="38" spans="2:53" ht="18.75" customHeight="1" x14ac:dyDescent="0.2">
      <c r="B38" s="133"/>
      <c r="C38" s="106"/>
      <c r="D38" s="107"/>
      <c r="E38" s="107"/>
      <c r="F38" s="108"/>
      <c r="G38" s="106" t="str">
        <f>_xlfn.IFNA(VLOOKUP(J37,郵便番号,2,TRUE),"東京都")</f>
        <v>東京都</v>
      </c>
      <c r="H38" s="107"/>
      <c r="I38" s="108"/>
      <c r="J38" s="103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5"/>
    </row>
    <row r="39" spans="2:53" ht="18.75" customHeight="1" x14ac:dyDescent="0.2">
      <c r="B39" s="133"/>
      <c r="C39" s="106"/>
      <c r="D39" s="107"/>
      <c r="E39" s="107"/>
      <c r="F39" s="108"/>
      <c r="G39" s="109" t="s">
        <v>362</v>
      </c>
      <c r="H39" s="109"/>
      <c r="I39" s="109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1"/>
    </row>
    <row r="40" spans="2:53" ht="25.5" customHeight="1" x14ac:dyDescent="0.2">
      <c r="B40" s="133"/>
      <c r="C40" s="112" t="s">
        <v>542</v>
      </c>
      <c r="D40" s="113"/>
      <c r="E40" s="113"/>
      <c r="F40" s="114"/>
      <c r="G40" s="11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20"/>
    </row>
    <row r="41" spans="2:53" ht="18.75" customHeight="1" thickBot="1" x14ac:dyDescent="0.25">
      <c r="B41" s="134"/>
      <c r="C41" s="139" t="s">
        <v>589</v>
      </c>
      <c r="D41" s="140"/>
      <c r="E41" s="140"/>
      <c r="F41" s="141"/>
      <c r="G41" s="142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4"/>
      <c r="AU41" s="7" t="s">
        <v>590</v>
      </c>
      <c r="AV41" s="7" t="s">
        <v>591</v>
      </c>
      <c r="AW41" s="7" t="s">
        <v>608</v>
      </c>
      <c r="AX41" s="7" t="s">
        <v>592</v>
      </c>
      <c r="AY41" s="7" t="s">
        <v>593</v>
      </c>
      <c r="AZ41" s="7" t="s">
        <v>594</v>
      </c>
      <c r="BA41" s="7" t="s">
        <v>595</v>
      </c>
    </row>
    <row r="42" spans="2:53" ht="18.75" customHeight="1" x14ac:dyDescent="0.2">
      <c r="B42" s="132" t="s">
        <v>546</v>
      </c>
      <c r="C42" s="101" t="s">
        <v>601</v>
      </c>
      <c r="D42" s="101"/>
      <c r="E42" s="101"/>
      <c r="F42" s="101"/>
      <c r="G42" s="118"/>
      <c r="H42" s="119"/>
      <c r="I42" s="119"/>
      <c r="J42" s="119"/>
      <c r="K42" s="119"/>
      <c r="L42" s="122"/>
      <c r="M42" s="123" t="s">
        <v>602</v>
      </c>
      <c r="N42" s="124"/>
      <c r="O42" s="125"/>
      <c r="P42" s="118"/>
      <c r="Q42" s="119"/>
      <c r="R42" s="119"/>
      <c r="S42" s="119"/>
      <c r="T42" s="119"/>
      <c r="U42" s="122"/>
    </row>
    <row r="43" spans="2:53" ht="18.75" customHeight="1" x14ac:dyDescent="0.2">
      <c r="B43" s="133"/>
      <c r="C43" s="101" t="s">
        <v>603</v>
      </c>
      <c r="D43" s="101"/>
      <c r="E43" s="101"/>
      <c r="F43" s="101"/>
      <c r="G43" s="118"/>
      <c r="H43" s="119"/>
      <c r="I43" s="119"/>
      <c r="J43" s="119"/>
      <c r="K43" s="119"/>
      <c r="L43" s="122"/>
      <c r="M43" s="123" t="s">
        <v>604</v>
      </c>
      <c r="N43" s="124"/>
      <c r="O43" s="125"/>
      <c r="P43" s="118"/>
      <c r="Q43" s="119"/>
      <c r="R43" s="119"/>
      <c r="S43" s="119"/>
      <c r="T43" s="119"/>
      <c r="U43" s="122"/>
    </row>
    <row r="44" spans="2:53" ht="18.75" customHeight="1" x14ac:dyDescent="0.2">
      <c r="B44" s="133"/>
      <c r="C44" s="106" t="s">
        <v>536</v>
      </c>
      <c r="D44" s="107"/>
      <c r="E44" s="107"/>
      <c r="F44" s="108"/>
      <c r="G44" s="118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20"/>
      <c r="V44" s="3" t="s">
        <v>539</v>
      </c>
      <c r="AU44" s="7" t="s">
        <v>537</v>
      </c>
      <c r="AV44" s="7" t="s">
        <v>538</v>
      </c>
    </row>
    <row r="45" spans="2:53" ht="18.75" customHeight="1" x14ac:dyDescent="0.2">
      <c r="B45" s="133"/>
      <c r="C45" s="101" t="s">
        <v>2</v>
      </c>
      <c r="D45" s="101"/>
      <c r="E45" s="101"/>
      <c r="F45" s="101"/>
      <c r="G45" s="102" t="s">
        <v>3</v>
      </c>
      <c r="H45" s="102"/>
      <c r="I45" s="102"/>
      <c r="J45" s="102"/>
      <c r="K45" s="102"/>
      <c r="L45" s="101" t="s">
        <v>4</v>
      </c>
      <c r="M45" s="101"/>
      <c r="N45" s="102"/>
      <c r="O45" s="102"/>
      <c r="P45" s="101" t="s">
        <v>5</v>
      </c>
      <c r="Q45" s="101"/>
      <c r="R45" s="102"/>
      <c r="S45" s="102"/>
      <c r="T45" s="101" t="s">
        <v>6</v>
      </c>
      <c r="U45" s="121"/>
      <c r="V45" s="3" t="s">
        <v>7</v>
      </c>
      <c r="AU45" s="7" t="s">
        <v>357</v>
      </c>
      <c r="AV45" s="7" t="s">
        <v>358</v>
      </c>
      <c r="AW45" s="7" t="s">
        <v>359</v>
      </c>
      <c r="AX45" s="7" t="s">
        <v>360</v>
      </c>
      <c r="AY45" s="7" t="s">
        <v>361</v>
      </c>
    </row>
    <row r="46" spans="2:53" ht="18.75" customHeight="1" x14ac:dyDescent="0.2">
      <c r="B46" s="133"/>
      <c r="C46" s="135" t="s">
        <v>543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7"/>
      <c r="Q46" s="102"/>
      <c r="R46" s="102"/>
      <c r="S46" s="102"/>
      <c r="T46" s="102"/>
      <c r="U46" s="138"/>
      <c r="AU46" s="7" t="s">
        <v>364</v>
      </c>
      <c r="AV46" s="7" t="s">
        <v>365</v>
      </c>
    </row>
    <row r="47" spans="2:53" ht="18.75" customHeight="1" x14ac:dyDescent="0.2">
      <c r="B47" s="133"/>
      <c r="C47" s="106" t="s">
        <v>541</v>
      </c>
      <c r="D47" s="107"/>
      <c r="E47" s="107"/>
      <c r="F47" s="108"/>
      <c r="G47" s="106" t="s">
        <v>8</v>
      </c>
      <c r="H47" s="107"/>
      <c r="I47" s="108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5"/>
      <c r="V47" s="3" t="s">
        <v>9</v>
      </c>
    </row>
    <row r="48" spans="2:53" ht="18.75" customHeight="1" x14ac:dyDescent="0.2">
      <c r="B48" s="133"/>
      <c r="C48" s="106"/>
      <c r="D48" s="107"/>
      <c r="E48" s="107"/>
      <c r="F48" s="108"/>
      <c r="G48" s="106" t="str">
        <f>_xlfn.IFNA(VLOOKUP(J47,郵便番号,2,TRUE),"東京都")</f>
        <v>東京都</v>
      </c>
      <c r="H48" s="107"/>
      <c r="I48" s="108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5"/>
    </row>
    <row r="49" spans="1:52" ht="18.75" customHeight="1" x14ac:dyDescent="0.2">
      <c r="B49" s="133"/>
      <c r="C49" s="106"/>
      <c r="D49" s="107"/>
      <c r="E49" s="107"/>
      <c r="F49" s="108"/>
      <c r="G49" s="109" t="s">
        <v>362</v>
      </c>
      <c r="H49" s="109"/>
      <c r="I49" s="109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1"/>
    </row>
    <row r="50" spans="1:52" ht="25.5" customHeight="1" x14ac:dyDescent="0.2">
      <c r="B50" s="133"/>
      <c r="C50" s="112" t="s">
        <v>542</v>
      </c>
      <c r="D50" s="113"/>
      <c r="E50" s="113"/>
      <c r="F50" s="114"/>
      <c r="G50" s="118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20"/>
    </row>
    <row r="51" spans="1:52" ht="18.75" customHeight="1" thickBot="1" x14ac:dyDescent="0.25">
      <c r="B51" s="134"/>
      <c r="C51" s="139" t="s">
        <v>589</v>
      </c>
      <c r="D51" s="140"/>
      <c r="E51" s="140"/>
      <c r="F51" s="141"/>
      <c r="G51" s="142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AU51" s="7" t="s">
        <v>590</v>
      </c>
      <c r="AV51" s="7" t="s">
        <v>591</v>
      </c>
      <c r="AW51" s="7" t="s">
        <v>592</v>
      </c>
      <c r="AX51" s="7" t="s">
        <v>593</v>
      </c>
      <c r="AY51" s="7" t="s">
        <v>594</v>
      </c>
      <c r="AZ51" s="7" t="s">
        <v>595</v>
      </c>
    </row>
    <row r="52" spans="1:52" ht="18.75" customHeight="1" x14ac:dyDescent="0.2">
      <c r="B52" s="132" t="s">
        <v>547</v>
      </c>
      <c r="C52" s="101" t="s">
        <v>601</v>
      </c>
      <c r="D52" s="101"/>
      <c r="E52" s="101"/>
      <c r="F52" s="101"/>
      <c r="G52" s="118"/>
      <c r="H52" s="119"/>
      <c r="I52" s="119"/>
      <c r="J52" s="119"/>
      <c r="K52" s="119"/>
      <c r="L52" s="122"/>
      <c r="M52" s="123" t="s">
        <v>602</v>
      </c>
      <c r="N52" s="124"/>
      <c r="O52" s="125"/>
      <c r="P52" s="118"/>
      <c r="Q52" s="119"/>
      <c r="R52" s="119"/>
      <c r="S52" s="119"/>
      <c r="T52" s="119"/>
      <c r="U52" s="122"/>
    </row>
    <row r="53" spans="1:52" ht="18.75" customHeight="1" x14ac:dyDescent="0.2">
      <c r="B53" s="133"/>
      <c r="C53" s="101" t="s">
        <v>603</v>
      </c>
      <c r="D53" s="101"/>
      <c r="E53" s="101"/>
      <c r="F53" s="101"/>
      <c r="G53" s="118"/>
      <c r="H53" s="119"/>
      <c r="I53" s="119"/>
      <c r="J53" s="119"/>
      <c r="K53" s="119"/>
      <c r="L53" s="122"/>
      <c r="M53" s="123" t="s">
        <v>604</v>
      </c>
      <c r="N53" s="124"/>
      <c r="O53" s="125"/>
      <c r="P53" s="118"/>
      <c r="Q53" s="119"/>
      <c r="R53" s="119"/>
      <c r="S53" s="119"/>
      <c r="T53" s="119"/>
      <c r="U53" s="122"/>
    </row>
    <row r="54" spans="1:52" ht="18.75" customHeight="1" x14ac:dyDescent="0.2">
      <c r="B54" s="133"/>
      <c r="C54" s="106" t="s">
        <v>536</v>
      </c>
      <c r="D54" s="107"/>
      <c r="E54" s="107"/>
      <c r="F54" s="108"/>
      <c r="G54" s="118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20"/>
      <c r="V54" s="3" t="s">
        <v>539</v>
      </c>
      <c r="AU54" s="7" t="s">
        <v>537</v>
      </c>
      <c r="AV54" s="7" t="s">
        <v>538</v>
      </c>
    </row>
    <row r="55" spans="1:52" ht="18.75" customHeight="1" x14ac:dyDescent="0.2">
      <c r="B55" s="133"/>
      <c r="C55" s="101" t="s">
        <v>2</v>
      </c>
      <c r="D55" s="101"/>
      <c r="E55" s="101"/>
      <c r="F55" s="101"/>
      <c r="G55" s="102" t="s">
        <v>359</v>
      </c>
      <c r="H55" s="102"/>
      <c r="I55" s="102"/>
      <c r="J55" s="102"/>
      <c r="K55" s="102"/>
      <c r="L55" s="101" t="s">
        <v>4</v>
      </c>
      <c r="M55" s="101"/>
      <c r="N55" s="102"/>
      <c r="O55" s="102"/>
      <c r="P55" s="101" t="s">
        <v>607</v>
      </c>
      <c r="Q55" s="101"/>
      <c r="R55" s="102"/>
      <c r="S55" s="102"/>
      <c r="T55" s="101" t="s">
        <v>6</v>
      </c>
      <c r="U55" s="121"/>
      <c r="V55" s="3" t="s">
        <v>7</v>
      </c>
      <c r="AU55" s="7" t="s">
        <v>357</v>
      </c>
      <c r="AV55" s="7" t="s">
        <v>358</v>
      </c>
      <c r="AW55" s="7" t="s">
        <v>359</v>
      </c>
      <c r="AX55" s="7" t="s">
        <v>360</v>
      </c>
      <c r="AY55" s="7" t="s">
        <v>361</v>
      </c>
    </row>
    <row r="56" spans="1:52" ht="18.75" customHeight="1" x14ac:dyDescent="0.2">
      <c r="B56" s="133"/>
      <c r="C56" s="135" t="s">
        <v>543</v>
      </c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7"/>
      <c r="Q56" s="102"/>
      <c r="R56" s="102"/>
      <c r="S56" s="102"/>
      <c r="T56" s="102"/>
      <c r="U56" s="138"/>
      <c r="AU56" s="7" t="s">
        <v>364</v>
      </c>
      <c r="AV56" s="7" t="s">
        <v>365</v>
      </c>
    </row>
    <row r="57" spans="1:52" ht="18.75" customHeight="1" x14ac:dyDescent="0.2">
      <c r="B57" s="133"/>
      <c r="C57" s="106" t="s">
        <v>541</v>
      </c>
      <c r="D57" s="107"/>
      <c r="E57" s="107"/>
      <c r="F57" s="108"/>
      <c r="G57" s="106" t="s">
        <v>8</v>
      </c>
      <c r="H57" s="107"/>
      <c r="I57" s="108"/>
      <c r="J57" s="103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5"/>
      <c r="V57" s="3" t="s">
        <v>9</v>
      </c>
    </row>
    <row r="58" spans="1:52" ht="18.75" customHeight="1" x14ac:dyDescent="0.2">
      <c r="B58" s="133"/>
      <c r="C58" s="106"/>
      <c r="D58" s="107"/>
      <c r="E58" s="107"/>
      <c r="F58" s="108"/>
      <c r="G58" s="106" t="str">
        <f>_xlfn.IFNA(VLOOKUP(J57,郵便番号,2,TRUE),"東京都")</f>
        <v>東京都</v>
      </c>
      <c r="H58" s="107"/>
      <c r="I58" s="108"/>
      <c r="J58" s="103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5"/>
    </row>
    <row r="59" spans="1:52" ht="18.75" customHeight="1" x14ac:dyDescent="0.2">
      <c r="B59" s="133"/>
      <c r="C59" s="106"/>
      <c r="D59" s="107"/>
      <c r="E59" s="107"/>
      <c r="F59" s="108"/>
      <c r="G59" s="109" t="s">
        <v>362</v>
      </c>
      <c r="H59" s="109"/>
      <c r="I59" s="109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1"/>
    </row>
    <row r="60" spans="1:52" ht="25.5" customHeight="1" x14ac:dyDescent="0.2">
      <c r="B60" s="133"/>
      <c r="C60" s="112" t="s">
        <v>542</v>
      </c>
      <c r="D60" s="113"/>
      <c r="E60" s="113"/>
      <c r="F60" s="114"/>
      <c r="G60" s="118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20"/>
    </row>
    <row r="61" spans="1:52" ht="18.75" customHeight="1" thickBot="1" x14ac:dyDescent="0.25">
      <c r="B61" s="134"/>
      <c r="C61" s="139" t="s">
        <v>589</v>
      </c>
      <c r="D61" s="140"/>
      <c r="E61" s="140"/>
      <c r="F61" s="141"/>
      <c r="G61" s="142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4"/>
      <c r="AU61" s="7" t="s">
        <v>590</v>
      </c>
      <c r="AV61" s="7" t="s">
        <v>591</v>
      </c>
      <c r="AW61" s="7" t="s">
        <v>592</v>
      </c>
      <c r="AX61" s="7" t="s">
        <v>593</v>
      </c>
      <c r="AY61" s="7" t="s">
        <v>594</v>
      </c>
      <c r="AZ61" s="7" t="s">
        <v>595</v>
      </c>
    </row>
    <row r="62" spans="1:52" ht="18.75" customHeight="1" thickBot="1" x14ac:dyDescent="0.25">
      <c r="A62" s="5" t="s">
        <v>548</v>
      </c>
      <c r="B62" s="4"/>
      <c r="C62" s="4"/>
      <c r="D62" s="4"/>
      <c r="E62" s="4"/>
      <c r="F62" s="4"/>
      <c r="G62" s="4"/>
      <c r="H62" s="4"/>
      <c r="I62"/>
      <c r="J62"/>
      <c r="K62"/>
      <c r="L62"/>
      <c r="AC62" s="6"/>
    </row>
    <row r="63" spans="1:52" ht="8.25" customHeight="1" thickTop="1" thickBot="1" x14ac:dyDescent="0.25"/>
    <row r="64" spans="1:52" ht="18.75" customHeight="1" thickBot="1" x14ac:dyDescent="0.25">
      <c r="B64" s="92" t="s">
        <v>417</v>
      </c>
      <c r="C64" s="93"/>
      <c r="D64" s="93"/>
      <c r="E64" s="93"/>
      <c r="F64" s="93"/>
      <c r="G64" s="95" t="s">
        <v>361</v>
      </c>
      <c r="H64" s="96"/>
      <c r="I64" s="97"/>
      <c r="J64" s="98"/>
      <c r="K64" s="99"/>
      <c r="L64" s="93" t="s">
        <v>4</v>
      </c>
      <c r="M64" s="93"/>
      <c r="N64" s="94"/>
      <c r="O64" s="94"/>
      <c r="P64" s="93" t="s">
        <v>5</v>
      </c>
      <c r="Q64" s="93"/>
      <c r="R64" s="94"/>
      <c r="S64" s="94"/>
      <c r="T64" s="93" t="s">
        <v>6</v>
      </c>
      <c r="U64" s="100"/>
      <c r="V64" s="3" t="s">
        <v>418</v>
      </c>
    </row>
    <row r="66" spans="2:32" ht="18.75" customHeight="1" thickBot="1" x14ac:dyDescent="0.25"/>
    <row r="67" spans="2:32" ht="18.75" customHeight="1" thickTop="1" x14ac:dyDescent="0.2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1"/>
    </row>
    <row r="68" spans="2:32" ht="18.75" customHeight="1" x14ac:dyDescent="0.2">
      <c r="B68" s="12" t="s">
        <v>419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3"/>
    </row>
    <row r="69" spans="2:32" ht="18.75" customHeight="1" x14ac:dyDescent="0.2">
      <c r="B69" s="12" t="s">
        <v>420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3"/>
    </row>
    <row r="70" spans="2:32" ht="18.75" customHeight="1" x14ac:dyDescent="0.2">
      <c r="B70" s="12" t="s">
        <v>535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13"/>
    </row>
    <row r="71" spans="2:32" ht="18.75" customHeight="1" x14ac:dyDescent="0.2"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13"/>
    </row>
    <row r="72" spans="2:32" ht="18.75" customHeight="1" x14ac:dyDescent="0.2"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13"/>
    </row>
    <row r="73" spans="2:32" ht="18.75" customHeight="1" thickBot="1" x14ac:dyDescent="0.25"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6"/>
    </row>
    <row r="74" spans="2:32" ht="18.75" customHeight="1" thickTop="1" x14ac:dyDescent="0.2"/>
  </sheetData>
  <sheetProtection algorithmName="SHA-512" hashValue="hpDNy7g0kEuHkZNDptoQRbpTI6GdjlhfuA5pqDIAnQoVq44rEX1vvfG9smqjhLJggELWOwnWjpedXKzdc5aztg==" saltValue="C3hUhJHElME+P63Bj4XHIg==" spinCount="100000" sheet="1" selectLockedCells="1"/>
  <mergeCells count="164">
    <mergeCell ref="C61:F61"/>
    <mergeCell ref="G61:U61"/>
    <mergeCell ref="B52:B61"/>
    <mergeCell ref="B6:N6"/>
    <mergeCell ref="O6:U6"/>
    <mergeCell ref="G10:L10"/>
    <mergeCell ref="M10:O10"/>
    <mergeCell ref="P10:U10"/>
    <mergeCell ref="G11:L11"/>
    <mergeCell ref="M11:O11"/>
    <mergeCell ref="P11:U11"/>
    <mergeCell ref="G22:L22"/>
    <mergeCell ref="M22:O22"/>
    <mergeCell ref="P22:U22"/>
    <mergeCell ref="G23:L23"/>
    <mergeCell ref="M23:O23"/>
    <mergeCell ref="P23:U23"/>
    <mergeCell ref="G32:L32"/>
    <mergeCell ref="M32:O32"/>
    <mergeCell ref="P32:U32"/>
    <mergeCell ref="G33:L33"/>
    <mergeCell ref="M33:O33"/>
    <mergeCell ref="P33:U33"/>
    <mergeCell ref="G42:L42"/>
    <mergeCell ref="C19:F19"/>
    <mergeCell ref="G19:U19"/>
    <mergeCell ref="B10:B19"/>
    <mergeCell ref="C41:F41"/>
    <mergeCell ref="G41:U41"/>
    <mergeCell ref="B32:B41"/>
    <mergeCell ref="C51:F51"/>
    <mergeCell ref="G51:U51"/>
    <mergeCell ref="B42:B51"/>
    <mergeCell ref="M42:O42"/>
    <mergeCell ref="P42:U42"/>
    <mergeCell ref="G43:L43"/>
    <mergeCell ref="M43:O43"/>
    <mergeCell ref="P43:U43"/>
    <mergeCell ref="G49:I49"/>
    <mergeCell ref="J49:U49"/>
    <mergeCell ref="T45:U45"/>
    <mergeCell ref="C47:F49"/>
    <mergeCell ref="G47:I47"/>
    <mergeCell ref="G15:I15"/>
    <mergeCell ref="J16:U16"/>
    <mergeCell ref="L24:M24"/>
    <mergeCell ref="N24:O24"/>
    <mergeCell ref="P24:Q24"/>
    <mergeCell ref="C60:F60"/>
    <mergeCell ref="G60:U60"/>
    <mergeCell ref="G59:I59"/>
    <mergeCell ref="J59:U59"/>
    <mergeCell ref="B22:B28"/>
    <mergeCell ref="C36:P36"/>
    <mergeCell ref="Q36:U36"/>
    <mergeCell ref="C46:P46"/>
    <mergeCell ref="Q46:U46"/>
    <mergeCell ref="C56:P56"/>
    <mergeCell ref="Q56:U56"/>
    <mergeCell ref="J57:U57"/>
    <mergeCell ref="G58:I58"/>
    <mergeCell ref="J58:U58"/>
    <mergeCell ref="C50:F50"/>
    <mergeCell ref="G50:U50"/>
    <mergeCell ref="C52:F52"/>
    <mergeCell ref="C53:F53"/>
    <mergeCell ref="C54:F54"/>
    <mergeCell ref="G54:U54"/>
    <mergeCell ref="C55:F55"/>
    <mergeCell ref="J47:U47"/>
    <mergeCell ref="G48:I48"/>
    <mergeCell ref="J48:U48"/>
    <mergeCell ref="P55:Q55"/>
    <mergeCell ref="R55:S55"/>
    <mergeCell ref="T55:U55"/>
    <mergeCell ref="C57:F59"/>
    <mergeCell ref="G57:I57"/>
    <mergeCell ref="G55:H55"/>
    <mergeCell ref="I55:K55"/>
    <mergeCell ref="L55:M55"/>
    <mergeCell ref="N55:O55"/>
    <mergeCell ref="G52:L52"/>
    <mergeCell ref="M52:O52"/>
    <mergeCell ref="P52:U52"/>
    <mergeCell ref="G53:L53"/>
    <mergeCell ref="M53:O53"/>
    <mergeCell ref="P53:U53"/>
    <mergeCell ref="G28:I28"/>
    <mergeCell ref="J28:U28"/>
    <mergeCell ref="C26:F28"/>
    <mergeCell ref="G26:I26"/>
    <mergeCell ref="J26:U26"/>
    <mergeCell ref="C40:F40"/>
    <mergeCell ref="G40:U40"/>
    <mergeCell ref="C42:F42"/>
    <mergeCell ref="C43:F43"/>
    <mergeCell ref="C44:F44"/>
    <mergeCell ref="G44:U44"/>
    <mergeCell ref="C45:F45"/>
    <mergeCell ref="G45:H45"/>
    <mergeCell ref="I45:K45"/>
    <mergeCell ref="L45:M45"/>
    <mergeCell ref="N45:O45"/>
    <mergeCell ref="P45:Q45"/>
    <mergeCell ref="R45:S45"/>
    <mergeCell ref="R24:S24"/>
    <mergeCell ref="T24:U24"/>
    <mergeCell ref="C32:F32"/>
    <mergeCell ref="C33:F33"/>
    <mergeCell ref="C34:F34"/>
    <mergeCell ref="G34:U34"/>
    <mergeCell ref="C35:F35"/>
    <mergeCell ref="G35:H35"/>
    <mergeCell ref="I35:K35"/>
    <mergeCell ref="L35:M35"/>
    <mergeCell ref="N35:O35"/>
    <mergeCell ref="P35:Q35"/>
    <mergeCell ref="R35:S35"/>
    <mergeCell ref="T35:U35"/>
    <mergeCell ref="G14:I14"/>
    <mergeCell ref="J14:U14"/>
    <mergeCell ref="C14:F16"/>
    <mergeCell ref="C17:F17"/>
    <mergeCell ref="C18:F18"/>
    <mergeCell ref="G17:U17"/>
    <mergeCell ref="G18:U18"/>
    <mergeCell ref="J15:U15"/>
    <mergeCell ref="G16:I16"/>
    <mergeCell ref="C10:F10"/>
    <mergeCell ref="C11:F11"/>
    <mergeCell ref="C13:F13"/>
    <mergeCell ref="C12:F12"/>
    <mergeCell ref="G12:U12"/>
    <mergeCell ref="G13:H13"/>
    <mergeCell ref="I13:K13"/>
    <mergeCell ref="N13:O13"/>
    <mergeCell ref="R13:S13"/>
    <mergeCell ref="L13:M13"/>
    <mergeCell ref="P13:Q13"/>
    <mergeCell ref="T13:U13"/>
    <mergeCell ref="B64:F64"/>
    <mergeCell ref="L64:M64"/>
    <mergeCell ref="N64:O64"/>
    <mergeCell ref="G64:I64"/>
    <mergeCell ref="J64:K64"/>
    <mergeCell ref="P64:Q64"/>
    <mergeCell ref="R64:S64"/>
    <mergeCell ref="T64:U64"/>
    <mergeCell ref="C22:F22"/>
    <mergeCell ref="C24:F24"/>
    <mergeCell ref="G24:H24"/>
    <mergeCell ref="I24:K24"/>
    <mergeCell ref="C23:F23"/>
    <mergeCell ref="J37:U37"/>
    <mergeCell ref="G38:I38"/>
    <mergeCell ref="J38:U38"/>
    <mergeCell ref="G39:I39"/>
    <mergeCell ref="J39:U39"/>
    <mergeCell ref="C25:F25"/>
    <mergeCell ref="G25:U25"/>
    <mergeCell ref="G27:I27"/>
    <mergeCell ref="J27:U27"/>
    <mergeCell ref="C37:F39"/>
    <mergeCell ref="G37:I37"/>
  </mergeCells>
  <phoneticPr fontId="2"/>
  <conditionalFormatting sqref="J37:U39">
    <cfRule type="expression" dxfId="2" priority="3">
      <formula>$Q$36="同じ"</formula>
    </cfRule>
  </conditionalFormatting>
  <conditionalFormatting sqref="J47:U49">
    <cfRule type="expression" dxfId="1" priority="2">
      <formula>$Q$46="同じ"</formula>
    </cfRule>
  </conditionalFormatting>
  <conditionalFormatting sqref="J57:U59">
    <cfRule type="expression" dxfId="0" priority="1">
      <formula>$Q$56="同じ"</formula>
    </cfRule>
  </conditionalFormatting>
  <dataValidations count="15">
    <dataValidation type="list" allowBlank="1" showInputMessage="1" showErrorMessage="1" sqref="G13:H13 G35:H36 G45:H46 G24:H24 G55:H56" xr:uid="{9BF2A488-6DFE-43B4-AC6E-96D36CD8A6FF}">
      <formula1>$AU$13:$AY$13</formula1>
    </dataValidation>
    <dataValidation type="whole" imeMode="disabled" allowBlank="1" showInputMessage="1" showErrorMessage="1" sqref="N64:O64 N13:O13 N35:O36 N24:O24 N45:O46 N55:O56" xr:uid="{77219F7C-E093-4014-8F87-4EA68C9CD965}">
      <formula1>1</formula1>
      <formula2>12</formula2>
    </dataValidation>
    <dataValidation type="whole" imeMode="disabled" allowBlank="1" showInputMessage="1" showErrorMessage="1" sqref="R64:S64 R13:S13 R45:S45 R24:S24 R35:S35 R55:S55" xr:uid="{13F5891C-EF0A-4D5C-BE34-5947856A07CA}">
      <formula1>1</formula1>
      <formula2>31</formula2>
    </dataValidation>
    <dataValidation imeMode="fullKatakana" allowBlank="1" showInputMessage="1" showErrorMessage="1" sqref="M43 M11 M23 M33 P11 G11 P23 G23 P33 G33 P43 G43 P53 G53 M53" xr:uid="{2751B625-07FB-4433-B44D-CB5B507093E5}"/>
    <dataValidation type="textLength" imeMode="disabled" allowBlank="1" showInputMessage="1" showErrorMessage="1" sqref="J14 J26 J37 J47 J57" xr:uid="{7B87B327-484E-462E-99C1-F7EB2A5F8628}">
      <formula1>8</formula1>
      <formula2>8</formula2>
    </dataValidation>
    <dataValidation type="whole" imeMode="disabled" allowBlank="1" showInputMessage="1" showErrorMessage="1" sqref="I13:K13 I35:K36 I24:K24 I45:K46 I55:K56" xr:uid="{7C531B2F-D172-4CAC-827E-DBD0219B2331}">
      <formula1>1</formula1>
      <formula2>64</formula2>
    </dataValidation>
    <dataValidation type="whole" imeMode="disabled" operator="notBetween" allowBlank="1" showInputMessage="1" showErrorMessage="1" sqref="J64:K64" xr:uid="{61E595CF-0479-4E13-8994-EF78C5B73A13}">
      <formula1>20</formula1>
      <formula2>2020</formula2>
    </dataValidation>
    <dataValidation type="textLength" imeMode="disabled" operator="equal" allowBlank="1" showInputMessage="1" showErrorMessage="1" sqref="G17:U17" xr:uid="{F060729D-37EA-4935-BC95-2AC1C5C5145D}">
      <formula1>7</formula1>
    </dataValidation>
    <dataValidation type="list" allowBlank="1" showInputMessage="1" showErrorMessage="1" sqref="G12:U12 G54:U54 G44:U44 G34:U34" xr:uid="{DF9EFA7E-A1E4-4C9A-9AE9-063C0F586F83}">
      <formula1>$AU$12:$AV$12</formula1>
    </dataValidation>
    <dataValidation type="textLength" imeMode="disabled" operator="equal" allowBlank="1" showInputMessage="1" showErrorMessage="1" sqref="G18:U18 G60:U60 G40:U40 G50:U50" xr:uid="{187BE774-FC3B-48B4-A5BF-24CC1F735ACE}">
      <formula1>12</formula1>
    </dataValidation>
    <dataValidation type="textLength" imeMode="disabled" allowBlank="1" showInputMessage="1" showErrorMessage="1" sqref="G25:U25" xr:uid="{DC38EF12-5714-49C1-8E0C-69B9ADDAEBC1}">
      <formula1>10</formula1>
      <formula2>15</formula2>
    </dataValidation>
    <dataValidation type="list" imeMode="disabled" operator="equal" allowBlank="1" showInputMessage="1" showErrorMessage="1" sqref="G61:U61 G19:U19 G51:U51" xr:uid="{DA12AFC5-4BFC-44B4-8CE5-23696CA2EAB6}">
      <formula1>$AU$19:$BA$19</formula1>
    </dataValidation>
    <dataValidation type="list" allowBlank="1" showInputMessage="1" showErrorMessage="1" sqref="O6:U6" xr:uid="{5D048E1C-26F3-45C2-94A0-B3CF7946D1DE}">
      <formula1>$AU$6:$AW$6</formula1>
    </dataValidation>
    <dataValidation type="list" allowBlank="1" showInputMessage="1" showErrorMessage="1" sqref="Q36:U36 Q46:U46 Q56:U56" xr:uid="{F43CC6FF-895C-4B60-A844-ECBF210A5B42}">
      <formula1>$AU$36:$AV$36</formula1>
    </dataValidation>
    <dataValidation type="list" imeMode="disabled" operator="equal" allowBlank="1" showInputMessage="1" showErrorMessage="1" sqref="G41:U41" xr:uid="{FC42959D-DC66-4627-90C9-7A796D29F479}">
      <formula1>$AU$41:$BA$41</formula1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D521-998C-4393-8FE5-C78C51CFF3C4}">
  <dimension ref="A1:E14"/>
  <sheetViews>
    <sheetView workbookViewId="0">
      <selection activeCell="D1" sqref="D1:E7"/>
    </sheetView>
  </sheetViews>
  <sheetFormatPr defaultRowHeight="12.75" x14ac:dyDescent="0.2"/>
  <cols>
    <col min="1" max="1" width="11.5" bestFit="1" customWidth="1"/>
    <col min="4" max="4" width="19.5" bestFit="1" customWidth="1"/>
  </cols>
  <sheetData>
    <row r="1" spans="1:5" x14ac:dyDescent="0.2">
      <c r="A1" s="18" t="s">
        <v>422</v>
      </c>
      <c r="B1" s="24">
        <v>0</v>
      </c>
      <c r="D1" s="18" t="s">
        <v>422</v>
      </c>
      <c r="E1">
        <v>0</v>
      </c>
    </row>
    <row r="2" spans="1:5" x14ac:dyDescent="0.2">
      <c r="A2" s="18" t="s">
        <v>423</v>
      </c>
      <c r="B2" s="24">
        <v>6</v>
      </c>
      <c r="D2" s="18" t="s">
        <v>430</v>
      </c>
      <c r="E2">
        <v>1</v>
      </c>
    </row>
    <row r="3" spans="1:5" x14ac:dyDescent="0.2">
      <c r="A3" s="18" t="s">
        <v>424</v>
      </c>
      <c r="B3" s="24">
        <v>6</v>
      </c>
      <c r="D3" s="18" t="s">
        <v>431</v>
      </c>
      <c r="E3">
        <v>2</v>
      </c>
    </row>
    <row r="4" spans="1:5" x14ac:dyDescent="0.2">
      <c r="A4" s="18" t="s">
        <v>425</v>
      </c>
      <c r="B4" s="24">
        <v>1</v>
      </c>
      <c r="D4" s="18" t="s">
        <v>432</v>
      </c>
      <c r="E4">
        <v>3</v>
      </c>
    </row>
    <row r="5" spans="1:5" x14ac:dyDescent="0.2">
      <c r="A5" s="18" t="s">
        <v>426</v>
      </c>
      <c r="B5" s="24">
        <v>2</v>
      </c>
      <c r="D5" s="18" t="s">
        <v>433</v>
      </c>
      <c r="E5">
        <v>4</v>
      </c>
    </row>
    <row r="6" spans="1:5" x14ac:dyDescent="0.2">
      <c r="A6" s="18" t="s">
        <v>427</v>
      </c>
      <c r="B6" s="24">
        <v>3</v>
      </c>
      <c r="D6" s="18" t="s">
        <v>434</v>
      </c>
      <c r="E6">
        <v>5</v>
      </c>
    </row>
    <row r="7" spans="1:5" x14ac:dyDescent="0.2">
      <c r="A7" s="18" t="s">
        <v>428</v>
      </c>
      <c r="B7" s="24">
        <v>4</v>
      </c>
      <c r="D7" s="18" t="s">
        <v>435</v>
      </c>
      <c r="E7">
        <v>6</v>
      </c>
    </row>
    <row r="8" spans="1:5" x14ac:dyDescent="0.2">
      <c r="A8" s="18" t="s">
        <v>429</v>
      </c>
      <c r="B8" s="24">
        <v>5</v>
      </c>
      <c r="D8" s="18"/>
    </row>
    <row r="9" spans="1:5" x14ac:dyDescent="0.2">
      <c r="D9" s="18"/>
    </row>
    <row r="10" spans="1:5" x14ac:dyDescent="0.2">
      <c r="D10" s="18"/>
    </row>
    <row r="11" spans="1:5" x14ac:dyDescent="0.2">
      <c r="D11" s="18"/>
    </row>
    <row r="12" spans="1:5" x14ac:dyDescent="0.2">
      <c r="D12" s="18"/>
    </row>
    <row r="13" spans="1:5" x14ac:dyDescent="0.2">
      <c r="D13" s="18"/>
    </row>
    <row r="14" spans="1:5" x14ac:dyDescent="0.2">
      <c r="D14" s="1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</sheetPr>
  <dimension ref="A1:ED231"/>
  <sheetViews>
    <sheetView showGridLines="0" view="pageBreakPreview" topLeftCell="A32" zoomScale="140" zoomScaleNormal="120" zoomScaleSheetLayoutView="140" workbookViewId="0">
      <selection activeCell="A174" sqref="A173:XFD174"/>
    </sheetView>
  </sheetViews>
  <sheetFormatPr defaultColWidth="2.83203125" defaultRowHeight="12.75" customHeight="1" x14ac:dyDescent="0.2"/>
  <cols>
    <col min="1" max="1" width="1" style="31" customWidth="1"/>
    <col min="2" max="2" width="1.83203125" style="31" customWidth="1"/>
    <col min="3" max="4" width="2.6640625" style="31" customWidth="1"/>
    <col min="5" max="6" width="3.5" style="31" customWidth="1"/>
    <col min="7" max="10" width="2.83203125" style="31"/>
    <col min="11" max="11" width="2.83203125" style="31" customWidth="1"/>
    <col min="12" max="18" width="2.83203125" style="31"/>
    <col min="19" max="19" width="4.5" style="31" customWidth="1"/>
    <col min="20" max="20" width="2.83203125" style="31"/>
    <col min="21" max="26" width="2.83203125" style="31" customWidth="1"/>
    <col min="27" max="29" width="2.83203125" style="31"/>
    <col min="30" max="37" width="2.83203125" style="31" customWidth="1"/>
    <col min="38" max="38" width="2" style="31" customWidth="1"/>
    <col min="39" max="39" width="1" style="17" customWidth="1"/>
    <col min="40" max="16384" width="2.83203125" style="17"/>
  </cols>
  <sheetData>
    <row r="1" spans="1:84" ht="14.25" customHeight="1" x14ac:dyDescent="0.2">
      <c r="A1" s="25"/>
      <c r="B1" s="31" t="s">
        <v>552</v>
      </c>
      <c r="C1" s="32"/>
      <c r="D1" s="32"/>
      <c r="E1" s="32"/>
      <c r="F1" s="32"/>
      <c r="G1" s="32"/>
      <c r="H1" s="32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25"/>
      <c r="AG1" s="25"/>
      <c r="AH1" s="25"/>
      <c r="AI1" s="25"/>
      <c r="AL1" s="30" t="s">
        <v>551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</row>
    <row r="2" spans="1:84" s="19" customFormat="1" ht="28.5" customHeight="1" x14ac:dyDescent="0.2">
      <c r="A2" s="29"/>
      <c r="B2" s="40"/>
      <c r="C2" s="41"/>
      <c r="D2" s="41"/>
      <c r="E2" s="41"/>
      <c r="F2" s="41"/>
      <c r="G2" s="41"/>
      <c r="H2" s="42"/>
      <c r="I2" s="42"/>
      <c r="J2" s="42"/>
      <c r="K2" s="42"/>
      <c r="L2" s="42"/>
      <c r="M2" s="42"/>
      <c r="N2" s="42"/>
      <c r="O2" s="42"/>
      <c r="P2" s="43"/>
      <c r="Q2" s="43"/>
      <c r="R2" s="67" t="s">
        <v>550</v>
      </c>
      <c r="S2" s="73" t="s">
        <v>361</v>
      </c>
      <c r="T2" s="74"/>
      <c r="U2" s="67" t="str">
        <f>入力してください!J64&amp; ""</f>
        <v/>
      </c>
      <c r="V2" s="75" t="s">
        <v>586</v>
      </c>
      <c r="W2" s="67" t="str">
        <f>入力してください!N64&amp; ""</f>
        <v/>
      </c>
      <c r="X2" s="75" t="s">
        <v>587</v>
      </c>
      <c r="Y2" s="67" t="str">
        <f>入力してください!R64&amp; ""</f>
        <v/>
      </c>
      <c r="Z2" s="75" t="s">
        <v>588</v>
      </c>
      <c r="AA2" s="74"/>
      <c r="AB2" s="74"/>
      <c r="AC2" s="74"/>
      <c r="AD2" s="74"/>
      <c r="AE2" s="76"/>
      <c r="AF2" s="77"/>
      <c r="AG2" s="77"/>
      <c r="AH2" s="77"/>
      <c r="AI2" s="77"/>
      <c r="AJ2" s="77"/>
      <c r="AK2" s="77"/>
      <c r="AL2" s="78"/>
      <c r="AN2" s="39"/>
      <c r="AO2" s="312" t="s">
        <v>567</v>
      </c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26"/>
      <c r="BR2" s="26"/>
      <c r="BS2" s="26"/>
      <c r="BT2" s="26"/>
    </row>
    <row r="3" spans="1:84" s="28" customFormat="1" ht="15" customHeight="1" x14ac:dyDescent="0.2">
      <c r="A3" s="32"/>
      <c r="B3" s="44"/>
      <c r="C3" s="210" t="s">
        <v>605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45"/>
      <c r="AN3" s="27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26"/>
      <c r="BR3" s="26"/>
      <c r="BS3" s="26"/>
      <c r="BT3" s="26"/>
    </row>
    <row r="4" spans="1:84" ht="12.75" customHeight="1" x14ac:dyDescent="0.15">
      <c r="A4" s="29"/>
      <c r="B4" s="46"/>
      <c r="C4" s="211" t="s">
        <v>549</v>
      </c>
      <c r="D4" s="212"/>
      <c r="E4" s="212"/>
      <c r="F4" s="213"/>
      <c r="G4" s="199" t="s">
        <v>1</v>
      </c>
      <c r="H4" s="200"/>
      <c r="I4" s="201"/>
      <c r="J4" s="220" t="str">
        <f>入力してください!G11&amp; ""</f>
        <v/>
      </c>
      <c r="K4" s="221"/>
      <c r="L4" s="221"/>
      <c r="M4" s="221"/>
      <c r="N4" s="221"/>
      <c r="O4" s="221"/>
      <c r="P4" s="222"/>
      <c r="Q4" s="221" t="str">
        <f>入力してください!P11&amp; ""</f>
        <v/>
      </c>
      <c r="R4" s="221"/>
      <c r="S4" s="221"/>
      <c r="T4" s="221"/>
      <c r="U4" s="221"/>
      <c r="V4" s="222"/>
      <c r="W4" s="232" t="s">
        <v>540</v>
      </c>
      <c r="X4" s="233"/>
      <c r="Y4" s="233"/>
      <c r="Z4" s="234"/>
      <c r="AA4" s="22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4" s="238"/>
      <c r="AC4" s="238"/>
      <c r="AD4" s="238"/>
      <c r="AE4" s="238"/>
      <c r="AF4" s="238"/>
      <c r="AG4" s="227"/>
      <c r="AH4" s="176" t="s">
        <v>536</v>
      </c>
      <c r="AI4" s="178"/>
      <c r="AJ4" s="226" t="str">
        <f>入力してください!G12&amp;""</f>
        <v/>
      </c>
      <c r="AK4" s="227"/>
      <c r="AL4" s="47"/>
      <c r="AN4" s="26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26"/>
      <c r="BR4" s="26"/>
      <c r="BS4" s="26"/>
      <c r="BT4" s="26"/>
      <c r="CB4" s="17" t="str">
        <f>IF(入力してください!O6="新規申請","〇","")</f>
        <v/>
      </c>
      <c r="CC4" s="17" t="str">
        <f>IF(入力してください!G19="協会","〇","")</f>
        <v/>
      </c>
      <c r="CD4" s="17" t="str">
        <f>IF(入力してください!G41="協会","〇","")</f>
        <v/>
      </c>
      <c r="CE4" s="17" t="str">
        <f>IF(入力してください!G51="協会","〇","")</f>
        <v/>
      </c>
      <c r="CF4" s="17" t="str">
        <f>IF(入力してください!G61="協会","〇","")</f>
        <v/>
      </c>
    </row>
    <row r="5" spans="1:84" ht="20.25" customHeight="1" x14ac:dyDescent="0.2">
      <c r="A5" s="29"/>
      <c r="B5" s="46"/>
      <c r="C5" s="214"/>
      <c r="D5" s="215"/>
      <c r="E5" s="215"/>
      <c r="F5" s="216"/>
      <c r="G5" s="169" t="s">
        <v>554</v>
      </c>
      <c r="H5" s="170"/>
      <c r="I5" s="171"/>
      <c r="J5" s="223" t="str">
        <f>入力してください!G10&amp; ""</f>
        <v/>
      </c>
      <c r="K5" s="224"/>
      <c r="L5" s="224"/>
      <c r="M5" s="224"/>
      <c r="N5" s="224"/>
      <c r="O5" s="224"/>
      <c r="P5" s="225"/>
      <c r="Q5" s="224" t="str">
        <f>入力してください!P10&amp; ""</f>
        <v/>
      </c>
      <c r="R5" s="224"/>
      <c r="S5" s="224"/>
      <c r="T5" s="224"/>
      <c r="U5" s="224"/>
      <c r="V5" s="225"/>
      <c r="W5" s="235"/>
      <c r="X5" s="236"/>
      <c r="Y5" s="236"/>
      <c r="Z5" s="237"/>
      <c r="AA5" s="228"/>
      <c r="AB5" s="239"/>
      <c r="AC5" s="239"/>
      <c r="AD5" s="239"/>
      <c r="AE5" s="239"/>
      <c r="AF5" s="239"/>
      <c r="AG5" s="229"/>
      <c r="AH5" s="182"/>
      <c r="AI5" s="184"/>
      <c r="AJ5" s="228"/>
      <c r="AK5" s="229"/>
      <c r="AL5" s="47"/>
      <c r="AN5" s="26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26"/>
      <c r="BR5" s="26"/>
      <c r="BS5" s="26"/>
      <c r="BT5" s="26"/>
      <c r="CB5" s="17" t="str">
        <f>IF(入力してください!O6="更新申請","〇","")</f>
        <v/>
      </c>
      <c r="CC5" s="17" t="str">
        <f>IF(入力してください!G19="船員","〇","")</f>
        <v/>
      </c>
      <c r="CD5" s="17" t="str">
        <f>IF(入力してください!G41="船員","〇","")</f>
        <v/>
      </c>
      <c r="CE5" s="17" t="str">
        <f>IF(入力してください!G51="船員","〇","")</f>
        <v/>
      </c>
      <c r="CF5" s="17" t="str">
        <f>IF(入力してください!G61="船員","〇","")</f>
        <v/>
      </c>
    </row>
    <row r="6" spans="1:84" ht="25.15" customHeight="1" x14ac:dyDescent="0.2">
      <c r="A6" s="29"/>
      <c r="B6" s="46"/>
      <c r="C6" s="214"/>
      <c r="D6" s="215"/>
      <c r="E6" s="215"/>
      <c r="F6" s="216"/>
      <c r="G6" s="176" t="s">
        <v>541</v>
      </c>
      <c r="H6" s="177"/>
      <c r="I6" s="177"/>
      <c r="J6" s="177"/>
      <c r="K6" s="178"/>
      <c r="L6" s="204" t="str">
        <f>"(〒" &amp; IF(入力してください!J14="","   -    ",入力してください!J14) &amp; ")"</f>
        <v>(〒   -    )</v>
      </c>
      <c r="M6" s="205"/>
      <c r="N6" s="205"/>
      <c r="O6" s="205"/>
      <c r="P6" s="205"/>
      <c r="Q6" s="240" t="str">
        <f>入力してください!G15 &amp;入力してください!J15&amp;""</f>
        <v>東京都</v>
      </c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1"/>
      <c r="AL6" s="47"/>
      <c r="AN6" s="26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26"/>
      <c r="BR6" s="26"/>
      <c r="BS6" s="26"/>
      <c r="BT6" s="26"/>
      <c r="CB6" s="17" t="str">
        <f>IF(入力してください!O6="変更申請","〇","")</f>
        <v/>
      </c>
      <c r="CC6" s="17" t="str">
        <f>IF(入力してください!G19="日雇","〇","")</f>
        <v/>
      </c>
      <c r="CD6" s="17" t="str">
        <f>IF(入力してください!G41="日雇","〇","")</f>
        <v/>
      </c>
      <c r="CE6" s="17" t="str">
        <f>IF(入力してください!G51="日雇","〇","")</f>
        <v/>
      </c>
      <c r="CF6" s="17" t="str">
        <f>IF(入力してください!G61="日雇","〇","")</f>
        <v/>
      </c>
    </row>
    <row r="7" spans="1:84" ht="25.15" customHeight="1" x14ac:dyDescent="0.2">
      <c r="A7" s="29"/>
      <c r="B7" s="46"/>
      <c r="C7" s="214"/>
      <c r="D7" s="215"/>
      <c r="E7" s="215"/>
      <c r="F7" s="216"/>
      <c r="G7" s="182"/>
      <c r="H7" s="183"/>
      <c r="I7" s="183"/>
      <c r="J7" s="183"/>
      <c r="K7" s="184"/>
      <c r="L7" s="33"/>
      <c r="M7" s="34"/>
      <c r="N7" s="34"/>
      <c r="O7" s="34"/>
      <c r="P7" s="34"/>
      <c r="Q7" s="208" t="str">
        <f>入力してください!J16 &amp; ""</f>
        <v/>
      </c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9"/>
      <c r="AL7" s="47"/>
      <c r="AN7" s="26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  <c r="BJ7" s="312"/>
      <c r="BK7" s="312"/>
      <c r="BL7" s="312"/>
      <c r="BM7" s="312"/>
      <c r="BN7" s="312"/>
      <c r="BO7" s="312"/>
      <c r="BP7" s="312"/>
      <c r="BQ7" s="26"/>
      <c r="BR7" s="26"/>
      <c r="BS7" s="26"/>
      <c r="BT7" s="26"/>
      <c r="CC7" s="17" t="str">
        <f>IF(入力してください!G19="組合","〇","")</f>
        <v/>
      </c>
      <c r="CD7" s="17" t="str">
        <f>IF(入力してください!G41="組合","〇","")</f>
        <v/>
      </c>
      <c r="CE7" s="17" t="str">
        <f>IF(入力してください!G51="組合","〇","")</f>
        <v/>
      </c>
      <c r="CF7" s="17" t="str">
        <f>IF(入力してください!G61="組合","〇","")</f>
        <v/>
      </c>
    </row>
    <row r="8" spans="1:84" ht="16.5" customHeight="1" x14ac:dyDescent="0.2">
      <c r="A8" s="29"/>
      <c r="B8" s="46"/>
      <c r="C8" s="214"/>
      <c r="D8" s="215"/>
      <c r="E8" s="215"/>
      <c r="F8" s="216"/>
      <c r="G8" s="164" t="s">
        <v>584</v>
      </c>
      <c r="H8" s="159"/>
      <c r="I8" s="159"/>
      <c r="J8" s="159"/>
      <c r="K8" s="160"/>
      <c r="L8" s="161" t="s">
        <v>585</v>
      </c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3"/>
      <c r="AL8" s="47"/>
      <c r="AN8" s="26"/>
      <c r="AO8" s="312"/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26"/>
      <c r="BR8" s="26"/>
      <c r="BS8" s="26"/>
      <c r="BT8" s="26"/>
      <c r="CC8" s="17" t="str">
        <f>IF(入力してください!G19="共済","〇","")</f>
        <v/>
      </c>
      <c r="CD8" s="17" t="str">
        <f>IF(入力してください!G41="共済","〇","")</f>
        <v/>
      </c>
      <c r="CE8" s="17" t="str">
        <f>IF(入力してください!G51="共済","〇","")</f>
        <v/>
      </c>
      <c r="CF8" s="17" t="str">
        <f>IF(入力してください!G61="共済","〇","")</f>
        <v/>
      </c>
    </row>
    <row r="9" spans="1:84" ht="25.5" customHeight="1" x14ac:dyDescent="0.2">
      <c r="A9" s="29"/>
      <c r="B9" s="46"/>
      <c r="C9" s="214"/>
      <c r="D9" s="215"/>
      <c r="E9" s="215"/>
      <c r="F9" s="216"/>
      <c r="G9" s="158" t="s">
        <v>553</v>
      </c>
      <c r="H9" s="159"/>
      <c r="I9" s="159"/>
      <c r="J9" s="159"/>
      <c r="K9" s="160"/>
      <c r="L9" s="203" t="str">
        <f>MID(入力してください!$G$17,1,1)</f>
        <v/>
      </c>
      <c r="M9" s="206"/>
      <c r="N9" s="206" t="str">
        <f>MID(入力してください!$G$17,2,1)</f>
        <v/>
      </c>
      <c r="O9" s="206"/>
      <c r="P9" s="206" t="str">
        <f>MID(入力してください!$G$17,3,1)</f>
        <v/>
      </c>
      <c r="Q9" s="206"/>
      <c r="R9" s="206" t="str">
        <f>MID(入力してください!$G$17,4,1)</f>
        <v/>
      </c>
      <c r="S9" s="206"/>
      <c r="T9" s="206" t="str">
        <f>MID(入力してください!$G$17,5,1)</f>
        <v/>
      </c>
      <c r="U9" s="206"/>
      <c r="V9" s="206" t="str">
        <f>MID(入力してください!$G$17,6,1)</f>
        <v/>
      </c>
      <c r="W9" s="206"/>
      <c r="X9" s="206" t="str">
        <f>MID(入力してください!$G$17,7,1)</f>
        <v/>
      </c>
      <c r="Y9" s="207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58"/>
      <c r="AL9" s="47"/>
      <c r="AN9" s="26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26"/>
      <c r="BR9" s="26"/>
      <c r="BS9" s="26"/>
      <c r="BT9" s="26"/>
      <c r="CC9" s="17" t="str">
        <f>IF(入力してください!G19="国保","〇","")</f>
        <v/>
      </c>
      <c r="CD9" s="17" t="str">
        <f>IF(入力してください!G41="国保","〇","")</f>
        <v/>
      </c>
      <c r="CE9" s="17" t="str">
        <f>IF(入力してください!G51="国保","〇","")</f>
        <v/>
      </c>
      <c r="CF9" s="17" t="str">
        <f>IF(入力してください!G61="国保","〇","")</f>
        <v/>
      </c>
    </row>
    <row r="10" spans="1:84" ht="25.5" customHeight="1" x14ac:dyDescent="0.2">
      <c r="A10" s="29"/>
      <c r="B10" s="46"/>
      <c r="C10" s="217"/>
      <c r="D10" s="218"/>
      <c r="E10" s="218"/>
      <c r="F10" s="219"/>
      <c r="G10" s="158" t="s">
        <v>555</v>
      </c>
      <c r="H10" s="159"/>
      <c r="I10" s="159"/>
      <c r="J10" s="159"/>
      <c r="K10" s="160"/>
      <c r="L10" s="203" t="str">
        <f>MID(入力してください!$G$18,1,1)</f>
        <v/>
      </c>
      <c r="M10" s="206"/>
      <c r="N10" s="206" t="str">
        <f>MID(入力してください!$G$18,2,1)</f>
        <v/>
      </c>
      <c r="O10" s="206"/>
      <c r="P10" s="206" t="str">
        <f>MID(入力してください!$G$18,3,1)</f>
        <v/>
      </c>
      <c r="Q10" s="206"/>
      <c r="R10" s="207" t="str">
        <f>MID(入力してください!$G$18,4,1)</f>
        <v/>
      </c>
      <c r="S10" s="202"/>
      <c r="T10" s="202" t="str">
        <f>MID(入力してください!$G$18,5,1)</f>
        <v/>
      </c>
      <c r="U10" s="203"/>
      <c r="V10" s="206" t="str">
        <f>MID(入力してください!$G$18,6,1)</f>
        <v/>
      </c>
      <c r="W10" s="206"/>
      <c r="X10" s="206" t="str">
        <f>MID(入力してください!$G$18,7,1)</f>
        <v/>
      </c>
      <c r="Y10" s="206"/>
      <c r="Z10" s="207" t="str">
        <f>MID(入力してください!$G$18,8,1)</f>
        <v/>
      </c>
      <c r="AA10" s="202"/>
      <c r="AB10" s="202" t="str">
        <f>MID(入力してください!$G$18,9,1)</f>
        <v/>
      </c>
      <c r="AC10" s="203"/>
      <c r="AD10" s="206" t="str">
        <f>MID(入力してください!$G$18,10,1)</f>
        <v/>
      </c>
      <c r="AE10" s="206"/>
      <c r="AF10" s="206" t="str">
        <f>MID(入力してください!$G$18,11,1)</f>
        <v/>
      </c>
      <c r="AG10" s="206"/>
      <c r="AH10" s="206" t="str">
        <f>MID(入力してください!$G$18,12,1)</f>
        <v/>
      </c>
      <c r="AI10" s="207"/>
      <c r="AJ10" s="230"/>
      <c r="AK10" s="231"/>
      <c r="AL10" s="47"/>
      <c r="AN10" s="26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  <c r="BO10" s="312"/>
      <c r="BP10" s="312"/>
      <c r="BQ10" s="26"/>
      <c r="BR10" s="26"/>
      <c r="BS10" s="26"/>
      <c r="BT10" s="26"/>
      <c r="CC10" s="17" t="str">
        <f>IF(入力してください!G19="後期高齢","〇","")</f>
        <v/>
      </c>
      <c r="CD10" s="17" t="str">
        <f>IF(入力してください!G41="後期高齢","〇","")</f>
        <v/>
      </c>
      <c r="CE10" s="17" t="str">
        <f>IF(入力してください!G51="後期高齢","〇","")</f>
        <v/>
      </c>
      <c r="CF10" s="17" t="str">
        <f>IF(入力してください!G61="後期高齢","〇","")</f>
        <v/>
      </c>
    </row>
    <row r="11" spans="1:84" ht="9.75" customHeight="1" x14ac:dyDescent="0.2">
      <c r="A11" s="29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50"/>
      <c r="AN11" s="26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26"/>
      <c r="BR11" s="26"/>
      <c r="BS11" s="26"/>
      <c r="BT11" s="26"/>
      <c r="CC11" s="17" t="str">
        <f>IF(入力してください!G26="協会","〇","")</f>
        <v/>
      </c>
    </row>
    <row r="12" spans="1:84" ht="12.75" customHeight="1" x14ac:dyDescent="0.15">
      <c r="A12" s="29"/>
      <c r="B12" s="46"/>
      <c r="C12" s="211" t="s">
        <v>557</v>
      </c>
      <c r="D12" s="212"/>
      <c r="E12" s="212"/>
      <c r="F12" s="213"/>
      <c r="G12" s="199" t="s">
        <v>1</v>
      </c>
      <c r="H12" s="200"/>
      <c r="I12" s="201"/>
      <c r="J12" s="220" t="str">
        <f>入力してください!G23&amp; ""</f>
        <v/>
      </c>
      <c r="K12" s="221"/>
      <c r="L12" s="221"/>
      <c r="M12" s="221"/>
      <c r="N12" s="221"/>
      <c r="O12" s="221"/>
      <c r="P12" s="222"/>
      <c r="Q12" s="221" t="str">
        <f>入力してください!P23&amp; ""</f>
        <v/>
      </c>
      <c r="R12" s="221"/>
      <c r="S12" s="221"/>
      <c r="T12" s="221"/>
      <c r="U12" s="221"/>
      <c r="V12" s="222"/>
      <c r="W12" s="158" t="s">
        <v>540</v>
      </c>
      <c r="X12" s="250"/>
      <c r="Y12" s="250"/>
      <c r="Z12" s="251"/>
      <c r="AA12" s="252" t="str">
        <f>IF(入力してください!I24&lt;&gt;"",入力してください!G24 &amp; 入力してください!I24&amp; "年" &amp; 入力してください!N24 &amp; "月" &amp; 入力してください!R24 &amp; "日","年　　月　　日")</f>
        <v>年　　月　　日</v>
      </c>
      <c r="AB12" s="253"/>
      <c r="AC12" s="253"/>
      <c r="AD12" s="253"/>
      <c r="AE12" s="253"/>
      <c r="AF12" s="253"/>
      <c r="AG12" s="253"/>
      <c r="AH12" s="253"/>
      <c r="AI12" s="253"/>
      <c r="AJ12" s="253"/>
      <c r="AK12" s="254"/>
      <c r="AL12" s="47"/>
      <c r="AN12" s="26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26"/>
      <c r="BR12" s="26"/>
      <c r="BS12" s="26"/>
      <c r="BT12" s="26"/>
      <c r="CC12" s="17" t="str">
        <f>IF(入力してください!G26="船員","〇","")</f>
        <v/>
      </c>
    </row>
    <row r="13" spans="1:84" ht="19.5" customHeight="1" x14ac:dyDescent="0.2">
      <c r="A13" s="29"/>
      <c r="B13" s="46"/>
      <c r="C13" s="214"/>
      <c r="D13" s="215"/>
      <c r="E13" s="215"/>
      <c r="F13" s="216"/>
      <c r="G13" s="169" t="s">
        <v>554</v>
      </c>
      <c r="H13" s="170"/>
      <c r="I13" s="171"/>
      <c r="J13" s="223" t="str">
        <f>入力してください!G22&amp; ""</f>
        <v/>
      </c>
      <c r="K13" s="224"/>
      <c r="L13" s="224"/>
      <c r="M13" s="224"/>
      <c r="N13" s="224"/>
      <c r="O13" s="224"/>
      <c r="P13" s="225"/>
      <c r="Q13" s="224" t="str">
        <f>入力してください!P22&amp; ""</f>
        <v/>
      </c>
      <c r="R13" s="224"/>
      <c r="S13" s="224"/>
      <c r="T13" s="224"/>
      <c r="U13" s="224"/>
      <c r="V13" s="225"/>
      <c r="W13" s="158" t="s">
        <v>421</v>
      </c>
      <c r="X13" s="250"/>
      <c r="Y13" s="250"/>
      <c r="Z13" s="251"/>
      <c r="AA13" s="252" t="str">
        <f>入力してください!G25&amp;""</f>
        <v/>
      </c>
      <c r="AB13" s="253"/>
      <c r="AC13" s="253"/>
      <c r="AD13" s="253"/>
      <c r="AE13" s="253"/>
      <c r="AF13" s="253"/>
      <c r="AG13" s="253"/>
      <c r="AH13" s="253"/>
      <c r="AI13" s="253"/>
      <c r="AJ13" s="253"/>
      <c r="AK13" s="254"/>
      <c r="AL13" s="47"/>
      <c r="AN13" s="26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CC13" s="17" t="str">
        <f>IF(入力してください!G26="日雇","〇","")</f>
        <v/>
      </c>
    </row>
    <row r="14" spans="1:84" ht="15" customHeight="1" x14ac:dyDescent="0.2">
      <c r="A14" s="29"/>
      <c r="B14" s="46"/>
      <c r="C14" s="242" t="s">
        <v>563</v>
      </c>
      <c r="D14" s="243"/>
      <c r="E14" s="243"/>
      <c r="F14" s="244"/>
      <c r="G14" s="176" t="s">
        <v>356</v>
      </c>
      <c r="H14" s="177"/>
      <c r="I14" s="177"/>
      <c r="J14" s="177"/>
      <c r="K14" s="178"/>
      <c r="L14" s="226" t="str">
        <f>"(〒" &amp; IF(入力してください!J26="","   -    ",入力してください!J26) &amp; ")"</f>
        <v>(〒   -    )</v>
      </c>
      <c r="M14" s="238"/>
      <c r="N14" s="238"/>
      <c r="O14" s="238"/>
      <c r="P14" s="238"/>
      <c r="Q14" s="248" t="str">
        <f>入力してください!G27 &amp;入力してください!J27&amp;""</f>
        <v>東京都</v>
      </c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9"/>
      <c r="AL14" s="47"/>
      <c r="AN14" s="26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CC14" s="17" t="str">
        <f>IF(入力してください!G26="組合","〇","")</f>
        <v/>
      </c>
    </row>
    <row r="15" spans="1:84" ht="15" customHeight="1" x14ac:dyDescent="0.2">
      <c r="A15" s="29"/>
      <c r="B15" s="46"/>
      <c r="C15" s="245"/>
      <c r="D15" s="246"/>
      <c r="E15" s="246"/>
      <c r="F15" s="247"/>
      <c r="G15" s="182"/>
      <c r="H15" s="183"/>
      <c r="I15" s="183"/>
      <c r="J15" s="183"/>
      <c r="K15" s="184"/>
      <c r="L15" s="33"/>
      <c r="M15" s="34"/>
      <c r="N15" s="34"/>
      <c r="O15" s="34"/>
      <c r="P15" s="34"/>
      <c r="Q15" s="208" t="str">
        <f>入力してください!J28 &amp; ""</f>
        <v/>
      </c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9"/>
      <c r="AL15" s="47"/>
      <c r="AN15" s="26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CC15" s="17" t="str">
        <f>IF(入力してください!G26="共済","〇","")</f>
        <v/>
      </c>
    </row>
    <row r="16" spans="1:84" ht="9.75" customHeight="1" x14ac:dyDescent="0.2">
      <c r="A16" s="29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50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CC16" s="17" t="str">
        <f>IF(入力してください!G26="国保","〇","")</f>
        <v/>
      </c>
    </row>
    <row r="17" spans="1:81" ht="11.25" customHeight="1" x14ac:dyDescent="0.15">
      <c r="A17" s="29"/>
      <c r="B17" s="46"/>
      <c r="C17" s="275" t="s">
        <v>578</v>
      </c>
      <c r="D17" s="276"/>
      <c r="E17" s="255" t="s">
        <v>545</v>
      </c>
      <c r="F17" s="255"/>
      <c r="G17" s="199" t="s">
        <v>1</v>
      </c>
      <c r="H17" s="200"/>
      <c r="I17" s="201"/>
      <c r="J17" s="261" t="str">
        <f>入力してください!G23&amp; ""</f>
        <v/>
      </c>
      <c r="K17" s="262"/>
      <c r="L17" s="262"/>
      <c r="M17" s="262"/>
      <c r="N17" s="262"/>
      <c r="O17" s="262"/>
      <c r="P17" s="263"/>
      <c r="Q17" s="262" t="str">
        <f>入力してください!P23&amp; ""</f>
        <v/>
      </c>
      <c r="R17" s="262"/>
      <c r="S17" s="262"/>
      <c r="T17" s="262"/>
      <c r="U17" s="262"/>
      <c r="V17" s="263"/>
      <c r="W17" s="232" t="s">
        <v>540</v>
      </c>
      <c r="X17" s="233"/>
      <c r="Y17" s="233"/>
      <c r="Z17" s="234"/>
      <c r="AA17" s="165" t="str">
        <f>IF(入力してください!I35&lt;&gt;"",入力してください!G35 &amp; 入力してください!I35 &amp; "年" &amp; 入力してください!N35 &amp; "月" &amp; 入力してください!R35 &amp; "日","年　　月　　日")</f>
        <v>年　　月　　日</v>
      </c>
      <c r="AB17" s="267"/>
      <c r="AC17" s="267"/>
      <c r="AD17" s="267"/>
      <c r="AE17" s="267"/>
      <c r="AF17" s="267"/>
      <c r="AG17" s="166"/>
      <c r="AH17" s="176" t="s">
        <v>536</v>
      </c>
      <c r="AI17" s="178"/>
      <c r="AJ17" s="165" t="str">
        <f>入力してください!G34&amp;""</f>
        <v/>
      </c>
      <c r="AK17" s="166"/>
      <c r="AL17" s="47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CC17" s="17" t="str">
        <f>IF(入力してください!G26="後期高齢","〇","")</f>
        <v/>
      </c>
    </row>
    <row r="18" spans="1:81" ht="19.5" customHeight="1" x14ac:dyDescent="0.2">
      <c r="A18" s="29"/>
      <c r="B18" s="46"/>
      <c r="C18" s="277"/>
      <c r="D18" s="278"/>
      <c r="E18" s="256"/>
      <c r="F18" s="256"/>
      <c r="G18" s="169" t="s">
        <v>554</v>
      </c>
      <c r="H18" s="170"/>
      <c r="I18" s="171"/>
      <c r="J18" s="264" t="str">
        <f>入力してください!G22&amp; ""</f>
        <v/>
      </c>
      <c r="K18" s="265"/>
      <c r="L18" s="265"/>
      <c r="M18" s="265"/>
      <c r="N18" s="265"/>
      <c r="O18" s="265"/>
      <c r="P18" s="266"/>
      <c r="Q18" s="265" t="str">
        <f>入力してください!P22&amp; ""</f>
        <v/>
      </c>
      <c r="R18" s="265"/>
      <c r="S18" s="265"/>
      <c r="T18" s="265"/>
      <c r="U18" s="265"/>
      <c r="V18" s="266"/>
      <c r="W18" s="235"/>
      <c r="X18" s="236"/>
      <c r="Y18" s="236"/>
      <c r="Z18" s="237"/>
      <c r="AA18" s="167"/>
      <c r="AB18" s="268"/>
      <c r="AC18" s="268"/>
      <c r="AD18" s="268"/>
      <c r="AE18" s="268"/>
      <c r="AF18" s="268"/>
      <c r="AG18" s="168"/>
      <c r="AH18" s="182"/>
      <c r="AI18" s="184"/>
      <c r="AJ18" s="167"/>
      <c r="AK18" s="168"/>
      <c r="AL18" s="47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CC18" s="17" t="str">
        <f>IF(入力してください!G33="協会","〇","")</f>
        <v/>
      </c>
    </row>
    <row r="19" spans="1:81" ht="12.75" customHeight="1" x14ac:dyDescent="0.2">
      <c r="A19" s="29"/>
      <c r="B19" s="46"/>
      <c r="C19" s="277"/>
      <c r="D19" s="278"/>
      <c r="E19" s="256"/>
      <c r="F19" s="256"/>
      <c r="G19" s="176" t="s">
        <v>541</v>
      </c>
      <c r="H19" s="177"/>
      <c r="I19" s="177"/>
      <c r="J19" s="177"/>
      <c r="K19" s="178"/>
      <c r="L19" s="85" t="str">
        <f>IF(入力してください!Q36="同じ","☑","□")</f>
        <v>□</v>
      </c>
      <c r="M19" s="86" t="s">
        <v>556</v>
      </c>
      <c r="N19" s="87"/>
      <c r="O19" s="87"/>
      <c r="P19" s="87"/>
      <c r="Q19" s="87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9"/>
      <c r="AL19" s="47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CC19" s="17" t="str">
        <f>IF(入力してください!G33="船員","〇","")</f>
        <v/>
      </c>
    </row>
    <row r="20" spans="1:81" ht="25.15" customHeight="1" x14ac:dyDescent="0.2">
      <c r="A20" s="29"/>
      <c r="B20" s="46"/>
      <c r="C20" s="277"/>
      <c r="D20" s="278"/>
      <c r="E20" s="256"/>
      <c r="F20" s="256"/>
      <c r="G20" s="179"/>
      <c r="H20" s="180"/>
      <c r="I20" s="180"/>
      <c r="J20" s="180"/>
      <c r="K20" s="181"/>
      <c r="L20" s="172" t="str">
        <f>"(〒" &amp; IF(入力してください!J37="","   -    ",入力してください!J37) &amp; ")"</f>
        <v>(〒   -    )</v>
      </c>
      <c r="M20" s="173"/>
      <c r="N20" s="173"/>
      <c r="O20" s="173"/>
      <c r="P20" s="173"/>
      <c r="Q20" s="174" t="str">
        <f>入力してください!G38 &amp;入力してください!J38</f>
        <v>東京都</v>
      </c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5"/>
      <c r="AL20" s="47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CC20" s="17" t="str">
        <f>IF(入力してください!G33="日雇","〇","")</f>
        <v/>
      </c>
    </row>
    <row r="21" spans="1:81" ht="25.15" customHeight="1" x14ac:dyDescent="0.2">
      <c r="A21" s="29"/>
      <c r="B21" s="46"/>
      <c r="C21" s="277"/>
      <c r="D21" s="278"/>
      <c r="E21" s="256"/>
      <c r="F21" s="256"/>
      <c r="G21" s="182"/>
      <c r="H21" s="183"/>
      <c r="I21" s="183"/>
      <c r="J21" s="183"/>
      <c r="K21" s="184"/>
      <c r="L21" s="90"/>
      <c r="M21" s="91"/>
      <c r="N21" s="91"/>
      <c r="O21" s="91"/>
      <c r="P21" s="91"/>
      <c r="Q21" s="197" t="str">
        <f>入力してください!J39 &amp; ""</f>
        <v/>
      </c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8"/>
      <c r="AL21" s="47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CC21" s="17" t="str">
        <f>IF(入力してください!G33="組合","〇","")</f>
        <v/>
      </c>
    </row>
    <row r="22" spans="1:81" ht="16.5" customHeight="1" x14ac:dyDescent="0.2">
      <c r="A22" s="29"/>
      <c r="B22" s="46"/>
      <c r="C22" s="277"/>
      <c r="D22" s="278"/>
      <c r="E22" s="256"/>
      <c r="F22" s="256"/>
      <c r="G22" s="164" t="s">
        <v>584</v>
      </c>
      <c r="H22" s="159"/>
      <c r="I22" s="159"/>
      <c r="J22" s="159"/>
      <c r="K22" s="160"/>
      <c r="L22" s="258" t="s">
        <v>585</v>
      </c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60"/>
      <c r="AL22" s="47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CC22" s="17" t="str">
        <f>IF(入力してください!G33="共済","〇","")</f>
        <v/>
      </c>
    </row>
    <row r="23" spans="1:81" ht="24" customHeight="1" x14ac:dyDescent="0.2">
      <c r="A23" s="29"/>
      <c r="B23" s="46"/>
      <c r="C23" s="277"/>
      <c r="D23" s="278"/>
      <c r="E23" s="257"/>
      <c r="F23" s="257"/>
      <c r="G23" s="158" t="s">
        <v>555</v>
      </c>
      <c r="H23" s="159"/>
      <c r="I23" s="159"/>
      <c r="J23" s="159"/>
      <c r="K23" s="160"/>
      <c r="L23" s="147" t="str">
        <f>MID(入力してください!$G$40,1,1)</f>
        <v/>
      </c>
      <c r="M23" s="148"/>
      <c r="N23" s="148" t="str">
        <f>MID(入力してください!$G$40,2,1)</f>
        <v/>
      </c>
      <c r="O23" s="148"/>
      <c r="P23" s="148" t="str">
        <f>MID(入力してください!$G$40,3,1)</f>
        <v/>
      </c>
      <c r="Q23" s="148"/>
      <c r="R23" s="149" t="str">
        <f>MID(入力してください!$G$40,4,1)</f>
        <v/>
      </c>
      <c r="S23" s="146"/>
      <c r="T23" s="146" t="str">
        <f>MID(入力してください!$G$40,5,1)</f>
        <v/>
      </c>
      <c r="U23" s="147"/>
      <c r="V23" s="148" t="str">
        <f>MID(入力してください!$G$40,6,1)</f>
        <v/>
      </c>
      <c r="W23" s="148"/>
      <c r="X23" s="148" t="str">
        <f>MID(入力してください!$G$40,7,1)</f>
        <v/>
      </c>
      <c r="Y23" s="148"/>
      <c r="Z23" s="149" t="str">
        <f>MID(入力してください!$G$40,8,1)</f>
        <v/>
      </c>
      <c r="AA23" s="146"/>
      <c r="AB23" s="146" t="str">
        <f>MID(入力してください!$G$40,9,1)</f>
        <v/>
      </c>
      <c r="AC23" s="147"/>
      <c r="AD23" s="148" t="str">
        <f>MID(入力してください!$G$40,10,1)</f>
        <v/>
      </c>
      <c r="AE23" s="148"/>
      <c r="AF23" s="148" t="str">
        <f>MID(入力してください!$G$40,11,1)</f>
        <v/>
      </c>
      <c r="AG23" s="148"/>
      <c r="AH23" s="148" t="str">
        <f>MID(入力してください!$G$40,12,1)</f>
        <v/>
      </c>
      <c r="AI23" s="149"/>
      <c r="AJ23" s="150"/>
      <c r="AK23" s="151"/>
      <c r="AL23" s="47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CC23" s="17" t="str">
        <f>IF(入力してください!G33="国保","〇","")</f>
        <v/>
      </c>
    </row>
    <row r="24" spans="1:81" ht="11.25" customHeight="1" x14ac:dyDescent="0.15">
      <c r="A24" s="29"/>
      <c r="B24" s="46"/>
      <c r="C24" s="277"/>
      <c r="D24" s="278"/>
      <c r="E24" s="255" t="s">
        <v>546</v>
      </c>
      <c r="F24" s="255"/>
      <c r="G24" s="199" t="s">
        <v>1</v>
      </c>
      <c r="H24" s="200"/>
      <c r="I24" s="201"/>
      <c r="J24" s="261" t="str">
        <f>入力してください!G33&amp; ""</f>
        <v/>
      </c>
      <c r="K24" s="262"/>
      <c r="L24" s="262"/>
      <c r="M24" s="262"/>
      <c r="N24" s="262"/>
      <c r="O24" s="262"/>
      <c r="P24" s="263"/>
      <c r="Q24" s="262" t="str">
        <f>入力してください!P33&amp; ""</f>
        <v/>
      </c>
      <c r="R24" s="262"/>
      <c r="S24" s="262"/>
      <c r="T24" s="262"/>
      <c r="U24" s="262"/>
      <c r="V24" s="263"/>
      <c r="W24" s="232" t="s">
        <v>540</v>
      </c>
      <c r="X24" s="233"/>
      <c r="Y24" s="233"/>
      <c r="Z24" s="234"/>
      <c r="AA24" s="165" t="str">
        <f>IF(入力してください!I45&lt;&gt;"",入力してください!G45 &amp; 入力してください!I45 &amp; "年" &amp; 入力してください!N45 &amp; "月" &amp; 入力してください!R45 &amp; "日","年　　月　　日")</f>
        <v>年　　月　　日</v>
      </c>
      <c r="AB24" s="267"/>
      <c r="AC24" s="267"/>
      <c r="AD24" s="267"/>
      <c r="AE24" s="267"/>
      <c r="AF24" s="267"/>
      <c r="AG24" s="166"/>
      <c r="AH24" s="176" t="s">
        <v>536</v>
      </c>
      <c r="AI24" s="178"/>
      <c r="AJ24" s="165" t="str">
        <f>入力してください!G44&amp;""</f>
        <v/>
      </c>
      <c r="AK24" s="166"/>
      <c r="AL24" s="47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CC24" s="17" t="str">
        <f>IF(入力してください!G33="後期高齢","〇","")</f>
        <v/>
      </c>
    </row>
    <row r="25" spans="1:81" ht="19.5" customHeight="1" x14ac:dyDescent="0.2">
      <c r="A25" s="29"/>
      <c r="B25" s="46"/>
      <c r="C25" s="277"/>
      <c r="D25" s="278"/>
      <c r="E25" s="256"/>
      <c r="F25" s="256"/>
      <c r="G25" s="169" t="s">
        <v>554</v>
      </c>
      <c r="H25" s="170"/>
      <c r="I25" s="171"/>
      <c r="J25" s="264" t="str">
        <f>入力してください!G32&amp; ""</f>
        <v/>
      </c>
      <c r="K25" s="265"/>
      <c r="L25" s="265"/>
      <c r="M25" s="265"/>
      <c r="N25" s="265"/>
      <c r="O25" s="265"/>
      <c r="P25" s="266"/>
      <c r="Q25" s="265" t="str">
        <f>入力してください!P32&amp; ""</f>
        <v/>
      </c>
      <c r="R25" s="265"/>
      <c r="S25" s="265"/>
      <c r="T25" s="265"/>
      <c r="U25" s="265"/>
      <c r="V25" s="266"/>
      <c r="W25" s="235"/>
      <c r="X25" s="236"/>
      <c r="Y25" s="236"/>
      <c r="Z25" s="237"/>
      <c r="AA25" s="167"/>
      <c r="AB25" s="268"/>
      <c r="AC25" s="268"/>
      <c r="AD25" s="268"/>
      <c r="AE25" s="268"/>
      <c r="AF25" s="268"/>
      <c r="AG25" s="168"/>
      <c r="AH25" s="182"/>
      <c r="AI25" s="184"/>
      <c r="AJ25" s="167"/>
      <c r="AK25" s="168"/>
      <c r="AL25" s="47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CC25" s="17" t="str">
        <f>IF(入力してください!G40="協会","〇","")</f>
        <v/>
      </c>
    </row>
    <row r="26" spans="1:81" ht="12.75" customHeight="1" x14ac:dyDescent="0.2">
      <c r="A26" s="29"/>
      <c r="B26" s="46"/>
      <c r="C26" s="277"/>
      <c r="D26" s="278"/>
      <c r="E26" s="256"/>
      <c r="F26" s="256"/>
      <c r="G26" s="176" t="s">
        <v>541</v>
      </c>
      <c r="H26" s="177"/>
      <c r="I26" s="177"/>
      <c r="J26" s="177"/>
      <c r="K26" s="178"/>
      <c r="L26" s="85" t="str">
        <f>IF(入力してください!Q46="同じ","☑","□")</f>
        <v>□</v>
      </c>
      <c r="M26" s="86" t="s">
        <v>556</v>
      </c>
      <c r="N26" s="87"/>
      <c r="O26" s="87"/>
      <c r="P26" s="87"/>
      <c r="Q26" s="87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9"/>
      <c r="AL26" s="47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CC26" s="17" t="str">
        <f>IF(入力してください!G40="船員","〇","")</f>
        <v/>
      </c>
    </row>
    <row r="27" spans="1:81" ht="29.25" customHeight="1" x14ac:dyDescent="0.2">
      <c r="A27" s="29"/>
      <c r="B27" s="46"/>
      <c r="C27" s="277"/>
      <c r="D27" s="278"/>
      <c r="E27" s="256"/>
      <c r="F27" s="256"/>
      <c r="G27" s="179"/>
      <c r="H27" s="180"/>
      <c r="I27" s="180"/>
      <c r="J27" s="180"/>
      <c r="K27" s="181"/>
      <c r="L27" s="172" t="str">
        <f>"(〒" &amp; IF(入力してください!J47="","   -    ",入力してください!J47) &amp; ")"</f>
        <v>(〒   -    )</v>
      </c>
      <c r="M27" s="173"/>
      <c r="N27" s="173"/>
      <c r="O27" s="173"/>
      <c r="P27" s="173"/>
      <c r="Q27" s="174" t="str">
        <f>入力してください!G48 &amp;入力してください!J48</f>
        <v>東京都</v>
      </c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5"/>
      <c r="AL27" s="47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CC27" s="17" t="str">
        <f>IF(入力してください!G40="日雇","〇","")</f>
        <v/>
      </c>
    </row>
    <row r="28" spans="1:81" ht="29.25" customHeight="1" x14ac:dyDescent="0.2">
      <c r="A28" s="29"/>
      <c r="B28" s="46"/>
      <c r="C28" s="277"/>
      <c r="D28" s="278"/>
      <c r="E28" s="256"/>
      <c r="F28" s="256"/>
      <c r="G28" s="182"/>
      <c r="H28" s="183"/>
      <c r="I28" s="183"/>
      <c r="J28" s="183"/>
      <c r="K28" s="184"/>
      <c r="L28" s="90"/>
      <c r="M28" s="91"/>
      <c r="N28" s="91"/>
      <c r="O28" s="91"/>
      <c r="P28" s="91"/>
      <c r="Q28" s="197" t="str">
        <f>入力してください!J49 &amp; ""</f>
        <v/>
      </c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8"/>
      <c r="AL28" s="47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CC28" s="17" t="str">
        <f>IF(入力してください!G40="組合","〇","")</f>
        <v/>
      </c>
    </row>
    <row r="29" spans="1:81" ht="16.5" customHeight="1" x14ac:dyDescent="0.2">
      <c r="A29" s="29"/>
      <c r="B29" s="46"/>
      <c r="C29" s="277"/>
      <c r="D29" s="278"/>
      <c r="E29" s="256"/>
      <c r="F29" s="256"/>
      <c r="G29" s="164" t="s">
        <v>584</v>
      </c>
      <c r="H29" s="159"/>
      <c r="I29" s="159"/>
      <c r="J29" s="159"/>
      <c r="K29" s="160"/>
      <c r="L29" s="258" t="s">
        <v>585</v>
      </c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60"/>
      <c r="AL29" s="47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CC29" s="17" t="str">
        <f>IF(入力してください!G40="共済","〇","")</f>
        <v/>
      </c>
    </row>
    <row r="30" spans="1:81" ht="24" customHeight="1" x14ac:dyDescent="0.2">
      <c r="A30" s="29"/>
      <c r="B30" s="46"/>
      <c r="C30" s="277"/>
      <c r="D30" s="278"/>
      <c r="E30" s="257"/>
      <c r="F30" s="257"/>
      <c r="G30" s="158" t="s">
        <v>555</v>
      </c>
      <c r="H30" s="159"/>
      <c r="I30" s="159"/>
      <c r="J30" s="159"/>
      <c r="K30" s="160"/>
      <c r="L30" s="147" t="str">
        <f>MID(入力してください!$G$50,1,1)</f>
        <v/>
      </c>
      <c r="M30" s="148"/>
      <c r="N30" s="148" t="str">
        <f>MID(入力してください!$G$50,2,1)</f>
        <v/>
      </c>
      <c r="O30" s="148"/>
      <c r="P30" s="148" t="str">
        <f>MID(入力してください!$G$50,3,1)</f>
        <v/>
      </c>
      <c r="Q30" s="148"/>
      <c r="R30" s="149" t="str">
        <f>MID(入力してください!$G$50,4,1)</f>
        <v/>
      </c>
      <c r="S30" s="146"/>
      <c r="T30" s="146" t="str">
        <f>MID(入力してください!$G$50,5,1)</f>
        <v/>
      </c>
      <c r="U30" s="147"/>
      <c r="V30" s="148" t="str">
        <f>MID(入力してください!$G$50,6,1)</f>
        <v/>
      </c>
      <c r="W30" s="148"/>
      <c r="X30" s="148" t="str">
        <f>MID(入力してください!$G$50,7,1)</f>
        <v/>
      </c>
      <c r="Y30" s="148"/>
      <c r="Z30" s="149" t="str">
        <f>MID(入力してください!$G$50,8,1)</f>
        <v/>
      </c>
      <c r="AA30" s="146"/>
      <c r="AB30" s="146" t="str">
        <f>MID(入力してください!$G$50,9,1)</f>
        <v/>
      </c>
      <c r="AC30" s="147"/>
      <c r="AD30" s="148" t="str">
        <f>MID(入力してください!$G$50,10,1)</f>
        <v/>
      </c>
      <c r="AE30" s="148"/>
      <c r="AF30" s="148" t="str">
        <f>MID(入力してください!$G$50,11,1)</f>
        <v/>
      </c>
      <c r="AG30" s="148"/>
      <c r="AH30" s="148" t="str">
        <f>MID(入力してください!$G$50,12,1)</f>
        <v/>
      </c>
      <c r="AI30" s="149"/>
      <c r="AJ30" s="150"/>
      <c r="AK30" s="151"/>
      <c r="AL30" s="47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CC30" s="17" t="str">
        <f>IF(入力してください!G40="国保","〇","")</f>
        <v/>
      </c>
    </row>
    <row r="31" spans="1:81" ht="11.25" customHeight="1" x14ac:dyDescent="0.15">
      <c r="A31" s="29"/>
      <c r="B31" s="46"/>
      <c r="C31" s="277"/>
      <c r="D31" s="278"/>
      <c r="E31" s="256" t="s">
        <v>558</v>
      </c>
      <c r="F31" s="256"/>
      <c r="G31" s="199" t="s">
        <v>1</v>
      </c>
      <c r="H31" s="200"/>
      <c r="I31" s="201"/>
      <c r="J31" s="261" t="str">
        <f>入力してください!G43&amp; ""</f>
        <v/>
      </c>
      <c r="K31" s="262"/>
      <c r="L31" s="262"/>
      <c r="M31" s="262"/>
      <c r="N31" s="262"/>
      <c r="O31" s="262"/>
      <c r="P31" s="263"/>
      <c r="Q31" s="262" t="str">
        <f>入力してください!P43&amp; ""</f>
        <v/>
      </c>
      <c r="R31" s="262"/>
      <c r="S31" s="262"/>
      <c r="T31" s="262"/>
      <c r="U31" s="262"/>
      <c r="V31" s="263"/>
      <c r="W31" s="281" t="s">
        <v>540</v>
      </c>
      <c r="X31" s="282"/>
      <c r="Y31" s="282"/>
      <c r="Z31" s="283"/>
      <c r="AA31" s="284" t="str">
        <f>IF(入力してください!I55&lt;&gt;"",入力してください!G55 &amp; 入力してください!I55 &amp; "年" &amp; 入力してください!N55 &amp; "月" &amp; 入力してください!R55 &amp; "日","年　　月　　日")</f>
        <v>年　　月　　日</v>
      </c>
      <c r="AB31" s="285"/>
      <c r="AC31" s="285"/>
      <c r="AD31" s="285"/>
      <c r="AE31" s="285"/>
      <c r="AF31" s="285"/>
      <c r="AG31" s="286"/>
      <c r="AH31" s="179" t="s">
        <v>536</v>
      </c>
      <c r="AI31" s="181"/>
      <c r="AJ31" s="284" t="str">
        <f>入力してください!G54&amp;""</f>
        <v/>
      </c>
      <c r="AK31" s="286"/>
      <c r="AL31" s="47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CC31" s="17" t="str">
        <f>IF(入力してください!G40="後期高齢","〇","")</f>
        <v/>
      </c>
    </row>
    <row r="32" spans="1:81" ht="19.5" customHeight="1" x14ac:dyDescent="0.2">
      <c r="A32" s="29"/>
      <c r="B32" s="46"/>
      <c r="C32" s="277"/>
      <c r="D32" s="278"/>
      <c r="E32" s="256"/>
      <c r="F32" s="256"/>
      <c r="G32" s="169" t="s">
        <v>554</v>
      </c>
      <c r="H32" s="170"/>
      <c r="I32" s="171"/>
      <c r="J32" s="264" t="str">
        <f>入力してください!G42&amp; ""</f>
        <v/>
      </c>
      <c r="K32" s="265"/>
      <c r="L32" s="265"/>
      <c r="M32" s="265"/>
      <c r="N32" s="265"/>
      <c r="O32" s="265"/>
      <c r="P32" s="266"/>
      <c r="Q32" s="265" t="str">
        <f>入力してください!P42&amp; ""</f>
        <v/>
      </c>
      <c r="R32" s="265"/>
      <c r="S32" s="265"/>
      <c r="T32" s="265"/>
      <c r="U32" s="265"/>
      <c r="V32" s="266"/>
      <c r="W32" s="235"/>
      <c r="X32" s="236"/>
      <c r="Y32" s="236"/>
      <c r="Z32" s="237"/>
      <c r="AA32" s="167"/>
      <c r="AB32" s="268"/>
      <c r="AC32" s="268"/>
      <c r="AD32" s="268"/>
      <c r="AE32" s="268"/>
      <c r="AF32" s="268"/>
      <c r="AG32" s="168"/>
      <c r="AH32" s="182"/>
      <c r="AI32" s="184"/>
      <c r="AJ32" s="167"/>
      <c r="AK32" s="168"/>
      <c r="AL32" s="47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spans="1:134" ht="12.75" customHeight="1" x14ac:dyDescent="0.2">
      <c r="A33" s="29"/>
      <c r="B33" s="46"/>
      <c r="C33" s="277"/>
      <c r="D33" s="278"/>
      <c r="E33" s="256"/>
      <c r="F33" s="256"/>
      <c r="G33" s="176" t="s">
        <v>541</v>
      </c>
      <c r="H33" s="177"/>
      <c r="I33" s="177"/>
      <c r="J33" s="177"/>
      <c r="K33" s="178"/>
      <c r="L33" s="85" t="str">
        <f>IF(入力してください!Q56="同じ","☑","□")</f>
        <v>□</v>
      </c>
      <c r="M33" s="86" t="s">
        <v>556</v>
      </c>
      <c r="N33" s="87"/>
      <c r="O33" s="87"/>
      <c r="P33" s="87"/>
      <c r="Q33" s="87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9"/>
      <c r="AL33" s="47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</row>
    <row r="34" spans="1:134" ht="29.25" customHeight="1" x14ac:dyDescent="0.2">
      <c r="A34" s="29"/>
      <c r="B34" s="46"/>
      <c r="C34" s="277"/>
      <c r="D34" s="278"/>
      <c r="E34" s="256"/>
      <c r="F34" s="256"/>
      <c r="G34" s="179"/>
      <c r="H34" s="180"/>
      <c r="I34" s="180"/>
      <c r="J34" s="180"/>
      <c r="K34" s="181"/>
      <c r="L34" s="172" t="str">
        <f>"(〒" &amp; IF(入力してください!J57="","   -    ",入力してください!J57) &amp; ")"</f>
        <v>(〒   -    )</v>
      </c>
      <c r="M34" s="173"/>
      <c r="N34" s="173"/>
      <c r="O34" s="173"/>
      <c r="P34" s="173"/>
      <c r="Q34" s="174" t="str">
        <f>入力してください!G58 &amp;入力してください!J58</f>
        <v>東京都</v>
      </c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5"/>
      <c r="AL34" s="47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</row>
    <row r="35" spans="1:134" ht="29.25" customHeight="1" x14ac:dyDescent="0.2">
      <c r="A35" s="29"/>
      <c r="B35" s="46"/>
      <c r="C35" s="277"/>
      <c r="D35" s="278"/>
      <c r="E35" s="256"/>
      <c r="F35" s="256"/>
      <c r="G35" s="182"/>
      <c r="H35" s="183"/>
      <c r="I35" s="183"/>
      <c r="J35" s="183"/>
      <c r="K35" s="184"/>
      <c r="L35" s="90"/>
      <c r="M35" s="91"/>
      <c r="N35" s="91"/>
      <c r="O35" s="91"/>
      <c r="P35" s="91"/>
      <c r="Q35" s="197" t="str">
        <f>入力してください!J59 &amp; ""</f>
        <v/>
      </c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8"/>
      <c r="AL35" s="47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</row>
    <row r="36" spans="1:134" ht="16.5" customHeight="1" x14ac:dyDescent="0.2">
      <c r="A36" s="29"/>
      <c r="B36" s="46"/>
      <c r="C36" s="277"/>
      <c r="D36" s="278"/>
      <c r="E36" s="256"/>
      <c r="F36" s="256"/>
      <c r="G36" s="164" t="s">
        <v>584</v>
      </c>
      <c r="H36" s="159"/>
      <c r="I36" s="159"/>
      <c r="J36" s="159"/>
      <c r="K36" s="160"/>
      <c r="L36" s="258" t="s">
        <v>585</v>
      </c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60"/>
      <c r="AL36" s="47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</row>
    <row r="37" spans="1:134" ht="24" customHeight="1" x14ac:dyDescent="0.2">
      <c r="A37" s="29"/>
      <c r="B37" s="46"/>
      <c r="C37" s="279"/>
      <c r="D37" s="280"/>
      <c r="E37" s="257"/>
      <c r="F37" s="257"/>
      <c r="G37" s="158" t="s">
        <v>555</v>
      </c>
      <c r="H37" s="159"/>
      <c r="I37" s="159"/>
      <c r="J37" s="159"/>
      <c r="K37" s="160"/>
      <c r="L37" s="147" t="str">
        <f>MID(入力してください!$G$60,1,1)</f>
        <v/>
      </c>
      <c r="M37" s="148"/>
      <c r="N37" s="148" t="str">
        <f>MID(入力してください!$G$60,2,1)</f>
        <v/>
      </c>
      <c r="O37" s="148"/>
      <c r="P37" s="148" t="str">
        <f>MID(入力してください!$G$60,3,1)</f>
        <v/>
      </c>
      <c r="Q37" s="148"/>
      <c r="R37" s="149" t="str">
        <f>MID(入力してください!$G$60,4,1)</f>
        <v/>
      </c>
      <c r="S37" s="146"/>
      <c r="T37" s="146" t="str">
        <f>MID(入力してください!$G$60,5,1)</f>
        <v/>
      </c>
      <c r="U37" s="147"/>
      <c r="V37" s="148" t="str">
        <f>MID(入力してください!$G$60,6,1)</f>
        <v/>
      </c>
      <c r="W37" s="148"/>
      <c r="X37" s="148" t="str">
        <f>MID(入力してください!$G$60,7,1)</f>
        <v/>
      </c>
      <c r="Y37" s="148"/>
      <c r="Z37" s="149" t="str">
        <f>MID(入力してください!$G$60,8,1)</f>
        <v/>
      </c>
      <c r="AA37" s="146"/>
      <c r="AB37" s="146" t="str">
        <f>MID(入力してください!$G$60,9,1)</f>
        <v/>
      </c>
      <c r="AC37" s="147"/>
      <c r="AD37" s="148" t="str">
        <f>MID(入力してください!$G$60,10,1)</f>
        <v/>
      </c>
      <c r="AE37" s="148"/>
      <c r="AF37" s="148" t="str">
        <f>MID(入力してください!$G$60,11,1)</f>
        <v/>
      </c>
      <c r="AG37" s="148"/>
      <c r="AH37" s="148" t="str">
        <f>MID(入力してください!$G$60,12,1)</f>
        <v/>
      </c>
      <c r="AI37" s="149"/>
      <c r="AJ37" s="150"/>
      <c r="AK37" s="151"/>
      <c r="AL37" s="47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</row>
    <row r="38" spans="1:134" ht="0.75" customHeight="1" x14ac:dyDescent="0.2">
      <c r="A38" s="29"/>
      <c r="B38" s="46"/>
      <c r="C38" s="54"/>
      <c r="D38" s="54"/>
      <c r="E38" s="32"/>
      <c r="F38" s="32"/>
      <c r="G38" s="32"/>
      <c r="H38" s="32"/>
      <c r="I38" s="55"/>
      <c r="J38" s="55"/>
      <c r="K38" s="55"/>
      <c r="L38" s="55"/>
      <c r="M38" s="55"/>
      <c r="N38" s="5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47"/>
    </row>
    <row r="39" spans="1:134" ht="15.75" customHeight="1" x14ac:dyDescent="0.2">
      <c r="A39" s="29"/>
      <c r="B39" s="46"/>
      <c r="C39" s="185" t="s">
        <v>577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47"/>
    </row>
    <row r="40" spans="1:134" s="23" customFormat="1" ht="15" customHeight="1" x14ac:dyDescent="0.2">
      <c r="A40" s="38"/>
      <c r="B40" s="60"/>
      <c r="C40" s="69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61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</row>
    <row r="41" spans="1:134" ht="20.25" customHeight="1" x14ac:dyDescent="0.2">
      <c r="A41" s="29"/>
      <c r="B41" s="46"/>
      <c r="C41" s="187" t="s">
        <v>579</v>
      </c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62"/>
    </row>
    <row r="42" spans="1:134" ht="28.5" customHeight="1" x14ac:dyDescent="0.2">
      <c r="A42" s="29"/>
      <c r="B42" s="46"/>
      <c r="C42" s="196" t="s">
        <v>560</v>
      </c>
      <c r="D42" s="196"/>
      <c r="E42" s="191" t="s">
        <v>569</v>
      </c>
      <c r="F42" s="191"/>
      <c r="G42" s="191"/>
      <c r="H42" s="191" t="s">
        <v>572</v>
      </c>
      <c r="I42" s="191"/>
      <c r="J42" s="191"/>
      <c r="K42" s="191"/>
      <c r="L42" s="193" t="s">
        <v>568</v>
      </c>
      <c r="M42" s="193"/>
      <c r="N42" s="193"/>
      <c r="O42" s="193"/>
      <c r="P42" s="193"/>
      <c r="Q42" s="193"/>
      <c r="R42" s="188" t="s">
        <v>559</v>
      </c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90"/>
      <c r="AL42" s="59"/>
    </row>
    <row r="43" spans="1:134" ht="22.5" customHeight="1" x14ac:dyDescent="0.2">
      <c r="A43" s="29"/>
      <c r="B43" s="46"/>
      <c r="C43" s="196"/>
      <c r="D43" s="196"/>
      <c r="E43" s="191"/>
      <c r="F43" s="191"/>
      <c r="G43" s="191"/>
      <c r="H43" s="194" t="s">
        <v>570</v>
      </c>
      <c r="I43" s="194"/>
      <c r="J43" s="194"/>
      <c r="K43" s="194"/>
      <c r="L43" s="194"/>
      <c r="M43" s="194"/>
      <c r="N43" s="194"/>
      <c r="O43" s="194"/>
      <c r="P43" s="194"/>
      <c r="Q43" s="194"/>
      <c r="R43" s="188" t="s">
        <v>561</v>
      </c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90"/>
      <c r="AL43" s="47"/>
    </row>
    <row r="44" spans="1:134" ht="22.5" customHeight="1" x14ac:dyDescent="0.2">
      <c r="A44" s="29"/>
      <c r="B44" s="46"/>
      <c r="C44" s="196"/>
      <c r="D44" s="196"/>
      <c r="E44" s="192" t="s">
        <v>573</v>
      </c>
      <c r="F44" s="192"/>
      <c r="G44" s="192"/>
      <c r="H44" s="195" t="s">
        <v>571</v>
      </c>
      <c r="I44" s="195"/>
      <c r="J44" s="195"/>
      <c r="K44" s="195"/>
      <c r="L44" s="195"/>
      <c r="M44" s="195"/>
      <c r="N44" s="195"/>
      <c r="O44" s="195"/>
      <c r="P44" s="195"/>
      <c r="Q44" s="195"/>
      <c r="R44" s="188" t="s">
        <v>562</v>
      </c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90"/>
      <c r="AL44" s="62"/>
    </row>
    <row r="45" spans="1:134" ht="5.25" customHeight="1" x14ac:dyDescent="0.2">
      <c r="B45" s="33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7"/>
    </row>
    <row r="46" spans="1:134" ht="9.75" customHeight="1" x14ac:dyDescent="0.2">
      <c r="B46" s="31" t="s">
        <v>606</v>
      </c>
      <c r="C46" s="36"/>
      <c r="D46" s="36"/>
      <c r="E46" s="36"/>
      <c r="P46" s="37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</row>
    <row r="47" spans="1:134" ht="14.25" customHeight="1" x14ac:dyDescent="0.2">
      <c r="A47" s="25"/>
      <c r="B47" s="31" t="s">
        <v>552</v>
      </c>
      <c r="C47" s="32"/>
      <c r="D47" s="32"/>
      <c r="E47" s="32"/>
      <c r="F47" s="32"/>
      <c r="G47" s="32"/>
      <c r="H47" s="32"/>
      <c r="I47"/>
      <c r="J47"/>
      <c r="K47"/>
      <c r="L47"/>
      <c r="M47"/>
      <c r="N47"/>
      <c r="O47"/>
      <c r="P47"/>
      <c r="Q47" s="70" t="s">
        <v>580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 s="25"/>
      <c r="AG47" s="25"/>
      <c r="AH47" s="25"/>
      <c r="AI47" s="25"/>
      <c r="AL47" s="30" t="s">
        <v>566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</row>
    <row r="48" spans="1:134" s="19" customFormat="1" ht="28.5" customHeight="1" x14ac:dyDescent="0.15">
      <c r="A48" s="29"/>
      <c r="B48" s="40"/>
      <c r="C48" s="302" t="s">
        <v>581</v>
      </c>
      <c r="D48" s="302"/>
      <c r="E48" s="302"/>
      <c r="F48" s="302"/>
      <c r="G48" s="302"/>
      <c r="H48" s="302"/>
      <c r="I48" s="302"/>
      <c r="J48" s="42"/>
      <c r="K48" s="42"/>
      <c r="L48" s="42"/>
      <c r="M48" s="42"/>
      <c r="N48" s="42"/>
      <c r="O48" s="42"/>
      <c r="P48" s="43"/>
      <c r="Q48" s="43"/>
      <c r="R48" s="67" t="s">
        <v>550</v>
      </c>
      <c r="S48" s="73" t="s">
        <v>361</v>
      </c>
      <c r="T48" s="74"/>
      <c r="U48" s="67" t="str">
        <f>入力してください!J64&amp; ""</f>
        <v/>
      </c>
      <c r="V48" s="75" t="s">
        <v>586</v>
      </c>
      <c r="W48" s="67" t="str">
        <f>入力してください!N64&amp; ""</f>
        <v/>
      </c>
      <c r="X48" s="75" t="s">
        <v>587</v>
      </c>
      <c r="Y48" s="67" t="str">
        <f>入力してください!R64&amp; ""</f>
        <v/>
      </c>
      <c r="Z48" s="75" t="s">
        <v>588</v>
      </c>
      <c r="AA48" s="43"/>
      <c r="AB48" s="43"/>
      <c r="AC48" s="43"/>
      <c r="AD48" s="43"/>
      <c r="AE48" s="51"/>
      <c r="AF48" s="52"/>
      <c r="AG48" s="52"/>
      <c r="AH48" s="52"/>
      <c r="AI48" s="52"/>
      <c r="AJ48" s="52"/>
      <c r="AK48" s="52"/>
      <c r="AL48" s="53"/>
      <c r="AN48" s="39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 s="26"/>
      <c r="BO48" s="26"/>
      <c r="BP48" s="26"/>
      <c r="BQ48" s="26"/>
      <c r="BR48" s="26"/>
      <c r="BS48" s="26"/>
      <c r="BT48" s="26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</row>
    <row r="49" spans="1:134" s="28" customFormat="1" ht="15" customHeight="1" x14ac:dyDescent="0.2">
      <c r="A49" s="32"/>
      <c r="B49" s="44"/>
      <c r="C49" s="210" t="s">
        <v>605</v>
      </c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45"/>
      <c r="AN49" s="27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</row>
    <row r="50" spans="1:134" ht="12.75" customHeight="1" x14ac:dyDescent="0.15">
      <c r="A50" s="29"/>
      <c r="B50" s="46"/>
      <c r="C50" s="211" t="s">
        <v>549</v>
      </c>
      <c r="D50" s="212"/>
      <c r="E50" s="212"/>
      <c r="F50" s="213"/>
      <c r="G50" s="199" t="s">
        <v>1</v>
      </c>
      <c r="H50" s="200"/>
      <c r="I50" s="201"/>
      <c r="J50" s="220" t="str">
        <f>入力してください!G11&amp; ""</f>
        <v/>
      </c>
      <c r="K50" s="221"/>
      <c r="L50" s="221"/>
      <c r="M50" s="221"/>
      <c r="N50" s="221"/>
      <c r="O50" s="221"/>
      <c r="P50" s="222"/>
      <c r="Q50" s="221" t="str">
        <f>入力してください!P11&amp; ""</f>
        <v/>
      </c>
      <c r="R50" s="221"/>
      <c r="S50" s="221"/>
      <c r="T50" s="221"/>
      <c r="U50" s="221"/>
      <c r="V50" s="222"/>
      <c r="W50" s="232" t="s">
        <v>540</v>
      </c>
      <c r="X50" s="233"/>
      <c r="Y50" s="233"/>
      <c r="Z50" s="234"/>
      <c r="AA50" s="22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50" s="238"/>
      <c r="AC50" s="238"/>
      <c r="AD50" s="238"/>
      <c r="AE50" s="238"/>
      <c r="AF50" s="238"/>
      <c r="AG50" s="227"/>
      <c r="AH50" s="176" t="s">
        <v>536</v>
      </c>
      <c r="AI50" s="178"/>
      <c r="AJ50" s="226" t="str">
        <f>入力してください!G12&amp;""</f>
        <v/>
      </c>
      <c r="AK50" s="227"/>
      <c r="AL50" s="47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</row>
    <row r="51" spans="1:134" ht="20.25" customHeight="1" x14ac:dyDescent="0.2">
      <c r="A51" s="29"/>
      <c r="B51" s="46"/>
      <c r="C51" s="214"/>
      <c r="D51" s="215"/>
      <c r="E51" s="215"/>
      <c r="F51" s="216"/>
      <c r="G51" s="169" t="s">
        <v>554</v>
      </c>
      <c r="H51" s="170"/>
      <c r="I51" s="171"/>
      <c r="J51" s="223" t="str">
        <f>入力してください!G10&amp; ""</f>
        <v/>
      </c>
      <c r="K51" s="224"/>
      <c r="L51" s="224"/>
      <c r="M51" s="224"/>
      <c r="N51" s="224"/>
      <c r="O51" s="224"/>
      <c r="P51" s="225"/>
      <c r="Q51" s="224" t="str">
        <f>入力してください!P10&amp; ""</f>
        <v/>
      </c>
      <c r="R51" s="224"/>
      <c r="S51" s="224"/>
      <c r="T51" s="224"/>
      <c r="U51" s="224"/>
      <c r="V51" s="225"/>
      <c r="W51" s="235"/>
      <c r="X51" s="236"/>
      <c r="Y51" s="236"/>
      <c r="Z51" s="237"/>
      <c r="AA51" s="228"/>
      <c r="AB51" s="239"/>
      <c r="AC51" s="239"/>
      <c r="AD51" s="239"/>
      <c r="AE51" s="239"/>
      <c r="AF51" s="239"/>
      <c r="AG51" s="229"/>
      <c r="AH51" s="182"/>
      <c r="AI51" s="184"/>
      <c r="AJ51" s="228"/>
      <c r="AK51" s="229"/>
      <c r="AL51" s="47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</row>
    <row r="52" spans="1:134" ht="25.15" customHeight="1" x14ac:dyDescent="0.2">
      <c r="A52" s="29"/>
      <c r="B52" s="46"/>
      <c r="C52" s="214"/>
      <c r="D52" s="215"/>
      <c r="E52" s="215"/>
      <c r="F52" s="216"/>
      <c r="G52" s="176" t="s">
        <v>541</v>
      </c>
      <c r="H52" s="177"/>
      <c r="I52" s="177"/>
      <c r="J52" s="177"/>
      <c r="K52" s="178"/>
      <c r="L52" s="204" t="str">
        <f>"(〒" &amp; IF(入力してください!J14="","   -    ",入力してください!J14) &amp; ")"</f>
        <v>(〒   -    )</v>
      </c>
      <c r="M52" s="205"/>
      <c r="N52" s="205"/>
      <c r="O52" s="205"/>
      <c r="P52" s="205"/>
      <c r="Q52" s="240" t="str">
        <f>入力してください!G15 &amp;入力してください!J15&amp;""</f>
        <v>東京都</v>
      </c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1"/>
      <c r="AL52" s="47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</row>
    <row r="53" spans="1:134" ht="25.15" customHeight="1" x14ac:dyDescent="0.2">
      <c r="A53" s="29"/>
      <c r="B53" s="46"/>
      <c r="C53" s="303" t="s">
        <v>582</v>
      </c>
      <c r="D53" s="304"/>
      <c r="E53" s="304"/>
      <c r="F53" s="305"/>
      <c r="G53" s="182"/>
      <c r="H53" s="183"/>
      <c r="I53" s="183"/>
      <c r="J53" s="183"/>
      <c r="K53" s="184"/>
      <c r="L53" s="33"/>
      <c r="M53" s="34"/>
      <c r="N53" s="34"/>
      <c r="O53" s="34"/>
      <c r="P53" s="34"/>
      <c r="Q53" s="208" t="str">
        <f>入力してください!J16 &amp; ""</f>
        <v/>
      </c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9"/>
      <c r="AL53" s="47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</row>
    <row r="54" spans="1:134" ht="16.5" customHeight="1" x14ac:dyDescent="0.2">
      <c r="A54" s="29"/>
      <c r="B54" s="46"/>
      <c r="C54" s="303"/>
      <c r="D54" s="304"/>
      <c r="E54" s="304"/>
      <c r="F54" s="305"/>
      <c r="G54" s="164" t="s">
        <v>584</v>
      </c>
      <c r="H54" s="159"/>
      <c r="I54" s="159"/>
      <c r="J54" s="159"/>
      <c r="K54" s="160"/>
      <c r="L54" s="161" t="s">
        <v>585</v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3"/>
      <c r="AL54" s="47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CC54" s="17" t="str">
        <f>IF(入力してください!G65="共済","〇","")</f>
        <v/>
      </c>
      <c r="CD54" s="17" t="str">
        <f>IF(入力してください!G87="共済","〇","")</f>
        <v/>
      </c>
      <c r="CE54" s="17" t="str">
        <f>IF(入力してください!G97="共済","〇","")</f>
        <v/>
      </c>
      <c r="CF54" s="17" t="str">
        <f>IF(入力してください!G107="共済","〇","")</f>
        <v/>
      </c>
    </row>
    <row r="55" spans="1:134" ht="25.5" customHeight="1" x14ac:dyDescent="0.2">
      <c r="A55" s="29"/>
      <c r="B55" s="46"/>
      <c r="C55" s="303"/>
      <c r="D55" s="304"/>
      <c r="E55" s="304"/>
      <c r="F55" s="305"/>
      <c r="G55" s="158" t="s">
        <v>553</v>
      </c>
      <c r="H55" s="159"/>
      <c r="I55" s="159"/>
      <c r="J55" s="159"/>
      <c r="K55" s="160"/>
      <c r="L55" s="203" t="str">
        <f>MID(入力してください!$G$17,1,1)</f>
        <v/>
      </c>
      <c r="M55" s="206"/>
      <c r="N55" s="206" t="str">
        <f>MID(入力してください!$G$17,2,1)</f>
        <v/>
      </c>
      <c r="O55" s="206"/>
      <c r="P55" s="206" t="str">
        <f>MID(入力してください!$G$17,3,1)</f>
        <v/>
      </c>
      <c r="Q55" s="206"/>
      <c r="R55" s="206" t="str">
        <f>MID(入力してください!$G$17,4,1)</f>
        <v/>
      </c>
      <c r="S55" s="206"/>
      <c r="T55" s="206" t="str">
        <f>MID(入力してください!$G$17,5,1)</f>
        <v/>
      </c>
      <c r="U55" s="206"/>
      <c r="V55" s="206" t="str">
        <f>MID(入力してください!$G$17,6,1)</f>
        <v/>
      </c>
      <c r="W55" s="206"/>
      <c r="X55" s="206" t="str">
        <f>MID(入力してください!$G$17,7,1)</f>
        <v/>
      </c>
      <c r="Y55" s="207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58"/>
      <c r="AL55" s="47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</row>
    <row r="56" spans="1:134" ht="25.5" customHeight="1" x14ac:dyDescent="0.2">
      <c r="A56" s="29"/>
      <c r="B56" s="46"/>
      <c r="C56" s="306"/>
      <c r="D56" s="307"/>
      <c r="E56" s="307"/>
      <c r="F56" s="308"/>
      <c r="G56" s="158" t="s">
        <v>555</v>
      </c>
      <c r="H56" s="159"/>
      <c r="I56" s="159"/>
      <c r="J56" s="159"/>
      <c r="K56" s="160"/>
      <c r="L56" s="203" t="str">
        <f>MID(入力してください!$G$18,1,1)</f>
        <v/>
      </c>
      <c r="M56" s="206"/>
      <c r="N56" s="206" t="str">
        <f>MID(入力してください!$G$18,2,1)</f>
        <v/>
      </c>
      <c r="O56" s="206"/>
      <c r="P56" s="206" t="str">
        <f>MID(入力してください!$G$18,3,1)</f>
        <v/>
      </c>
      <c r="Q56" s="206"/>
      <c r="R56" s="207" t="str">
        <f>MID(入力してください!$G$18,4,1)</f>
        <v/>
      </c>
      <c r="S56" s="202"/>
      <c r="T56" s="202" t="str">
        <f>MID(入力してください!$G$18,5,1)</f>
        <v/>
      </c>
      <c r="U56" s="203"/>
      <c r="V56" s="206" t="str">
        <f>MID(入力してください!$G$18,6,1)</f>
        <v/>
      </c>
      <c r="W56" s="206"/>
      <c r="X56" s="206" t="str">
        <f>MID(入力してください!$G$18,7,1)</f>
        <v/>
      </c>
      <c r="Y56" s="206"/>
      <c r="Z56" s="207" t="str">
        <f>MID(入力してください!$G$18,8,1)</f>
        <v/>
      </c>
      <c r="AA56" s="202"/>
      <c r="AB56" s="202" t="str">
        <f>MID(入力してください!$G$18,9,1)</f>
        <v/>
      </c>
      <c r="AC56" s="203"/>
      <c r="AD56" s="206" t="str">
        <f>MID(入力してください!$G$18,10,1)</f>
        <v/>
      </c>
      <c r="AE56" s="206"/>
      <c r="AF56" s="206" t="str">
        <f>MID(入力してください!$G$18,11,1)</f>
        <v/>
      </c>
      <c r="AG56" s="206"/>
      <c r="AH56" s="206" t="str">
        <f>MID(入力してください!$G$18,12,1)</f>
        <v/>
      </c>
      <c r="AI56" s="207"/>
      <c r="AJ56" s="230"/>
      <c r="AK56" s="231"/>
      <c r="AL56" s="47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</row>
    <row r="57" spans="1:134" ht="9.75" customHeight="1" x14ac:dyDescent="0.2">
      <c r="A57" s="29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50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</row>
    <row r="58" spans="1:134" ht="12.75" customHeight="1" x14ac:dyDescent="0.15">
      <c r="A58" s="29"/>
      <c r="B58" s="46"/>
      <c r="C58" s="211" t="s">
        <v>557</v>
      </c>
      <c r="D58" s="212"/>
      <c r="E58" s="212"/>
      <c r="F58" s="213"/>
      <c r="G58" s="199" t="s">
        <v>1</v>
      </c>
      <c r="H58" s="200"/>
      <c r="I58" s="201"/>
      <c r="J58" s="220" t="str">
        <f>入力してください!G23&amp; ""</f>
        <v/>
      </c>
      <c r="K58" s="221"/>
      <c r="L58" s="221"/>
      <c r="M58" s="221"/>
      <c r="N58" s="221"/>
      <c r="O58" s="221"/>
      <c r="P58" s="222"/>
      <c r="Q58" s="221" t="str">
        <f>入力してください!P23&amp; ""</f>
        <v/>
      </c>
      <c r="R58" s="221"/>
      <c r="S58" s="221"/>
      <c r="T58" s="221"/>
      <c r="U58" s="221"/>
      <c r="V58" s="222"/>
      <c r="W58" s="158" t="s">
        <v>540</v>
      </c>
      <c r="X58" s="250"/>
      <c r="Y58" s="250"/>
      <c r="Z58" s="251"/>
      <c r="AA58" s="294" t="str">
        <f>IF(入力してください!I24&lt;&gt;"",入力してください!G24 &amp; 入力してください!I24&amp; "年" &amp; 入力してください!N24 &amp; "月" &amp; 入力してください!R24 &amp; "日","年　　月　　日")</f>
        <v>年　　月　　日</v>
      </c>
      <c r="AB58" s="295"/>
      <c r="AC58" s="295"/>
      <c r="AD58" s="295"/>
      <c r="AE58" s="295"/>
      <c r="AF58" s="295"/>
      <c r="AG58" s="295"/>
      <c r="AH58" s="295"/>
      <c r="AI58" s="295"/>
      <c r="AJ58" s="295"/>
      <c r="AK58" s="296"/>
      <c r="AL58" s="47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</row>
    <row r="59" spans="1:134" ht="19.5" customHeight="1" x14ac:dyDescent="0.2">
      <c r="A59" s="29"/>
      <c r="B59" s="46"/>
      <c r="C59" s="214"/>
      <c r="D59" s="215"/>
      <c r="E59" s="215"/>
      <c r="F59" s="216"/>
      <c r="G59" s="169" t="s">
        <v>554</v>
      </c>
      <c r="H59" s="170"/>
      <c r="I59" s="171"/>
      <c r="J59" s="223" t="str">
        <f>入力してください!G22&amp; ""</f>
        <v/>
      </c>
      <c r="K59" s="224"/>
      <c r="L59" s="224"/>
      <c r="M59" s="224"/>
      <c r="N59" s="224"/>
      <c r="O59" s="224"/>
      <c r="P59" s="225"/>
      <c r="Q59" s="224" t="str">
        <f>入力してください!P22&amp; ""</f>
        <v/>
      </c>
      <c r="R59" s="224"/>
      <c r="S59" s="224"/>
      <c r="T59" s="224"/>
      <c r="U59" s="224"/>
      <c r="V59" s="225"/>
      <c r="W59" s="158" t="s">
        <v>421</v>
      </c>
      <c r="X59" s="250"/>
      <c r="Y59" s="250"/>
      <c r="Z59" s="251"/>
      <c r="AA59" s="294" t="str">
        <f>入力してください!G25&amp;""</f>
        <v/>
      </c>
      <c r="AB59" s="295"/>
      <c r="AC59" s="295"/>
      <c r="AD59" s="295"/>
      <c r="AE59" s="295"/>
      <c r="AF59" s="295"/>
      <c r="AG59" s="295"/>
      <c r="AH59" s="295"/>
      <c r="AI59" s="295"/>
      <c r="AJ59" s="295"/>
      <c r="AK59" s="296"/>
      <c r="AL59" s="47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</row>
    <row r="60" spans="1:134" ht="15" customHeight="1" x14ac:dyDescent="0.2">
      <c r="A60" s="29"/>
      <c r="B60" s="46"/>
      <c r="C60" s="242" t="s">
        <v>563</v>
      </c>
      <c r="D60" s="243"/>
      <c r="E60" s="243"/>
      <c r="F60" s="244"/>
      <c r="G60" s="176" t="s">
        <v>356</v>
      </c>
      <c r="H60" s="177"/>
      <c r="I60" s="177"/>
      <c r="J60" s="177"/>
      <c r="K60" s="178"/>
      <c r="L60" s="152" t="str">
        <f>"(〒" &amp; IF(入力してください!J26="","   -    ",入力してください!J26) &amp; ")"</f>
        <v>(〒   -    )</v>
      </c>
      <c r="M60" s="297"/>
      <c r="N60" s="297"/>
      <c r="O60" s="297"/>
      <c r="P60" s="297"/>
      <c r="Q60" s="298" t="str">
        <f>入力してください!G27 &amp;入力してください!J27&amp;""</f>
        <v>東京都</v>
      </c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9"/>
      <c r="AL60" s="47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</row>
    <row r="61" spans="1:134" ht="15" customHeight="1" x14ac:dyDescent="0.2">
      <c r="A61" s="29"/>
      <c r="B61" s="46"/>
      <c r="C61" s="245"/>
      <c r="D61" s="246"/>
      <c r="E61" s="246"/>
      <c r="F61" s="247"/>
      <c r="G61" s="182"/>
      <c r="H61" s="183"/>
      <c r="I61" s="183"/>
      <c r="J61" s="183"/>
      <c r="K61" s="184"/>
      <c r="L61" s="71"/>
      <c r="M61" s="72"/>
      <c r="N61" s="72"/>
      <c r="O61" s="72"/>
      <c r="P61" s="72"/>
      <c r="Q61" s="300" t="str">
        <f>入力してください!J28 &amp; ""</f>
        <v/>
      </c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1"/>
      <c r="AL61" s="47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</row>
    <row r="62" spans="1:134" ht="9.75" customHeight="1" x14ac:dyDescent="0.2">
      <c r="A62" s="29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50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</row>
    <row r="63" spans="1:134" ht="11.25" customHeight="1" x14ac:dyDescent="0.15">
      <c r="A63" s="29"/>
      <c r="B63" s="46"/>
      <c r="C63" s="275" t="s">
        <v>578</v>
      </c>
      <c r="D63" s="276"/>
      <c r="E63" s="152" t="s">
        <v>545</v>
      </c>
      <c r="F63" s="153"/>
      <c r="G63" s="199" t="s">
        <v>1</v>
      </c>
      <c r="H63" s="200"/>
      <c r="I63" s="201"/>
      <c r="J63" s="261" t="str">
        <f>入力してください!G33&amp; ""</f>
        <v/>
      </c>
      <c r="K63" s="262"/>
      <c r="L63" s="262"/>
      <c r="M63" s="262"/>
      <c r="N63" s="262"/>
      <c r="O63" s="262"/>
      <c r="P63" s="263"/>
      <c r="Q63" s="262" t="str">
        <f>入力してください!P33&amp; ""</f>
        <v/>
      </c>
      <c r="R63" s="262"/>
      <c r="S63" s="262"/>
      <c r="T63" s="262"/>
      <c r="U63" s="262"/>
      <c r="V63" s="263"/>
      <c r="W63" s="232" t="s">
        <v>540</v>
      </c>
      <c r="X63" s="233"/>
      <c r="Y63" s="233"/>
      <c r="Z63" s="234"/>
      <c r="AA63" s="165" t="str">
        <f>IF(入力してください!I35&lt;&gt;"",入力してください!G35 &amp; 入力してください!I35 &amp; "年" &amp; 入力してください!N35 &amp; "月" &amp; 入力してください!R35 &amp; "日","年　　月　　日")</f>
        <v>年　　月　　日</v>
      </c>
      <c r="AB63" s="267"/>
      <c r="AC63" s="267"/>
      <c r="AD63" s="267"/>
      <c r="AE63" s="267"/>
      <c r="AF63" s="267"/>
      <c r="AG63" s="166"/>
      <c r="AH63" s="176" t="s">
        <v>536</v>
      </c>
      <c r="AI63" s="178"/>
      <c r="AJ63" s="165" t="str">
        <f>入力してください!G34&amp;""</f>
        <v/>
      </c>
      <c r="AK63" s="166"/>
      <c r="AL63" s="47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</row>
    <row r="64" spans="1:134" ht="19.5" customHeight="1" x14ac:dyDescent="0.2">
      <c r="A64" s="29"/>
      <c r="B64" s="46"/>
      <c r="C64" s="277"/>
      <c r="D64" s="278"/>
      <c r="E64" s="154"/>
      <c r="F64" s="155"/>
      <c r="G64" s="169" t="s">
        <v>554</v>
      </c>
      <c r="H64" s="170"/>
      <c r="I64" s="171"/>
      <c r="J64" s="264" t="str">
        <f>入力してください!G32&amp; ""</f>
        <v/>
      </c>
      <c r="K64" s="265"/>
      <c r="L64" s="265"/>
      <c r="M64" s="265"/>
      <c r="N64" s="265"/>
      <c r="O64" s="265"/>
      <c r="P64" s="266"/>
      <c r="Q64" s="265" t="str">
        <f>入力してください!P32&amp; ""</f>
        <v/>
      </c>
      <c r="R64" s="265"/>
      <c r="S64" s="265"/>
      <c r="T64" s="265"/>
      <c r="U64" s="265"/>
      <c r="V64" s="266"/>
      <c r="W64" s="235"/>
      <c r="X64" s="236"/>
      <c r="Y64" s="236"/>
      <c r="Z64" s="237"/>
      <c r="AA64" s="167"/>
      <c r="AB64" s="268"/>
      <c r="AC64" s="268"/>
      <c r="AD64" s="268"/>
      <c r="AE64" s="268"/>
      <c r="AF64" s="268"/>
      <c r="AG64" s="168"/>
      <c r="AH64" s="182"/>
      <c r="AI64" s="184"/>
      <c r="AJ64" s="167"/>
      <c r="AK64" s="168"/>
      <c r="AL64" s="47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</row>
    <row r="65" spans="1:84" ht="12.6" customHeight="1" x14ac:dyDescent="0.2">
      <c r="A65" s="29"/>
      <c r="B65" s="46"/>
      <c r="C65" s="277"/>
      <c r="D65" s="278"/>
      <c r="E65" s="154"/>
      <c r="F65" s="155"/>
      <c r="G65" s="176" t="s">
        <v>541</v>
      </c>
      <c r="H65" s="177"/>
      <c r="I65" s="177"/>
      <c r="J65" s="177"/>
      <c r="K65" s="178"/>
      <c r="L65" s="85" t="str">
        <f>IF(入力してください!Q36="同じ","☑","□")</f>
        <v>□</v>
      </c>
      <c r="M65" s="86" t="s">
        <v>556</v>
      </c>
      <c r="N65" s="87"/>
      <c r="O65" s="87"/>
      <c r="P65" s="87"/>
      <c r="Q65" s="87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9"/>
      <c r="AL65" s="47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</row>
    <row r="66" spans="1:84" ht="25.15" customHeight="1" x14ac:dyDescent="0.2">
      <c r="A66" s="29"/>
      <c r="B66" s="46"/>
      <c r="C66" s="277"/>
      <c r="D66" s="278"/>
      <c r="E66" s="154"/>
      <c r="F66" s="155"/>
      <c r="G66" s="179"/>
      <c r="H66" s="180"/>
      <c r="I66" s="180"/>
      <c r="J66" s="180"/>
      <c r="K66" s="181"/>
      <c r="L66" s="172" t="str">
        <f>"(〒" &amp; IF(入力してください!J37="","   -    ",入力してください!J37) &amp; ")"</f>
        <v>(〒   -    )</v>
      </c>
      <c r="M66" s="173"/>
      <c r="N66" s="173"/>
      <c r="O66" s="173"/>
      <c r="P66" s="173"/>
      <c r="Q66" s="174" t="str">
        <f>入力してください!G38 &amp;入力してください!J38</f>
        <v>東京都</v>
      </c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5"/>
      <c r="AL66" s="47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</row>
    <row r="67" spans="1:84" ht="25.15" customHeight="1" x14ac:dyDescent="0.2">
      <c r="A67" s="29"/>
      <c r="B67" s="46"/>
      <c r="C67" s="277"/>
      <c r="D67" s="278"/>
      <c r="E67" s="154"/>
      <c r="F67" s="155"/>
      <c r="G67" s="182"/>
      <c r="H67" s="183"/>
      <c r="I67" s="183"/>
      <c r="J67" s="183"/>
      <c r="K67" s="184"/>
      <c r="L67" s="90"/>
      <c r="M67" s="91"/>
      <c r="N67" s="91"/>
      <c r="O67" s="91"/>
      <c r="P67" s="91"/>
      <c r="Q67" s="197" t="str">
        <f>入力してください!J39 &amp; ""</f>
        <v/>
      </c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8"/>
      <c r="AL67" s="47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</row>
    <row r="68" spans="1:84" ht="16.5" customHeight="1" x14ac:dyDescent="0.2">
      <c r="A68" s="29"/>
      <c r="B68" s="46"/>
      <c r="C68" s="277"/>
      <c r="D68" s="278"/>
      <c r="E68" s="154"/>
      <c r="F68" s="155"/>
      <c r="G68" s="164" t="s">
        <v>584</v>
      </c>
      <c r="H68" s="159"/>
      <c r="I68" s="159"/>
      <c r="J68" s="159"/>
      <c r="K68" s="160"/>
      <c r="L68" s="258" t="s">
        <v>585</v>
      </c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60"/>
      <c r="AL68" s="47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Q68" s="26"/>
      <c r="BR68" s="26"/>
      <c r="BS68" s="26"/>
      <c r="BT68" s="26"/>
      <c r="CC68" s="17" t="str">
        <f>IF(入力してください!G79="共済","〇","")</f>
        <v/>
      </c>
      <c r="CD68" s="17" t="str">
        <f>IF(入力してください!G101="共済","〇","")</f>
        <v/>
      </c>
      <c r="CE68" s="17" t="str">
        <f>IF(入力してください!G111="共済","〇","")</f>
        <v/>
      </c>
      <c r="CF68" s="17" t="str">
        <f>IF(入力してください!G121="共済","〇","")</f>
        <v/>
      </c>
    </row>
    <row r="69" spans="1:84" ht="24" customHeight="1" x14ac:dyDescent="0.2">
      <c r="A69" s="29"/>
      <c r="B69" s="46"/>
      <c r="C69" s="277"/>
      <c r="D69" s="278"/>
      <c r="E69" s="156"/>
      <c r="F69" s="157"/>
      <c r="G69" s="158" t="s">
        <v>555</v>
      </c>
      <c r="H69" s="159"/>
      <c r="I69" s="159"/>
      <c r="J69" s="159"/>
      <c r="K69" s="160"/>
      <c r="L69" s="147" t="str">
        <f>MID(入力してください!$G$60,1,1)</f>
        <v/>
      </c>
      <c r="M69" s="148"/>
      <c r="N69" s="148" t="str">
        <f>MID(入力してください!$G$60,2,1)</f>
        <v/>
      </c>
      <c r="O69" s="148"/>
      <c r="P69" s="148" t="str">
        <f>MID(入力してください!$G$60,3,1)</f>
        <v/>
      </c>
      <c r="Q69" s="148"/>
      <c r="R69" s="149" t="str">
        <f>MID(入力してください!$G$60,4,1)</f>
        <v/>
      </c>
      <c r="S69" s="146"/>
      <c r="T69" s="146" t="str">
        <f>MID(入力してください!$G$60,5,1)</f>
        <v/>
      </c>
      <c r="U69" s="147"/>
      <c r="V69" s="148" t="str">
        <f>MID(入力してください!$G$60,6,1)</f>
        <v/>
      </c>
      <c r="W69" s="148"/>
      <c r="X69" s="148" t="str">
        <f>MID(入力してください!$G$60,7,1)</f>
        <v/>
      </c>
      <c r="Y69" s="148"/>
      <c r="Z69" s="149" t="str">
        <f>MID(入力してください!$G$60,8,1)</f>
        <v/>
      </c>
      <c r="AA69" s="146"/>
      <c r="AB69" s="146" t="str">
        <f>MID(入力してください!$G$60,9,1)</f>
        <v/>
      </c>
      <c r="AC69" s="147"/>
      <c r="AD69" s="148" t="str">
        <f>MID(入力してください!$G$60,10,1)</f>
        <v/>
      </c>
      <c r="AE69" s="148"/>
      <c r="AF69" s="148" t="str">
        <f>MID(入力してください!$G$60,11,1)</f>
        <v/>
      </c>
      <c r="AG69" s="148"/>
      <c r="AH69" s="148" t="str">
        <f>MID(入力してください!$G$60,12,1)</f>
        <v/>
      </c>
      <c r="AI69" s="149"/>
      <c r="AJ69" s="150"/>
      <c r="AK69" s="151"/>
      <c r="AL69" s="47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</row>
    <row r="70" spans="1:84" ht="11.25" customHeight="1" x14ac:dyDescent="0.15">
      <c r="A70" s="29"/>
      <c r="B70" s="46"/>
      <c r="C70" s="277"/>
      <c r="D70" s="278"/>
      <c r="E70" s="152" t="s">
        <v>546</v>
      </c>
      <c r="F70" s="153"/>
      <c r="G70" s="199" t="s">
        <v>1</v>
      </c>
      <c r="H70" s="200"/>
      <c r="I70" s="201"/>
      <c r="J70" s="261" t="str">
        <f>入力してください!G43&amp; ""</f>
        <v/>
      </c>
      <c r="K70" s="262"/>
      <c r="L70" s="262"/>
      <c r="M70" s="262"/>
      <c r="N70" s="262"/>
      <c r="O70" s="262"/>
      <c r="P70" s="263"/>
      <c r="Q70" s="261" t="str">
        <f>入力してください!P43&amp; ""</f>
        <v/>
      </c>
      <c r="R70" s="262"/>
      <c r="S70" s="262"/>
      <c r="T70" s="262"/>
      <c r="U70" s="262"/>
      <c r="V70" s="263"/>
      <c r="W70" s="232" t="s">
        <v>540</v>
      </c>
      <c r="X70" s="233"/>
      <c r="Y70" s="233"/>
      <c r="Z70" s="234"/>
      <c r="AA70" s="165" t="str">
        <f>IF(入力してください!I45&lt;&gt;"",入力してください!G45 &amp; 入力してください!I45 &amp; "年" &amp; 入力してください!N45 &amp; "月" &amp; 入力してください!R45 &amp; "日","年　　月　　日")</f>
        <v>年　　月　　日</v>
      </c>
      <c r="AB70" s="267"/>
      <c r="AC70" s="267"/>
      <c r="AD70" s="267"/>
      <c r="AE70" s="267"/>
      <c r="AF70" s="267"/>
      <c r="AG70" s="166"/>
      <c r="AH70" s="176" t="s">
        <v>536</v>
      </c>
      <c r="AI70" s="178"/>
      <c r="AJ70" s="165" t="str">
        <f>入力してください!G44&amp;""</f>
        <v/>
      </c>
      <c r="AK70" s="166"/>
      <c r="AL70" s="47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</row>
    <row r="71" spans="1:84" ht="19.5" customHeight="1" x14ac:dyDescent="0.2">
      <c r="A71" s="29"/>
      <c r="B71" s="46"/>
      <c r="C71" s="277"/>
      <c r="D71" s="278"/>
      <c r="E71" s="154"/>
      <c r="F71" s="155"/>
      <c r="G71" s="169" t="s">
        <v>554</v>
      </c>
      <c r="H71" s="170"/>
      <c r="I71" s="171"/>
      <c r="J71" s="264" t="str">
        <f>入力してください!G42&amp; ""</f>
        <v/>
      </c>
      <c r="K71" s="265"/>
      <c r="L71" s="265"/>
      <c r="M71" s="265"/>
      <c r="N71" s="265"/>
      <c r="O71" s="265"/>
      <c r="P71" s="266"/>
      <c r="Q71" s="265" t="str">
        <f>入力してください!P42&amp; ""</f>
        <v/>
      </c>
      <c r="R71" s="265"/>
      <c r="S71" s="265"/>
      <c r="T71" s="265"/>
      <c r="U71" s="265"/>
      <c r="V71" s="266"/>
      <c r="W71" s="235"/>
      <c r="X71" s="236"/>
      <c r="Y71" s="236"/>
      <c r="Z71" s="237"/>
      <c r="AA71" s="167"/>
      <c r="AB71" s="268"/>
      <c r="AC71" s="268"/>
      <c r="AD71" s="268"/>
      <c r="AE71" s="268"/>
      <c r="AF71" s="268"/>
      <c r="AG71" s="168"/>
      <c r="AH71" s="182"/>
      <c r="AI71" s="184"/>
      <c r="AJ71" s="167"/>
      <c r="AK71" s="168"/>
      <c r="AL71" s="47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</row>
    <row r="72" spans="1:84" ht="12.75" customHeight="1" x14ac:dyDescent="0.2">
      <c r="A72" s="29"/>
      <c r="B72" s="46"/>
      <c r="C72" s="277"/>
      <c r="D72" s="278"/>
      <c r="E72" s="154"/>
      <c r="F72" s="155"/>
      <c r="G72" s="176" t="s">
        <v>541</v>
      </c>
      <c r="H72" s="177"/>
      <c r="I72" s="177"/>
      <c r="J72" s="177"/>
      <c r="K72" s="178"/>
      <c r="L72" s="85" t="str">
        <f>IF(入力してください!Q46="同じ","☑","□")</f>
        <v>□</v>
      </c>
      <c r="M72" s="86" t="s">
        <v>556</v>
      </c>
      <c r="N72" s="87"/>
      <c r="O72" s="87"/>
      <c r="P72" s="87"/>
      <c r="Q72" s="87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9"/>
      <c r="AL72" s="47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</row>
    <row r="73" spans="1:84" ht="25.15" customHeight="1" x14ac:dyDescent="0.2">
      <c r="A73" s="29"/>
      <c r="B73" s="46"/>
      <c r="C73" s="277"/>
      <c r="D73" s="278"/>
      <c r="E73" s="154"/>
      <c r="F73" s="155"/>
      <c r="G73" s="179"/>
      <c r="H73" s="180"/>
      <c r="I73" s="180"/>
      <c r="J73" s="180"/>
      <c r="K73" s="181"/>
      <c r="L73" s="172" t="str">
        <f>"(〒" &amp; IF(入力してください!J47="","   -    ",入力してください!J47) &amp; ")"</f>
        <v>(〒   -    )</v>
      </c>
      <c r="M73" s="173"/>
      <c r="N73" s="173"/>
      <c r="O73" s="173"/>
      <c r="P73" s="173"/>
      <c r="Q73" s="174" t="str">
        <f>入力してください!G48 &amp;入力してください!J48</f>
        <v>東京都</v>
      </c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5"/>
      <c r="AL73" s="47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</row>
    <row r="74" spans="1:84" ht="25.15" customHeight="1" x14ac:dyDescent="0.2">
      <c r="A74" s="29"/>
      <c r="B74" s="46"/>
      <c r="C74" s="277"/>
      <c r="D74" s="278"/>
      <c r="E74" s="154"/>
      <c r="F74" s="155"/>
      <c r="G74" s="182"/>
      <c r="H74" s="183"/>
      <c r="I74" s="183"/>
      <c r="J74" s="183"/>
      <c r="K74" s="184"/>
      <c r="L74" s="90"/>
      <c r="M74" s="91"/>
      <c r="N74" s="91"/>
      <c r="O74" s="91"/>
      <c r="P74" s="91"/>
      <c r="Q74" s="197" t="str">
        <f>入力してください!J49 &amp; ""</f>
        <v/>
      </c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8"/>
      <c r="AL74" s="47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</row>
    <row r="75" spans="1:84" ht="16.5" customHeight="1" x14ac:dyDescent="0.2">
      <c r="A75" s="29"/>
      <c r="B75" s="46"/>
      <c r="C75" s="277"/>
      <c r="D75" s="278"/>
      <c r="E75" s="154"/>
      <c r="F75" s="155"/>
      <c r="G75" s="164" t="s">
        <v>584</v>
      </c>
      <c r="H75" s="159"/>
      <c r="I75" s="159"/>
      <c r="J75" s="159"/>
      <c r="K75" s="160"/>
      <c r="L75" s="258" t="s">
        <v>585</v>
      </c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60"/>
      <c r="AL75" s="47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Q75" s="26"/>
      <c r="BR75" s="26"/>
      <c r="BS75" s="26"/>
      <c r="BT75" s="26"/>
      <c r="CC75" s="17" t="str">
        <f>IF(入力してください!G85="共済","〇","")</f>
        <v/>
      </c>
      <c r="CD75" s="17" t="str">
        <f>IF(入力してください!G107="共済","〇","")</f>
        <v/>
      </c>
      <c r="CE75" s="17" t="str">
        <f>IF(入力してください!G117="共済","〇","")</f>
        <v/>
      </c>
      <c r="CF75" s="17" t="str">
        <f>IF(入力してください!G127="共済","〇","")</f>
        <v/>
      </c>
    </row>
    <row r="76" spans="1:84" ht="24" customHeight="1" x14ac:dyDescent="0.2">
      <c r="A76" s="29"/>
      <c r="B76" s="46"/>
      <c r="C76" s="277"/>
      <c r="D76" s="278"/>
      <c r="E76" s="154"/>
      <c r="F76" s="155"/>
      <c r="G76" s="158" t="s">
        <v>555</v>
      </c>
      <c r="H76" s="159"/>
      <c r="I76" s="159"/>
      <c r="J76" s="159"/>
      <c r="K76" s="160"/>
      <c r="L76" s="147" t="str">
        <f>MID(入力してください!$G$60,1,1)</f>
        <v/>
      </c>
      <c r="M76" s="148"/>
      <c r="N76" s="148" t="str">
        <f>MID(入力してください!$G$60,2,1)</f>
        <v/>
      </c>
      <c r="O76" s="148"/>
      <c r="P76" s="148" t="str">
        <f>MID(入力してください!$G$60,3,1)</f>
        <v/>
      </c>
      <c r="Q76" s="148"/>
      <c r="R76" s="149" t="str">
        <f>MID(入力してください!$G$60,4,1)</f>
        <v/>
      </c>
      <c r="S76" s="146"/>
      <c r="T76" s="146" t="str">
        <f>MID(入力してください!$G$60,5,1)</f>
        <v/>
      </c>
      <c r="U76" s="147"/>
      <c r="V76" s="148" t="str">
        <f>MID(入力してください!$G$60,6,1)</f>
        <v/>
      </c>
      <c r="W76" s="148"/>
      <c r="X76" s="148" t="str">
        <f>MID(入力してください!$G$60,7,1)</f>
        <v/>
      </c>
      <c r="Y76" s="148"/>
      <c r="Z76" s="149" t="str">
        <f>MID(入力してください!$G$60,8,1)</f>
        <v/>
      </c>
      <c r="AA76" s="146"/>
      <c r="AB76" s="146" t="str">
        <f>MID(入力してください!$G$60,9,1)</f>
        <v/>
      </c>
      <c r="AC76" s="147"/>
      <c r="AD76" s="148" t="str">
        <f>MID(入力してください!$G$60,10,1)</f>
        <v/>
      </c>
      <c r="AE76" s="148"/>
      <c r="AF76" s="148" t="str">
        <f>MID(入力してください!$G$60,11,1)</f>
        <v/>
      </c>
      <c r="AG76" s="148"/>
      <c r="AH76" s="148" t="str">
        <f>MID(入力してください!$G$60,12,1)</f>
        <v/>
      </c>
      <c r="AI76" s="149"/>
      <c r="AJ76" s="150"/>
      <c r="AK76" s="151"/>
      <c r="AL76" s="47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</row>
    <row r="77" spans="1:84" ht="11.25" customHeight="1" x14ac:dyDescent="0.15">
      <c r="A77" s="29"/>
      <c r="B77" s="46"/>
      <c r="C77" s="277"/>
      <c r="D77" s="278"/>
      <c r="E77" s="256" t="s">
        <v>558</v>
      </c>
      <c r="F77" s="256"/>
      <c r="G77" s="291" t="s">
        <v>1</v>
      </c>
      <c r="H77" s="292"/>
      <c r="I77" s="293"/>
      <c r="J77" s="261" t="str">
        <f>入力してください!G53&amp; ""</f>
        <v/>
      </c>
      <c r="K77" s="262"/>
      <c r="L77" s="262"/>
      <c r="M77" s="262"/>
      <c r="N77" s="262"/>
      <c r="O77" s="262"/>
      <c r="P77" s="263"/>
      <c r="Q77" s="262" t="str">
        <f>入力してください!P53&amp; ""</f>
        <v/>
      </c>
      <c r="R77" s="262"/>
      <c r="S77" s="262"/>
      <c r="T77" s="262"/>
      <c r="U77" s="262"/>
      <c r="V77" s="263"/>
      <c r="W77" s="281" t="s">
        <v>540</v>
      </c>
      <c r="X77" s="282"/>
      <c r="Y77" s="282"/>
      <c r="Z77" s="283"/>
      <c r="AA77" s="284" t="str">
        <f>IF(入力してください!I55&lt;&gt;"",入力してください!G55 &amp; 入力してください!I55 &amp; "年" &amp; 入力してください!N55 &amp; "月" &amp; 入力してください!R55 &amp; "日","年　　月　　日")</f>
        <v>年　　月　　日</v>
      </c>
      <c r="AB77" s="285"/>
      <c r="AC77" s="285"/>
      <c r="AD77" s="285"/>
      <c r="AE77" s="285"/>
      <c r="AF77" s="285"/>
      <c r="AG77" s="286"/>
      <c r="AH77" s="179" t="s">
        <v>536</v>
      </c>
      <c r="AI77" s="181"/>
      <c r="AJ77" s="284" t="str">
        <f>入力してください!G54&amp;""</f>
        <v/>
      </c>
      <c r="AK77" s="286"/>
      <c r="AL77" s="47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</row>
    <row r="78" spans="1:84" ht="19.5" customHeight="1" x14ac:dyDescent="0.2">
      <c r="A78" s="29"/>
      <c r="B78" s="46"/>
      <c r="C78" s="277"/>
      <c r="D78" s="278"/>
      <c r="E78" s="256"/>
      <c r="F78" s="256"/>
      <c r="G78" s="169" t="s">
        <v>554</v>
      </c>
      <c r="H78" s="170"/>
      <c r="I78" s="171"/>
      <c r="J78" s="264" t="str">
        <f>入力してください!G52&amp; ""</f>
        <v/>
      </c>
      <c r="K78" s="265"/>
      <c r="L78" s="265"/>
      <c r="M78" s="265"/>
      <c r="N78" s="265"/>
      <c r="O78" s="265"/>
      <c r="P78" s="266"/>
      <c r="Q78" s="265" t="str">
        <f>入力してください!P52&amp; ""</f>
        <v/>
      </c>
      <c r="R78" s="265"/>
      <c r="S78" s="265"/>
      <c r="T78" s="265"/>
      <c r="U78" s="265"/>
      <c r="V78" s="266"/>
      <c r="W78" s="235"/>
      <c r="X78" s="236"/>
      <c r="Y78" s="236"/>
      <c r="Z78" s="237"/>
      <c r="AA78" s="167"/>
      <c r="AB78" s="268"/>
      <c r="AC78" s="268"/>
      <c r="AD78" s="268"/>
      <c r="AE78" s="268"/>
      <c r="AF78" s="268"/>
      <c r="AG78" s="168"/>
      <c r="AH78" s="182"/>
      <c r="AI78" s="184"/>
      <c r="AJ78" s="167"/>
      <c r="AK78" s="168"/>
      <c r="AL78" s="47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</row>
    <row r="79" spans="1:84" ht="12.75" customHeight="1" x14ac:dyDescent="0.2">
      <c r="A79" s="29"/>
      <c r="B79" s="46"/>
      <c r="C79" s="277"/>
      <c r="D79" s="278"/>
      <c r="E79" s="256"/>
      <c r="F79" s="256"/>
      <c r="G79" s="176" t="s">
        <v>541</v>
      </c>
      <c r="H79" s="177"/>
      <c r="I79" s="177"/>
      <c r="J79" s="177"/>
      <c r="K79" s="178"/>
      <c r="L79" s="85" t="str">
        <f>IF(入力してください!Q56="同じ","☑","□")</f>
        <v>□</v>
      </c>
      <c r="M79" s="86" t="s">
        <v>556</v>
      </c>
      <c r="N79" s="87"/>
      <c r="O79" s="87"/>
      <c r="P79" s="87"/>
      <c r="Q79" s="87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9"/>
      <c r="AL79" s="47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</row>
    <row r="80" spans="1:84" ht="25.15" customHeight="1" x14ac:dyDescent="0.2">
      <c r="A80" s="29"/>
      <c r="B80" s="46"/>
      <c r="C80" s="277"/>
      <c r="D80" s="278"/>
      <c r="E80" s="256"/>
      <c r="F80" s="256"/>
      <c r="G80" s="179"/>
      <c r="H80" s="180"/>
      <c r="I80" s="180"/>
      <c r="J80" s="180"/>
      <c r="K80" s="181"/>
      <c r="L80" s="172" t="str">
        <f>"(〒" &amp; IF(入力してください!J57="","   -    ",入力してください!J57) &amp; ")"</f>
        <v>(〒   -    )</v>
      </c>
      <c r="M80" s="173"/>
      <c r="N80" s="173"/>
      <c r="O80" s="173"/>
      <c r="P80" s="173"/>
      <c r="Q80" s="174" t="str">
        <f>入力してください!G58 &amp;入力してください!J58</f>
        <v>東京都</v>
      </c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5"/>
      <c r="AL80" s="47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</row>
    <row r="81" spans="1:134" ht="25.15" customHeight="1" x14ac:dyDescent="0.2">
      <c r="A81" s="29"/>
      <c r="B81" s="46"/>
      <c r="C81" s="277"/>
      <c r="D81" s="278"/>
      <c r="E81" s="256"/>
      <c r="F81" s="256"/>
      <c r="G81" s="182"/>
      <c r="H81" s="183"/>
      <c r="I81" s="183"/>
      <c r="J81" s="183"/>
      <c r="K81" s="184"/>
      <c r="L81" s="90"/>
      <c r="M81" s="91"/>
      <c r="N81" s="91"/>
      <c r="O81" s="91"/>
      <c r="P81" s="91"/>
      <c r="Q81" s="197" t="str">
        <f>入力してください!J59 &amp; ""</f>
        <v/>
      </c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8"/>
      <c r="AL81" s="47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</row>
    <row r="82" spans="1:134" ht="16.5" customHeight="1" x14ac:dyDescent="0.2">
      <c r="A82" s="29"/>
      <c r="B82" s="46"/>
      <c r="C82" s="277"/>
      <c r="D82" s="278"/>
      <c r="E82" s="256"/>
      <c r="F82" s="256"/>
      <c r="G82" s="164" t="s">
        <v>584</v>
      </c>
      <c r="H82" s="159"/>
      <c r="I82" s="159"/>
      <c r="J82" s="159"/>
      <c r="K82" s="160"/>
      <c r="L82" s="258" t="s">
        <v>585</v>
      </c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60"/>
      <c r="AL82" s="47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Q82" s="26"/>
      <c r="BR82" s="26"/>
      <c r="BS82" s="26"/>
      <c r="BT82" s="26"/>
      <c r="CC82" s="17" t="str">
        <f>IF(入力してください!G91="共済","〇","")</f>
        <v/>
      </c>
      <c r="CD82" s="17" t="str">
        <f>IF(入力してください!G113="共済","〇","")</f>
        <v/>
      </c>
      <c r="CE82" s="17" t="str">
        <f>IF(入力してください!G123="共済","〇","")</f>
        <v/>
      </c>
      <c r="CF82" s="17" t="str">
        <f>IF(入力してください!G133="共済","〇","")</f>
        <v/>
      </c>
    </row>
    <row r="83" spans="1:134" ht="24" customHeight="1" x14ac:dyDescent="0.2">
      <c r="A83" s="29"/>
      <c r="B83" s="46"/>
      <c r="C83" s="279"/>
      <c r="D83" s="280"/>
      <c r="E83" s="257"/>
      <c r="F83" s="257"/>
      <c r="G83" s="158" t="s">
        <v>555</v>
      </c>
      <c r="H83" s="159"/>
      <c r="I83" s="159"/>
      <c r="J83" s="159"/>
      <c r="K83" s="160"/>
      <c r="L83" s="147" t="str">
        <f>MID(入力してください!$G$60,1,1)</f>
        <v/>
      </c>
      <c r="M83" s="148"/>
      <c r="N83" s="148" t="str">
        <f>MID(入力してください!$G$60,2,1)</f>
        <v/>
      </c>
      <c r="O83" s="148"/>
      <c r="P83" s="148" t="str">
        <f>MID(入力してください!$G$60,3,1)</f>
        <v/>
      </c>
      <c r="Q83" s="148"/>
      <c r="R83" s="149" t="str">
        <f>MID(入力してください!$G$60,4,1)</f>
        <v/>
      </c>
      <c r="S83" s="146"/>
      <c r="T83" s="146" t="str">
        <f>MID(入力してください!$G$60,5,1)</f>
        <v/>
      </c>
      <c r="U83" s="147"/>
      <c r="V83" s="148" t="str">
        <f>MID(入力してください!$G$60,6,1)</f>
        <v/>
      </c>
      <c r="W83" s="148"/>
      <c r="X83" s="148" t="str">
        <f>MID(入力してください!$G$60,7,1)</f>
        <v/>
      </c>
      <c r="Y83" s="148"/>
      <c r="Z83" s="149" t="str">
        <f>MID(入力してください!$G$60,8,1)</f>
        <v/>
      </c>
      <c r="AA83" s="146"/>
      <c r="AB83" s="146" t="str">
        <f>MID(入力してください!$G$60,9,1)</f>
        <v/>
      </c>
      <c r="AC83" s="147"/>
      <c r="AD83" s="148" t="str">
        <f>MID(入力してください!$G$60,10,1)</f>
        <v/>
      </c>
      <c r="AE83" s="148"/>
      <c r="AF83" s="148" t="str">
        <f>MID(入力してください!$G$60,11,1)</f>
        <v/>
      </c>
      <c r="AG83" s="148"/>
      <c r="AH83" s="148" t="str">
        <f>MID(入力してください!$G$60,12,1)</f>
        <v/>
      </c>
      <c r="AI83" s="149"/>
      <c r="AJ83" s="150"/>
      <c r="AK83" s="151"/>
      <c r="AL83" s="47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</row>
    <row r="84" spans="1:134" ht="0.75" customHeight="1" x14ac:dyDescent="0.2">
      <c r="A84" s="29"/>
      <c r="B84" s="46"/>
      <c r="C84" s="54"/>
      <c r="D84" s="54"/>
      <c r="E84" s="32"/>
      <c r="F84" s="32"/>
      <c r="G84" s="32"/>
      <c r="H84" s="32"/>
      <c r="I84" s="55"/>
      <c r="J84" s="55"/>
      <c r="K84" s="55"/>
      <c r="L84" s="55"/>
      <c r="M84" s="55"/>
      <c r="N84" s="5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47"/>
    </row>
    <row r="85" spans="1:134" ht="15.75" customHeight="1" x14ac:dyDescent="0.2">
      <c r="A85" s="29"/>
      <c r="B85" s="46"/>
      <c r="C85" s="185" t="s">
        <v>577</v>
      </c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47"/>
    </row>
    <row r="86" spans="1:134" ht="3.75" customHeight="1" x14ac:dyDescent="0.2">
      <c r="A86" s="29"/>
      <c r="B86" s="46"/>
      <c r="C86" s="36"/>
      <c r="AL86" s="47"/>
    </row>
    <row r="87" spans="1:134" s="23" customFormat="1" ht="11.25" customHeight="1" x14ac:dyDescent="0.2">
      <c r="A87" s="38"/>
      <c r="B87" s="60"/>
      <c r="C87" s="269" t="s">
        <v>574</v>
      </c>
      <c r="D87" s="270"/>
      <c r="E87" s="270"/>
      <c r="F87" s="270"/>
      <c r="G87" s="270"/>
      <c r="H87" s="271"/>
      <c r="I87" s="68"/>
      <c r="J87" s="272" t="s">
        <v>575</v>
      </c>
      <c r="K87" s="273"/>
      <c r="L87" s="273"/>
      <c r="M87" s="273"/>
      <c r="N87" s="273"/>
      <c r="O87" s="273"/>
      <c r="P87" s="273"/>
      <c r="Q87" s="274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1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</row>
    <row r="88" spans="1:134" ht="20.25" customHeight="1" x14ac:dyDescent="0.2">
      <c r="A88" s="29"/>
      <c r="B88" s="46"/>
      <c r="C88" s="290" t="s">
        <v>579</v>
      </c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62"/>
    </row>
    <row r="89" spans="1:134" ht="28.5" customHeight="1" x14ac:dyDescent="0.2">
      <c r="A89" s="29"/>
      <c r="B89" s="46"/>
      <c r="C89" s="196" t="s">
        <v>560</v>
      </c>
      <c r="D89" s="196"/>
      <c r="E89" s="191" t="s">
        <v>569</v>
      </c>
      <c r="F89" s="191"/>
      <c r="G89" s="191"/>
      <c r="H89" s="191" t="s">
        <v>572</v>
      </c>
      <c r="I89" s="191"/>
      <c r="J89" s="191"/>
      <c r="K89" s="191"/>
      <c r="L89" s="195" t="s">
        <v>568</v>
      </c>
      <c r="M89" s="195"/>
      <c r="N89" s="195"/>
      <c r="O89" s="195"/>
      <c r="P89" s="195"/>
      <c r="Q89" s="195"/>
      <c r="R89" s="287" t="s">
        <v>559</v>
      </c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9"/>
      <c r="AL89" s="59"/>
    </row>
    <row r="90" spans="1:134" ht="22.5" customHeight="1" x14ac:dyDescent="0.2">
      <c r="A90" s="29"/>
      <c r="B90" s="46"/>
      <c r="C90" s="196"/>
      <c r="D90" s="196"/>
      <c r="E90" s="191"/>
      <c r="F90" s="191"/>
      <c r="G90" s="191"/>
      <c r="H90" s="194" t="s">
        <v>570</v>
      </c>
      <c r="I90" s="194"/>
      <c r="J90" s="194"/>
      <c r="K90" s="194"/>
      <c r="L90" s="194"/>
      <c r="M90" s="194"/>
      <c r="N90" s="194"/>
      <c r="O90" s="194"/>
      <c r="P90" s="194"/>
      <c r="Q90" s="194"/>
      <c r="R90" s="287" t="s">
        <v>561</v>
      </c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9"/>
      <c r="AL90" s="47"/>
    </row>
    <row r="91" spans="1:134" ht="22.5" customHeight="1" x14ac:dyDescent="0.2">
      <c r="A91" s="29"/>
      <c r="B91" s="46"/>
      <c r="C91" s="196"/>
      <c r="D91" s="196"/>
      <c r="E91" s="192" t="s">
        <v>573</v>
      </c>
      <c r="F91" s="192"/>
      <c r="G91" s="192"/>
      <c r="H91" s="195" t="s">
        <v>571</v>
      </c>
      <c r="I91" s="195"/>
      <c r="J91" s="195"/>
      <c r="K91" s="195"/>
      <c r="L91" s="195"/>
      <c r="M91" s="195"/>
      <c r="N91" s="195"/>
      <c r="O91" s="195"/>
      <c r="P91" s="195"/>
      <c r="Q91" s="195"/>
      <c r="R91" s="287" t="s">
        <v>562</v>
      </c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9"/>
      <c r="AL91" s="62"/>
    </row>
    <row r="92" spans="1:134" ht="5.25" customHeight="1" x14ac:dyDescent="0.2">
      <c r="B92" s="33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7"/>
    </row>
    <row r="93" spans="1:134" ht="9.75" customHeight="1" x14ac:dyDescent="0.2">
      <c r="B93" s="31" t="s">
        <v>606</v>
      </c>
      <c r="C93" s="36"/>
      <c r="D93" s="36"/>
      <c r="E93" s="36"/>
      <c r="P93" s="37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spans="1:134" ht="14.25" customHeight="1" x14ac:dyDescent="0.2">
      <c r="A94" s="25"/>
      <c r="B94" s="31" t="s">
        <v>552</v>
      </c>
      <c r="C94" s="32"/>
      <c r="D94" s="32"/>
      <c r="E94" s="32"/>
      <c r="F94" s="32"/>
      <c r="G94" s="32"/>
      <c r="H94" s="32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 s="25"/>
      <c r="AG94" s="25"/>
      <c r="AH94" s="25"/>
      <c r="AI94" s="25"/>
      <c r="AL94" s="30" t="s">
        <v>565</v>
      </c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</row>
    <row r="95" spans="1:134" s="19" customFormat="1" ht="28.5" customHeight="1" x14ac:dyDescent="0.15">
      <c r="A95" s="29"/>
      <c r="B95" s="40"/>
      <c r="C95" s="41"/>
      <c r="D95" s="41"/>
      <c r="E95" s="41"/>
      <c r="F95" s="41"/>
      <c r="G95" s="41"/>
      <c r="H95" s="42"/>
      <c r="I95" s="42"/>
      <c r="J95" s="42"/>
      <c r="K95" s="42"/>
      <c r="L95" s="42"/>
      <c r="M95" s="42"/>
      <c r="N95" s="42"/>
      <c r="O95" s="42"/>
      <c r="P95" s="43"/>
      <c r="Q95" s="43"/>
      <c r="R95" s="67" t="s">
        <v>550</v>
      </c>
      <c r="S95" s="73" t="s">
        <v>361</v>
      </c>
      <c r="T95" s="74"/>
      <c r="U95" s="67" t="str">
        <f>入力してください!J64&amp; ""</f>
        <v/>
      </c>
      <c r="V95" s="75" t="s">
        <v>586</v>
      </c>
      <c r="W95" s="67" t="str">
        <f>入力してください!N64&amp; ""</f>
        <v/>
      </c>
      <c r="X95" s="75" t="s">
        <v>587</v>
      </c>
      <c r="Y95" s="67" t="str">
        <f>入力してください!R64&amp; ""</f>
        <v/>
      </c>
      <c r="Z95" s="75" t="s">
        <v>588</v>
      </c>
      <c r="AA95" s="43"/>
      <c r="AB95" s="43"/>
      <c r="AC95" s="43"/>
      <c r="AD95" s="43"/>
      <c r="AE95" s="51"/>
      <c r="AF95" s="52"/>
      <c r="AG95" s="52"/>
      <c r="AH95" s="52"/>
      <c r="AI95" s="52"/>
      <c r="AJ95" s="52"/>
      <c r="AK95" s="52"/>
      <c r="AL95" s="53"/>
      <c r="AN95" s="39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 s="26"/>
      <c r="BO95" s="26"/>
      <c r="BP95" s="26"/>
      <c r="BQ95" s="26"/>
      <c r="BR95" s="26"/>
      <c r="BS95" s="26"/>
      <c r="BT95" s="26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</row>
    <row r="96" spans="1:134" s="28" customFormat="1" ht="15" customHeight="1" x14ac:dyDescent="0.2">
      <c r="A96" s="32"/>
      <c r="B96" s="44"/>
      <c r="C96" s="210" t="s">
        <v>605</v>
      </c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45"/>
      <c r="AN96" s="27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</row>
    <row r="97" spans="1:134" ht="12.75" customHeight="1" x14ac:dyDescent="0.15">
      <c r="A97" s="29"/>
      <c r="B97" s="46"/>
      <c r="C97" s="211" t="s">
        <v>549</v>
      </c>
      <c r="D97" s="212"/>
      <c r="E97" s="212"/>
      <c r="F97" s="213"/>
      <c r="G97" s="199" t="s">
        <v>1</v>
      </c>
      <c r="H97" s="200"/>
      <c r="I97" s="201"/>
      <c r="J97" s="220" t="str">
        <f>入力してください!G11&amp; ""</f>
        <v/>
      </c>
      <c r="K97" s="221"/>
      <c r="L97" s="221"/>
      <c r="M97" s="221"/>
      <c r="N97" s="221"/>
      <c r="O97" s="221"/>
      <c r="P97" s="222"/>
      <c r="Q97" s="221" t="str">
        <f>入力してください!P11&amp; ""</f>
        <v/>
      </c>
      <c r="R97" s="221"/>
      <c r="S97" s="221"/>
      <c r="T97" s="221"/>
      <c r="U97" s="221"/>
      <c r="V97" s="222"/>
      <c r="W97" s="232" t="s">
        <v>540</v>
      </c>
      <c r="X97" s="233"/>
      <c r="Y97" s="233"/>
      <c r="Z97" s="234"/>
      <c r="AA97" s="22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97" s="238"/>
      <c r="AC97" s="238"/>
      <c r="AD97" s="238"/>
      <c r="AE97" s="238"/>
      <c r="AF97" s="238"/>
      <c r="AG97" s="227"/>
      <c r="AH97" s="176" t="s">
        <v>536</v>
      </c>
      <c r="AI97" s="178"/>
      <c r="AJ97" s="226" t="str">
        <f>入力してください!G12&amp;""</f>
        <v/>
      </c>
      <c r="AK97" s="227"/>
      <c r="AL97" s="47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</row>
    <row r="98" spans="1:134" ht="20.25" customHeight="1" x14ac:dyDescent="0.2">
      <c r="A98" s="29"/>
      <c r="B98" s="46"/>
      <c r="C98" s="214"/>
      <c r="D98" s="215"/>
      <c r="E98" s="215"/>
      <c r="F98" s="216"/>
      <c r="G98" s="169" t="s">
        <v>554</v>
      </c>
      <c r="H98" s="170"/>
      <c r="I98" s="171"/>
      <c r="J98" s="223" t="str">
        <f>入力してください!G10&amp; ""</f>
        <v/>
      </c>
      <c r="K98" s="224"/>
      <c r="L98" s="224"/>
      <c r="M98" s="224"/>
      <c r="N98" s="224"/>
      <c r="O98" s="224"/>
      <c r="P98" s="225"/>
      <c r="Q98" s="224" t="str">
        <f>入力してください!P10&amp; ""</f>
        <v/>
      </c>
      <c r="R98" s="224"/>
      <c r="S98" s="224"/>
      <c r="T98" s="224"/>
      <c r="U98" s="224"/>
      <c r="V98" s="225"/>
      <c r="W98" s="235"/>
      <c r="X98" s="236"/>
      <c r="Y98" s="236"/>
      <c r="Z98" s="237"/>
      <c r="AA98" s="228"/>
      <c r="AB98" s="239"/>
      <c r="AC98" s="239"/>
      <c r="AD98" s="239"/>
      <c r="AE98" s="239"/>
      <c r="AF98" s="239"/>
      <c r="AG98" s="229"/>
      <c r="AH98" s="182"/>
      <c r="AI98" s="184"/>
      <c r="AJ98" s="228"/>
      <c r="AK98" s="229"/>
      <c r="AL98" s="47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</row>
    <row r="99" spans="1:134" ht="25.15" customHeight="1" x14ac:dyDescent="0.2">
      <c r="A99" s="29"/>
      <c r="B99" s="46"/>
      <c r="C99" s="214"/>
      <c r="D99" s="215"/>
      <c r="E99" s="215"/>
      <c r="F99" s="216"/>
      <c r="G99" s="176" t="s">
        <v>541</v>
      </c>
      <c r="H99" s="177"/>
      <c r="I99" s="177"/>
      <c r="J99" s="177"/>
      <c r="K99" s="178"/>
      <c r="L99" s="204" t="str">
        <f>"(〒" &amp; IF(入力してください!J14="","   -    ",入力してください!J14) &amp; ")"</f>
        <v>(〒   -    )</v>
      </c>
      <c r="M99" s="205"/>
      <c r="N99" s="205"/>
      <c r="O99" s="205"/>
      <c r="P99" s="205"/>
      <c r="Q99" s="240" t="str">
        <f>入力してください!G15 &amp;入力してください!J15&amp;""</f>
        <v>東京都</v>
      </c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1"/>
      <c r="AL99" s="47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</row>
    <row r="100" spans="1:134" ht="25.15" customHeight="1" x14ac:dyDescent="0.2">
      <c r="A100" s="29"/>
      <c r="B100" s="46"/>
      <c r="C100" s="214"/>
      <c r="D100" s="215"/>
      <c r="E100" s="215"/>
      <c r="F100" s="216"/>
      <c r="G100" s="182"/>
      <c r="H100" s="183"/>
      <c r="I100" s="183"/>
      <c r="J100" s="183"/>
      <c r="K100" s="184"/>
      <c r="L100" s="33"/>
      <c r="M100" s="34"/>
      <c r="N100" s="34"/>
      <c r="O100" s="34"/>
      <c r="P100" s="34"/>
      <c r="Q100" s="208" t="str">
        <f>入力してください!J16 &amp; ""</f>
        <v/>
      </c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9"/>
      <c r="AL100" s="47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</row>
    <row r="101" spans="1:134" ht="16.5" customHeight="1" x14ac:dyDescent="0.2">
      <c r="A101" s="29"/>
      <c r="B101" s="46"/>
      <c r="C101" s="214"/>
      <c r="D101" s="215"/>
      <c r="E101" s="215"/>
      <c r="F101" s="216"/>
      <c r="G101" s="164" t="s">
        <v>584</v>
      </c>
      <c r="H101" s="159"/>
      <c r="I101" s="159"/>
      <c r="J101" s="159"/>
      <c r="K101" s="160"/>
      <c r="L101" s="161" t="s">
        <v>585</v>
      </c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3"/>
      <c r="AL101" s="47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Q101" s="26"/>
      <c r="BR101" s="26"/>
      <c r="BS101" s="26"/>
      <c r="BT101" s="26"/>
      <c r="CC101" s="17" t="str">
        <f>IF(入力してください!G110="共済","〇","")</f>
        <v/>
      </c>
      <c r="CD101" s="17" t="str">
        <f>IF(入力してください!G132="共済","〇","")</f>
        <v/>
      </c>
      <c r="CE101" s="17" t="str">
        <f>IF(入力してください!G142="共済","〇","")</f>
        <v/>
      </c>
      <c r="CF101" s="17" t="str">
        <f>IF(入力してください!G152="共済","〇","")</f>
        <v/>
      </c>
    </row>
    <row r="102" spans="1:134" ht="25.5" customHeight="1" x14ac:dyDescent="0.2">
      <c r="A102" s="29"/>
      <c r="B102" s="46"/>
      <c r="C102" s="214"/>
      <c r="D102" s="215"/>
      <c r="E102" s="215"/>
      <c r="F102" s="216"/>
      <c r="G102" s="158" t="s">
        <v>553</v>
      </c>
      <c r="H102" s="159"/>
      <c r="I102" s="159"/>
      <c r="J102" s="159"/>
      <c r="K102" s="160"/>
      <c r="L102" s="203" t="str">
        <f>MID(入力してください!$G$17,1,1)</f>
        <v/>
      </c>
      <c r="M102" s="206"/>
      <c r="N102" s="206" t="str">
        <f>MID(入力してください!$G$17,2,1)</f>
        <v/>
      </c>
      <c r="O102" s="206"/>
      <c r="P102" s="206" t="str">
        <f>MID(入力してください!$G$17,3,1)</f>
        <v/>
      </c>
      <c r="Q102" s="206"/>
      <c r="R102" s="206" t="str">
        <f>MID(入力してください!$G$17,4,1)</f>
        <v/>
      </c>
      <c r="S102" s="206"/>
      <c r="T102" s="206" t="str">
        <f>MID(入力してください!$G$17,5,1)</f>
        <v/>
      </c>
      <c r="U102" s="206"/>
      <c r="V102" s="206" t="str">
        <f>MID(入力してください!$G$17,6,1)</f>
        <v/>
      </c>
      <c r="W102" s="206"/>
      <c r="X102" s="206" t="str">
        <f>MID(入力してください!$G$17,7,1)</f>
        <v/>
      </c>
      <c r="Y102" s="207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58"/>
      <c r="AL102" s="47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</row>
    <row r="103" spans="1:134" ht="25.5" customHeight="1" x14ac:dyDescent="0.2">
      <c r="A103" s="29"/>
      <c r="B103" s="46"/>
      <c r="C103" s="217"/>
      <c r="D103" s="218"/>
      <c r="E103" s="218"/>
      <c r="F103" s="219"/>
      <c r="G103" s="158" t="s">
        <v>555</v>
      </c>
      <c r="H103" s="159"/>
      <c r="I103" s="159"/>
      <c r="J103" s="159"/>
      <c r="K103" s="160"/>
      <c r="L103" s="309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310"/>
      <c r="AE103" s="310"/>
      <c r="AF103" s="310"/>
      <c r="AG103" s="310"/>
      <c r="AH103" s="310"/>
      <c r="AI103" s="310"/>
      <c r="AJ103" s="310"/>
      <c r="AK103" s="311"/>
      <c r="AL103" s="47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</row>
    <row r="104" spans="1:134" ht="9.75" customHeight="1" x14ac:dyDescent="0.2">
      <c r="A104" s="29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50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</row>
    <row r="105" spans="1:134" ht="12.75" customHeight="1" x14ac:dyDescent="0.15">
      <c r="A105" s="29"/>
      <c r="B105" s="46"/>
      <c r="C105" s="211" t="s">
        <v>557</v>
      </c>
      <c r="D105" s="212"/>
      <c r="E105" s="212"/>
      <c r="F105" s="213"/>
      <c r="G105" s="199" t="s">
        <v>1</v>
      </c>
      <c r="H105" s="200"/>
      <c r="I105" s="201"/>
      <c r="J105" s="220" t="str">
        <f>入力してください!G109&amp; ""</f>
        <v/>
      </c>
      <c r="K105" s="221"/>
      <c r="L105" s="221"/>
      <c r="M105" s="221"/>
      <c r="N105" s="221"/>
      <c r="O105" s="221"/>
      <c r="P105" s="222"/>
      <c r="Q105" s="221" t="str">
        <f>入力してください!P109&amp; ""</f>
        <v/>
      </c>
      <c r="R105" s="221"/>
      <c r="S105" s="221"/>
      <c r="T105" s="221"/>
      <c r="U105" s="221"/>
      <c r="V105" s="222"/>
      <c r="W105" s="158" t="s">
        <v>540</v>
      </c>
      <c r="X105" s="250"/>
      <c r="Y105" s="250"/>
      <c r="Z105" s="251"/>
      <c r="AA105" s="252" t="str">
        <f>IF(入力してください!I24&lt;&gt;"",入力してください!G24 &amp; 入力してください!I24&amp; "年" &amp; 入力してください!N24 &amp; "月" &amp; 入力してください!R24 &amp; "日","年　　月　　日")</f>
        <v>年　　月　　日</v>
      </c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4"/>
      <c r="AL105" s="47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</row>
    <row r="106" spans="1:134" ht="19.5" customHeight="1" x14ac:dyDescent="0.2">
      <c r="A106" s="29"/>
      <c r="B106" s="46"/>
      <c r="C106" s="214"/>
      <c r="D106" s="215"/>
      <c r="E106" s="215"/>
      <c r="F106" s="216"/>
      <c r="G106" s="169" t="s">
        <v>554</v>
      </c>
      <c r="H106" s="170"/>
      <c r="I106" s="171"/>
      <c r="J106" s="223" t="str">
        <f>入力してください!G108&amp; ""</f>
        <v/>
      </c>
      <c r="K106" s="224"/>
      <c r="L106" s="224"/>
      <c r="M106" s="224"/>
      <c r="N106" s="224"/>
      <c r="O106" s="224"/>
      <c r="P106" s="225"/>
      <c r="Q106" s="224" t="str">
        <f>入力してください!P108&amp; ""</f>
        <v/>
      </c>
      <c r="R106" s="224"/>
      <c r="S106" s="224"/>
      <c r="T106" s="224"/>
      <c r="U106" s="224"/>
      <c r="V106" s="225"/>
      <c r="W106" s="158" t="s">
        <v>421</v>
      </c>
      <c r="X106" s="250"/>
      <c r="Y106" s="250"/>
      <c r="Z106" s="251"/>
      <c r="AA106" s="252" t="str">
        <f>入力してください!G25&amp;""</f>
        <v/>
      </c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4"/>
      <c r="AL106" s="47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</row>
    <row r="107" spans="1:134" ht="15" customHeight="1" x14ac:dyDescent="0.2">
      <c r="A107" s="29"/>
      <c r="B107" s="46"/>
      <c r="C107" s="242" t="s">
        <v>563</v>
      </c>
      <c r="D107" s="243"/>
      <c r="E107" s="243"/>
      <c r="F107" s="244"/>
      <c r="G107" s="176" t="s">
        <v>356</v>
      </c>
      <c r="H107" s="177"/>
      <c r="I107" s="177"/>
      <c r="J107" s="177"/>
      <c r="K107" s="178"/>
      <c r="L107" s="226" t="str">
        <f>"(〒" &amp; IF(入力してください!J26="","   -    ",入力してください!J26) &amp; ")"</f>
        <v>(〒   -    )</v>
      </c>
      <c r="M107" s="238"/>
      <c r="N107" s="238"/>
      <c r="O107" s="238"/>
      <c r="P107" s="238"/>
      <c r="Q107" s="248" t="str">
        <f>入力してください!G27 &amp;入力してください!J27&amp;""</f>
        <v>東京都</v>
      </c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9"/>
      <c r="AL107" s="47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</row>
    <row r="108" spans="1:134" ht="15" customHeight="1" x14ac:dyDescent="0.2">
      <c r="A108" s="29"/>
      <c r="B108" s="46"/>
      <c r="C108" s="245"/>
      <c r="D108" s="246"/>
      <c r="E108" s="246"/>
      <c r="F108" s="247"/>
      <c r="G108" s="182"/>
      <c r="H108" s="183"/>
      <c r="I108" s="183"/>
      <c r="J108" s="183"/>
      <c r="K108" s="184"/>
      <c r="L108" s="33"/>
      <c r="M108" s="34"/>
      <c r="N108" s="34"/>
      <c r="O108" s="34"/>
      <c r="P108" s="34"/>
      <c r="Q108" s="208" t="str">
        <f>入力してください!J28 &amp; ""</f>
        <v/>
      </c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9"/>
      <c r="AL108" s="47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</row>
    <row r="109" spans="1:134" ht="9.75" customHeight="1" x14ac:dyDescent="0.2">
      <c r="A109" s="29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50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</row>
    <row r="110" spans="1:134" ht="11.25" customHeight="1" x14ac:dyDescent="0.15">
      <c r="A110" s="29"/>
      <c r="B110" s="46"/>
      <c r="C110" s="275" t="s">
        <v>578</v>
      </c>
      <c r="D110" s="276"/>
      <c r="E110" s="255" t="s">
        <v>545</v>
      </c>
      <c r="F110" s="255"/>
      <c r="G110" s="199" t="s">
        <v>1</v>
      </c>
      <c r="H110" s="200"/>
      <c r="I110" s="201"/>
      <c r="J110" s="220" t="str">
        <f>入力してください!G23&amp; ""</f>
        <v/>
      </c>
      <c r="K110" s="221"/>
      <c r="L110" s="221"/>
      <c r="M110" s="221"/>
      <c r="N110" s="221"/>
      <c r="O110" s="221"/>
      <c r="P110" s="222"/>
      <c r="Q110" s="221" t="str">
        <f>入力してください!P23&amp; ""</f>
        <v/>
      </c>
      <c r="R110" s="221"/>
      <c r="S110" s="221"/>
      <c r="T110" s="221"/>
      <c r="U110" s="221"/>
      <c r="V110" s="222"/>
      <c r="W110" s="232" t="s">
        <v>540</v>
      </c>
      <c r="X110" s="233"/>
      <c r="Y110" s="233"/>
      <c r="Z110" s="234"/>
      <c r="AA110" s="165" t="str">
        <f>IF(入力してください!I35&lt;&gt;"",入力してください!G35 &amp; 入力してください!I35 &amp; "年" &amp; 入力してください!N35 &amp; "月" &amp; 入力してください!R35 &amp; "日","年　　月　　日")</f>
        <v>年　　月　　日</v>
      </c>
      <c r="AB110" s="267"/>
      <c r="AC110" s="267"/>
      <c r="AD110" s="267"/>
      <c r="AE110" s="267"/>
      <c r="AF110" s="267"/>
      <c r="AG110" s="166"/>
      <c r="AH110" s="176" t="s">
        <v>536</v>
      </c>
      <c r="AI110" s="178"/>
      <c r="AJ110" s="165" t="str">
        <f>入力してください!G34&amp;""</f>
        <v/>
      </c>
      <c r="AK110" s="166"/>
      <c r="AL110" s="47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</row>
    <row r="111" spans="1:134" ht="19.5" customHeight="1" x14ac:dyDescent="0.2">
      <c r="A111" s="29"/>
      <c r="B111" s="46"/>
      <c r="C111" s="277"/>
      <c r="D111" s="278"/>
      <c r="E111" s="256"/>
      <c r="F111" s="256"/>
      <c r="G111" s="169" t="s">
        <v>554</v>
      </c>
      <c r="H111" s="170"/>
      <c r="I111" s="171"/>
      <c r="J111" s="223" t="str">
        <f>入力してください!G22&amp; ""</f>
        <v/>
      </c>
      <c r="K111" s="224"/>
      <c r="L111" s="224"/>
      <c r="M111" s="224"/>
      <c r="N111" s="224"/>
      <c r="O111" s="224"/>
      <c r="P111" s="225"/>
      <c r="Q111" s="224" t="str">
        <f>入力してください!P22&amp; ""</f>
        <v/>
      </c>
      <c r="R111" s="224"/>
      <c r="S111" s="224"/>
      <c r="T111" s="224"/>
      <c r="U111" s="224"/>
      <c r="V111" s="225"/>
      <c r="W111" s="235"/>
      <c r="X111" s="236"/>
      <c r="Y111" s="236"/>
      <c r="Z111" s="237"/>
      <c r="AA111" s="167"/>
      <c r="AB111" s="268"/>
      <c r="AC111" s="268"/>
      <c r="AD111" s="268"/>
      <c r="AE111" s="268"/>
      <c r="AF111" s="268"/>
      <c r="AG111" s="168"/>
      <c r="AH111" s="182"/>
      <c r="AI111" s="184"/>
      <c r="AJ111" s="167"/>
      <c r="AK111" s="168"/>
      <c r="AL111" s="47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</row>
    <row r="112" spans="1:134" ht="12.75" customHeight="1" x14ac:dyDescent="0.2">
      <c r="A112" s="29"/>
      <c r="B112" s="46"/>
      <c r="C112" s="277"/>
      <c r="D112" s="278"/>
      <c r="E112" s="256"/>
      <c r="F112" s="256"/>
      <c r="G112" s="176" t="s">
        <v>541</v>
      </c>
      <c r="H112" s="177"/>
      <c r="I112" s="177"/>
      <c r="J112" s="177"/>
      <c r="K112" s="178"/>
      <c r="L112" s="85" t="str">
        <f>IF(入力してください!Q36="同じ","☑","□")</f>
        <v>□</v>
      </c>
      <c r="M112" s="86" t="s">
        <v>556</v>
      </c>
      <c r="N112" s="87"/>
      <c r="O112" s="87"/>
      <c r="P112" s="87"/>
      <c r="Q112" s="87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9"/>
      <c r="AL112" s="47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</row>
    <row r="113" spans="1:134" ht="25.15" customHeight="1" x14ac:dyDescent="0.2">
      <c r="A113" s="29"/>
      <c r="B113" s="46"/>
      <c r="C113" s="277"/>
      <c r="D113" s="278"/>
      <c r="E113" s="256"/>
      <c r="F113" s="256"/>
      <c r="G113" s="179"/>
      <c r="H113" s="180"/>
      <c r="I113" s="180"/>
      <c r="J113" s="180"/>
      <c r="K113" s="181"/>
      <c r="L113" s="172" t="str">
        <f>"(〒" &amp; IF(入力してください!J37="","   -    ",入力してください!J37) &amp; ")"</f>
        <v>(〒   -    )</v>
      </c>
      <c r="M113" s="173"/>
      <c r="N113" s="173"/>
      <c r="O113" s="173"/>
      <c r="P113" s="173"/>
      <c r="Q113" s="174" t="str">
        <f>入力してください!G38 &amp;入力してください!J38</f>
        <v>東京都</v>
      </c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5"/>
      <c r="AL113" s="47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</row>
    <row r="114" spans="1:134" ht="25.15" customHeight="1" x14ac:dyDescent="0.2">
      <c r="A114" s="29"/>
      <c r="B114" s="46"/>
      <c r="C114" s="277"/>
      <c r="D114" s="278"/>
      <c r="E114" s="256"/>
      <c r="F114" s="256"/>
      <c r="G114" s="182"/>
      <c r="H114" s="183"/>
      <c r="I114" s="183"/>
      <c r="J114" s="183"/>
      <c r="K114" s="184"/>
      <c r="L114" s="90"/>
      <c r="M114" s="91"/>
      <c r="N114" s="91"/>
      <c r="O114" s="91"/>
      <c r="P114" s="91"/>
      <c r="Q114" s="197" t="str">
        <f>入力してください!J39 &amp; ""</f>
        <v/>
      </c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8"/>
      <c r="AL114" s="47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</row>
    <row r="115" spans="1:134" ht="16.5" customHeight="1" x14ac:dyDescent="0.2">
      <c r="A115" s="29"/>
      <c r="B115" s="46"/>
      <c r="C115" s="277"/>
      <c r="D115" s="278"/>
      <c r="E115" s="256"/>
      <c r="F115" s="256"/>
      <c r="G115" s="164" t="s">
        <v>584</v>
      </c>
      <c r="H115" s="159"/>
      <c r="I115" s="159"/>
      <c r="J115" s="159"/>
      <c r="K115" s="160"/>
      <c r="L115" s="161" t="s">
        <v>585</v>
      </c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3"/>
      <c r="AL115" s="47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Q115" s="26"/>
      <c r="BR115" s="26"/>
      <c r="BS115" s="26"/>
      <c r="BT115" s="26"/>
      <c r="CC115" s="17" t="str">
        <f>IF(入力してください!G124="共済","〇","")</f>
        <v/>
      </c>
      <c r="CD115" s="17" t="str">
        <f>IF(入力してください!G146="共済","〇","")</f>
        <v/>
      </c>
      <c r="CE115" s="17" t="str">
        <f>IF(入力してください!G156="共済","〇","")</f>
        <v/>
      </c>
      <c r="CF115" s="17" t="str">
        <f>IF(入力してください!G166="共済","〇","")</f>
        <v/>
      </c>
    </row>
    <row r="116" spans="1:134" ht="24" customHeight="1" x14ac:dyDescent="0.2">
      <c r="A116" s="29"/>
      <c r="B116" s="46"/>
      <c r="C116" s="277"/>
      <c r="D116" s="278"/>
      <c r="E116" s="257"/>
      <c r="F116" s="257"/>
      <c r="G116" s="158" t="s">
        <v>555</v>
      </c>
      <c r="H116" s="159"/>
      <c r="I116" s="159"/>
      <c r="J116" s="159"/>
      <c r="K116" s="160"/>
      <c r="L116" s="309"/>
      <c r="M116" s="310"/>
      <c r="N116" s="310"/>
      <c r="O116" s="310"/>
      <c r="P116" s="310"/>
      <c r="Q116" s="310"/>
      <c r="R116" s="310"/>
      <c r="S116" s="310"/>
      <c r="T116" s="310"/>
      <c r="U116" s="310"/>
      <c r="V116" s="310"/>
      <c r="W116" s="310"/>
      <c r="X116" s="310"/>
      <c r="Y116" s="310"/>
      <c r="Z116" s="310"/>
      <c r="AA116" s="310"/>
      <c r="AB116" s="310"/>
      <c r="AC116" s="310"/>
      <c r="AD116" s="310"/>
      <c r="AE116" s="310"/>
      <c r="AF116" s="310"/>
      <c r="AG116" s="310"/>
      <c r="AH116" s="310"/>
      <c r="AI116" s="310"/>
      <c r="AJ116" s="310"/>
      <c r="AK116" s="311"/>
      <c r="AL116" s="47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</row>
    <row r="117" spans="1:134" ht="11.25" customHeight="1" x14ac:dyDescent="0.15">
      <c r="A117" s="29"/>
      <c r="B117" s="46"/>
      <c r="C117" s="277"/>
      <c r="D117" s="278"/>
      <c r="E117" s="255" t="s">
        <v>546</v>
      </c>
      <c r="F117" s="255"/>
      <c r="G117" s="199" t="s">
        <v>1</v>
      </c>
      <c r="H117" s="200"/>
      <c r="I117" s="201"/>
      <c r="J117" s="220" t="str">
        <f>入力してください!G33&amp; ""</f>
        <v/>
      </c>
      <c r="K117" s="221"/>
      <c r="L117" s="221"/>
      <c r="M117" s="221"/>
      <c r="N117" s="221"/>
      <c r="O117" s="221"/>
      <c r="P117" s="222"/>
      <c r="Q117" s="221" t="str">
        <f>入力してください!P33&amp; ""</f>
        <v/>
      </c>
      <c r="R117" s="221"/>
      <c r="S117" s="221"/>
      <c r="T117" s="221"/>
      <c r="U117" s="221"/>
      <c r="V117" s="222"/>
      <c r="W117" s="232" t="s">
        <v>540</v>
      </c>
      <c r="X117" s="233"/>
      <c r="Y117" s="233"/>
      <c r="Z117" s="234"/>
      <c r="AA117" s="165" t="str">
        <f>IF(入力してください!I45&lt;&gt;"",入力してください!G45 &amp; 入力してください!I45 &amp; "年" &amp; 入力してください!N45 &amp; "月" &amp; 入力してください!R45 &amp; "日","年　　月　　日")</f>
        <v>年　　月　　日</v>
      </c>
      <c r="AB117" s="267"/>
      <c r="AC117" s="267"/>
      <c r="AD117" s="267"/>
      <c r="AE117" s="267"/>
      <c r="AF117" s="267"/>
      <c r="AG117" s="166"/>
      <c r="AH117" s="176" t="s">
        <v>536</v>
      </c>
      <c r="AI117" s="178"/>
      <c r="AJ117" s="165" t="str">
        <f>入力してください!G44&amp;""</f>
        <v/>
      </c>
      <c r="AK117" s="166"/>
      <c r="AL117" s="47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</row>
    <row r="118" spans="1:134" ht="19.5" customHeight="1" x14ac:dyDescent="0.2">
      <c r="A118" s="29"/>
      <c r="B118" s="46"/>
      <c r="C118" s="277"/>
      <c r="D118" s="278"/>
      <c r="E118" s="256"/>
      <c r="F118" s="256"/>
      <c r="G118" s="169" t="s">
        <v>554</v>
      </c>
      <c r="H118" s="170"/>
      <c r="I118" s="171"/>
      <c r="J118" s="223" t="str">
        <f>入力してください!G32&amp; ""</f>
        <v/>
      </c>
      <c r="K118" s="224"/>
      <c r="L118" s="224"/>
      <c r="M118" s="224"/>
      <c r="N118" s="224"/>
      <c r="O118" s="224"/>
      <c r="P118" s="225"/>
      <c r="Q118" s="224" t="str">
        <f>入力してください!P32&amp; ""</f>
        <v/>
      </c>
      <c r="R118" s="224"/>
      <c r="S118" s="224"/>
      <c r="T118" s="224"/>
      <c r="U118" s="224"/>
      <c r="V118" s="225"/>
      <c r="W118" s="235"/>
      <c r="X118" s="236"/>
      <c r="Y118" s="236"/>
      <c r="Z118" s="237"/>
      <c r="AA118" s="167"/>
      <c r="AB118" s="268"/>
      <c r="AC118" s="268"/>
      <c r="AD118" s="268"/>
      <c r="AE118" s="268"/>
      <c r="AF118" s="268"/>
      <c r="AG118" s="168"/>
      <c r="AH118" s="182"/>
      <c r="AI118" s="184"/>
      <c r="AJ118" s="167"/>
      <c r="AK118" s="168"/>
      <c r="AL118" s="47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</row>
    <row r="119" spans="1:134" ht="12.75" customHeight="1" x14ac:dyDescent="0.2">
      <c r="A119" s="29"/>
      <c r="B119" s="46"/>
      <c r="C119" s="277"/>
      <c r="D119" s="278"/>
      <c r="E119" s="256"/>
      <c r="F119" s="256"/>
      <c r="G119" s="176" t="s">
        <v>541</v>
      </c>
      <c r="H119" s="177"/>
      <c r="I119" s="177"/>
      <c r="J119" s="177"/>
      <c r="K119" s="178"/>
      <c r="L119" s="85" t="str">
        <f>IF(入力してください!Q46="同じ","☑","□")</f>
        <v>□</v>
      </c>
      <c r="M119" s="86" t="s">
        <v>556</v>
      </c>
      <c r="N119" s="87"/>
      <c r="O119" s="87"/>
      <c r="P119" s="87"/>
      <c r="Q119" s="87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9"/>
      <c r="AL119" s="47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</row>
    <row r="120" spans="1:134" ht="25.15" customHeight="1" x14ac:dyDescent="0.2">
      <c r="A120" s="29"/>
      <c r="B120" s="46"/>
      <c r="C120" s="277"/>
      <c r="D120" s="278"/>
      <c r="E120" s="256"/>
      <c r="F120" s="256"/>
      <c r="G120" s="179"/>
      <c r="H120" s="180"/>
      <c r="I120" s="180"/>
      <c r="J120" s="180"/>
      <c r="K120" s="181"/>
      <c r="L120" s="172" t="str">
        <f>"(〒" &amp; IF(入力してください!J47="","   -    ",入力してください!J47) &amp; ")"</f>
        <v>(〒   -    )</v>
      </c>
      <c r="M120" s="173"/>
      <c r="N120" s="173"/>
      <c r="O120" s="173"/>
      <c r="P120" s="173"/>
      <c r="Q120" s="174" t="str">
        <f>入力してください!G48 &amp;入力してください!J48</f>
        <v>東京都</v>
      </c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5"/>
      <c r="AL120" s="47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</row>
    <row r="121" spans="1:134" ht="25.15" customHeight="1" x14ac:dyDescent="0.2">
      <c r="A121" s="29"/>
      <c r="B121" s="46"/>
      <c r="C121" s="277"/>
      <c r="D121" s="278"/>
      <c r="E121" s="256"/>
      <c r="F121" s="256"/>
      <c r="G121" s="182"/>
      <c r="H121" s="183"/>
      <c r="I121" s="183"/>
      <c r="J121" s="183"/>
      <c r="K121" s="184"/>
      <c r="L121" s="90"/>
      <c r="M121" s="91"/>
      <c r="N121" s="91"/>
      <c r="O121" s="91"/>
      <c r="P121" s="91"/>
      <c r="Q121" s="197" t="str">
        <f>入力してください!J49 &amp; ""</f>
        <v/>
      </c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8"/>
      <c r="AL121" s="47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</row>
    <row r="122" spans="1:134" ht="16.5" customHeight="1" x14ac:dyDescent="0.2">
      <c r="A122" s="29"/>
      <c r="B122" s="46"/>
      <c r="C122" s="277"/>
      <c r="D122" s="278"/>
      <c r="E122" s="256"/>
      <c r="F122" s="256"/>
      <c r="G122" s="164" t="s">
        <v>584</v>
      </c>
      <c r="H122" s="159"/>
      <c r="I122" s="159"/>
      <c r="J122" s="159"/>
      <c r="K122" s="160"/>
      <c r="L122" s="161" t="s">
        <v>585</v>
      </c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3"/>
      <c r="AL122" s="47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Q122" s="26"/>
      <c r="BR122" s="26"/>
      <c r="BS122" s="26"/>
      <c r="BT122" s="26"/>
      <c r="CC122" s="17" t="str">
        <f>IF(入力してください!G131="共済","〇","")</f>
        <v/>
      </c>
      <c r="CD122" s="17" t="str">
        <f>IF(入力してください!G153="共済","〇","")</f>
        <v/>
      </c>
      <c r="CE122" s="17" t="str">
        <f>IF(入力してください!G163="共済","〇","")</f>
        <v/>
      </c>
      <c r="CF122" s="17" t="str">
        <f>IF(入力してください!G173="共済","〇","")</f>
        <v/>
      </c>
    </row>
    <row r="123" spans="1:134" ht="24" customHeight="1" x14ac:dyDescent="0.2">
      <c r="A123" s="29"/>
      <c r="B123" s="46"/>
      <c r="C123" s="277"/>
      <c r="D123" s="278"/>
      <c r="E123" s="257"/>
      <c r="F123" s="257"/>
      <c r="G123" s="158" t="s">
        <v>555</v>
      </c>
      <c r="H123" s="159"/>
      <c r="I123" s="159"/>
      <c r="J123" s="159"/>
      <c r="K123" s="160"/>
      <c r="L123" s="309"/>
      <c r="M123" s="310"/>
      <c r="N123" s="310"/>
      <c r="O123" s="310"/>
      <c r="P123" s="310"/>
      <c r="Q123" s="310"/>
      <c r="R123" s="310"/>
      <c r="S123" s="310"/>
      <c r="T123" s="310"/>
      <c r="U123" s="310"/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1"/>
      <c r="AL123" s="47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</row>
    <row r="124" spans="1:134" ht="11.25" customHeight="1" x14ac:dyDescent="0.15">
      <c r="A124" s="29"/>
      <c r="B124" s="46"/>
      <c r="C124" s="277"/>
      <c r="D124" s="278"/>
      <c r="E124" s="256" t="s">
        <v>558</v>
      </c>
      <c r="F124" s="256"/>
      <c r="G124" s="291" t="s">
        <v>1</v>
      </c>
      <c r="H124" s="292"/>
      <c r="I124" s="293"/>
      <c r="J124" s="220" t="str">
        <f>入力してください!G43&amp; ""</f>
        <v/>
      </c>
      <c r="K124" s="221"/>
      <c r="L124" s="221"/>
      <c r="M124" s="221"/>
      <c r="N124" s="221"/>
      <c r="O124" s="221"/>
      <c r="P124" s="222"/>
      <c r="Q124" s="221" t="str">
        <f>入力してください!P43&amp; ""</f>
        <v/>
      </c>
      <c r="R124" s="221"/>
      <c r="S124" s="221"/>
      <c r="T124" s="221"/>
      <c r="U124" s="221"/>
      <c r="V124" s="222"/>
      <c r="W124" s="281" t="s">
        <v>540</v>
      </c>
      <c r="X124" s="282"/>
      <c r="Y124" s="282"/>
      <c r="Z124" s="283"/>
      <c r="AA124" s="284" t="str">
        <f>IF(入力してください!I55&lt;&gt;"",入力してください!G55 &amp; 入力してください!I55 &amp; "年" &amp; 入力してください!N55 &amp; "月" &amp; 入力してください!R55 &amp; "日","年　　月　　日")</f>
        <v>年　　月　　日</v>
      </c>
      <c r="AB124" s="285"/>
      <c r="AC124" s="285"/>
      <c r="AD124" s="285"/>
      <c r="AE124" s="285"/>
      <c r="AF124" s="285"/>
      <c r="AG124" s="286"/>
      <c r="AH124" s="179" t="s">
        <v>536</v>
      </c>
      <c r="AI124" s="181"/>
      <c r="AJ124" s="284" t="str">
        <f>入力してください!G54&amp;""</f>
        <v/>
      </c>
      <c r="AK124" s="286"/>
      <c r="AL124" s="47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</row>
    <row r="125" spans="1:134" ht="19.5" customHeight="1" x14ac:dyDescent="0.2">
      <c r="A125" s="29"/>
      <c r="B125" s="46"/>
      <c r="C125" s="277"/>
      <c r="D125" s="278"/>
      <c r="E125" s="256"/>
      <c r="F125" s="256"/>
      <c r="G125" s="169" t="s">
        <v>554</v>
      </c>
      <c r="H125" s="170"/>
      <c r="I125" s="171"/>
      <c r="J125" s="223" t="str">
        <f>入力してください!G42&amp; ""</f>
        <v/>
      </c>
      <c r="K125" s="224"/>
      <c r="L125" s="224"/>
      <c r="M125" s="224"/>
      <c r="N125" s="224"/>
      <c r="O125" s="224"/>
      <c r="P125" s="225"/>
      <c r="Q125" s="224" t="str">
        <f>入力してください!P42&amp; ""</f>
        <v/>
      </c>
      <c r="R125" s="224"/>
      <c r="S125" s="224"/>
      <c r="T125" s="224"/>
      <c r="U125" s="224"/>
      <c r="V125" s="225"/>
      <c r="W125" s="235"/>
      <c r="X125" s="236"/>
      <c r="Y125" s="236"/>
      <c r="Z125" s="237"/>
      <c r="AA125" s="167"/>
      <c r="AB125" s="268"/>
      <c r="AC125" s="268"/>
      <c r="AD125" s="268"/>
      <c r="AE125" s="268"/>
      <c r="AF125" s="268"/>
      <c r="AG125" s="168"/>
      <c r="AH125" s="182"/>
      <c r="AI125" s="184"/>
      <c r="AJ125" s="167"/>
      <c r="AK125" s="168"/>
      <c r="AL125" s="47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</row>
    <row r="126" spans="1:134" ht="12.75" customHeight="1" x14ac:dyDescent="0.2">
      <c r="A126" s="29"/>
      <c r="B126" s="46"/>
      <c r="C126" s="277"/>
      <c r="D126" s="278"/>
      <c r="E126" s="256"/>
      <c r="F126" s="256"/>
      <c r="G126" s="176" t="s">
        <v>541</v>
      </c>
      <c r="H126" s="177"/>
      <c r="I126" s="177"/>
      <c r="J126" s="177"/>
      <c r="K126" s="178"/>
      <c r="L126" s="85" t="str">
        <f>IF(入力してください!Q56="同じ","☑","□")</f>
        <v>□</v>
      </c>
      <c r="M126" s="86" t="s">
        <v>556</v>
      </c>
      <c r="N126" s="87"/>
      <c r="O126" s="87"/>
      <c r="P126" s="87"/>
      <c r="Q126" s="87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9"/>
      <c r="AL126" s="47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</row>
    <row r="127" spans="1:134" ht="25.15" customHeight="1" x14ac:dyDescent="0.2">
      <c r="A127" s="29"/>
      <c r="B127" s="46"/>
      <c r="C127" s="277"/>
      <c r="D127" s="278"/>
      <c r="E127" s="256"/>
      <c r="F127" s="256"/>
      <c r="G127" s="179"/>
      <c r="H127" s="180"/>
      <c r="I127" s="180"/>
      <c r="J127" s="180"/>
      <c r="K127" s="181"/>
      <c r="L127" s="172" t="str">
        <f>"(〒" &amp; IF(入力してください!J57="","   -    ",入力してください!J57) &amp; ")"</f>
        <v>(〒   -    )</v>
      </c>
      <c r="M127" s="173"/>
      <c r="N127" s="173"/>
      <c r="O127" s="173"/>
      <c r="P127" s="173"/>
      <c r="Q127" s="174" t="str">
        <f>入力してください!G58 &amp;入力してください!J58</f>
        <v>東京都</v>
      </c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5"/>
      <c r="AL127" s="47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</row>
    <row r="128" spans="1:134" ht="25.15" customHeight="1" x14ac:dyDescent="0.2">
      <c r="A128" s="29"/>
      <c r="B128" s="46"/>
      <c r="C128" s="277"/>
      <c r="D128" s="278"/>
      <c r="E128" s="256"/>
      <c r="F128" s="256"/>
      <c r="G128" s="182"/>
      <c r="H128" s="183"/>
      <c r="I128" s="183"/>
      <c r="J128" s="183"/>
      <c r="K128" s="184"/>
      <c r="L128" s="90"/>
      <c r="M128" s="91"/>
      <c r="N128" s="91"/>
      <c r="O128" s="91"/>
      <c r="P128" s="91"/>
      <c r="Q128" s="197" t="str">
        <f>入力してください!J59 &amp; ""</f>
        <v/>
      </c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8"/>
      <c r="AL128" s="47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</row>
    <row r="129" spans="1:134" ht="16.5" customHeight="1" x14ac:dyDescent="0.2">
      <c r="A129" s="29"/>
      <c r="B129" s="46"/>
      <c r="C129" s="277"/>
      <c r="D129" s="278"/>
      <c r="E129" s="256"/>
      <c r="F129" s="256"/>
      <c r="G129" s="164" t="s">
        <v>584</v>
      </c>
      <c r="H129" s="159"/>
      <c r="I129" s="159"/>
      <c r="J129" s="159"/>
      <c r="K129" s="160"/>
      <c r="L129" s="161" t="s">
        <v>585</v>
      </c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3"/>
      <c r="AL129" s="47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Q129" s="26"/>
      <c r="BR129" s="26"/>
      <c r="BS129" s="26"/>
      <c r="BT129" s="26"/>
      <c r="CC129" s="17" t="str">
        <f>IF(入力してください!G138="共済","〇","")</f>
        <v/>
      </c>
      <c r="CD129" s="17" t="str">
        <f>IF(入力してください!G160="共済","〇","")</f>
        <v/>
      </c>
      <c r="CE129" s="17" t="str">
        <f>IF(入力してください!G170="共済","〇","")</f>
        <v/>
      </c>
      <c r="CF129" s="17" t="str">
        <f>IF(入力してください!G180="共済","〇","")</f>
        <v/>
      </c>
    </row>
    <row r="130" spans="1:134" ht="24" customHeight="1" x14ac:dyDescent="0.2">
      <c r="A130" s="29"/>
      <c r="B130" s="46"/>
      <c r="C130" s="279"/>
      <c r="D130" s="280"/>
      <c r="E130" s="257"/>
      <c r="F130" s="257"/>
      <c r="G130" s="158" t="s">
        <v>555</v>
      </c>
      <c r="H130" s="159"/>
      <c r="I130" s="159"/>
      <c r="J130" s="159"/>
      <c r="K130" s="160"/>
      <c r="L130" s="309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1"/>
      <c r="AL130" s="47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</row>
    <row r="131" spans="1:134" ht="0.75" customHeight="1" x14ac:dyDescent="0.2">
      <c r="A131" s="29"/>
      <c r="B131" s="46"/>
      <c r="C131" s="54"/>
      <c r="D131" s="54"/>
      <c r="E131" s="32"/>
      <c r="F131" s="32"/>
      <c r="G131" s="32"/>
      <c r="H131" s="32"/>
      <c r="I131" s="55"/>
      <c r="J131" s="55"/>
      <c r="K131" s="55"/>
      <c r="L131" s="55"/>
      <c r="M131" s="55"/>
      <c r="N131" s="5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47"/>
    </row>
    <row r="132" spans="1:134" ht="15.75" customHeight="1" x14ac:dyDescent="0.2">
      <c r="A132" s="29"/>
      <c r="B132" s="46"/>
      <c r="C132" s="185" t="s">
        <v>577</v>
      </c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47"/>
    </row>
    <row r="133" spans="1:134" s="23" customFormat="1" ht="15" customHeight="1" x14ac:dyDescent="0.2">
      <c r="A133" s="38"/>
      <c r="B133" s="60"/>
      <c r="C133" s="69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61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</row>
    <row r="134" spans="1:134" ht="20.25" customHeight="1" x14ac:dyDescent="0.2">
      <c r="A134" s="29"/>
      <c r="B134" s="46"/>
      <c r="C134" s="187" t="s">
        <v>579</v>
      </c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62"/>
    </row>
    <row r="135" spans="1:134" ht="28.5" customHeight="1" x14ac:dyDescent="0.2">
      <c r="A135" s="29"/>
      <c r="B135" s="46"/>
      <c r="C135" s="196" t="s">
        <v>560</v>
      </c>
      <c r="D135" s="196"/>
      <c r="E135" s="191" t="s">
        <v>569</v>
      </c>
      <c r="F135" s="191"/>
      <c r="G135" s="191"/>
      <c r="H135" s="191" t="s">
        <v>572</v>
      </c>
      <c r="I135" s="191"/>
      <c r="J135" s="191"/>
      <c r="K135" s="191"/>
      <c r="L135" s="193" t="s">
        <v>568</v>
      </c>
      <c r="M135" s="193"/>
      <c r="N135" s="193"/>
      <c r="O135" s="193"/>
      <c r="P135" s="193"/>
      <c r="Q135" s="193"/>
      <c r="R135" s="188" t="s">
        <v>559</v>
      </c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90"/>
      <c r="AL135" s="59"/>
    </row>
    <row r="136" spans="1:134" ht="22.5" customHeight="1" x14ac:dyDescent="0.2">
      <c r="A136" s="29"/>
      <c r="B136" s="46"/>
      <c r="C136" s="196"/>
      <c r="D136" s="196"/>
      <c r="E136" s="191"/>
      <c r="F136" s="191"/>
      <c r="G136" s="191"/>
      <c r="H136" s="194" t="s">
        <v>570</v>
      </c>
      <c r="I136" s="194"/>
      <c r="J136" s="194"/>
      <c r="K136" s="194"/>
      <c r="L136" s="194"/>
      <c r="M136" s="194"/>
      <c r="N136" s="194"/>
      <c r="O136" s="194"/>
      <c r="P136" s="194"/>
      <c r="Q136" s="194"/>
      <c r="R136" s="188" t="s">
        <v>561</v>
      </c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90"/>
      <c r="AL136" s="47"/>
    </row>
    <row r="137" spans="1:134" ht="22.5" customHeight="1" x14ac:dyDescent="0.2">
      <c r="A137" s="29"/>
      <c r="B137" s="46"/>
      <c r="C137" s="196"/>
      <c r="D137" s="196"/>
      <c r="E137" s="192" t="s">
        <v>573</v>
      </c>
      <c r="F137" s="192"/>
      <c r="G137" s="192"/>
      <c r="H137" s="195" t="s">
        <v>571</v>
      </c>
      <c r="I137" s="195"/>
      <c r="J137" s="195"/>
      <c r="K137" s="195"/>
      <c r="L137" s="195"/>
      <c r="M137" s="195"/>
      <c r="N137" s="195"/>
      <c r="O137" s="195"/>
      <c r="P137" s="195"/>
      <c r="Q137" s="195"/>
      <c r="R137" s="188" t="s">
        <v>562</v>
      </c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90"/>
      <c r="AL137" s="62"/>
    </row>
    <row r="138" spans="1:134" ht="5.25" customHeight="1" x14ac:dyDescent="0.2">
      <c r="B138" s="33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7"/>
    </row>
    <row r="139" spans="1:134" ht="9.75" customHeight="1" x14ac:dyDescent="0.2">
      <c r="B139" s="31" t="s">
        <v>606</v>
      </c>
      <c r="C139" s="36"/>
      <c r="D139" s="36"/>
      <c r="E139" s="36"/>
      <c r="P139" s="37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spans="1:134" ht="14.25" customHeight="1" x14ac:dyDescent="0.2">
      <c r="A140" s="25"/>
      <c r="B140" s="31" t="s">
        <v>552</v>
      </c>
      <c r="C140" s="32"/>
      <c r="D140" s="32"/>
      <c r="E140" s="32"/>
      <c r="F140" s="32"/>
      <c r="G140" s="32"/>
      <c r="H140" s="32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 s="25"/>
      <c r="AG140" s="25"/>
      <c r="AH140" s="25"/>
      <c r="AI140" s="25"/>
      <c r="AL140" s="30" t="s">
        <v>564</v>
      </c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</row>
    <row r="141" spans="1:134" s="19" customFormat="1" ht="28.5" customHeight="1" x14ac:dyDescent="0.15">
      <c r="A141" s="29"/>
      <c r="B141" s="40"/>
      <c r="C141" s="41"/>
      <c r="D141" s="41"/>
      <c r="E141" s="41"/>
      <c r="F141" s="41"/>
      <c r="G141" s="41"/>
      <c r="H141" s="42"/>
      <c r="I141" s="42"/>
      <c r="J141" s="42"/>
      <c r="K141" s="42"/>
      <c r="L141" s="42"/>
      <c r="M141" s="42"/>
      <c r="N141" s="42"/>
      <c r="O141" s="42"/>
      <c r="P141" s="43"/>
      <c r="Q141" s="43"/>
      <c r="R141" s="67" t="s">
        <v>550</v>
      </c>
      <c r="S141" s="73" t="s">
        <v>361</v>
      </c>
      <c r="T141" s="74"/>
      <c r="U141" s="67" t="str">
        <f>入力してください!J64&amp; ""</f>
        <v/>
      </c>
      <c r="V141" s="75" t="s">
        <v>586</v>
      </c>
      <c r="W141" s="67" t="str">
        <f>入力してください!N64&amp; ""</f>
        <v/>
      </c>
      <c r="X141" s="75" t="s">
        <v>587</v>
      </c>
      <c r="Y141" s="67" t="str">
        <f>入力してください!R64&amp; ""</f>
        <v/>
      </c>
      <c r="Z141" s="75" t="s">
        <v>588</v>
      </c>
      <c r="AA141" s="43"/>
      <c r="AB141" s="43"/>
      <c r="AC141" s="43"/>
      <c r="AD141" s="43"/>
      <c r="AE141" s="51"/>
      <c r="AF141" s="52"/>
      <c r="AG141" s="52"/>
      <c r="AH141" s="52"/>
      <c r="AI141" s="52"/>
      <c r="AJ141" s="52"/>
      <c r="AK141" s="52"/>
      <c r="AL141" s="53"/>
      <c r="AN141" s="39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 s="26"/>
      <c r="BO141" s="26"/>
      <c r="BP141" s="26"/>
      <c r="BQ141" s="26"/>
      <c r="BR141" s="26"/>
      <c r="BS141" s="26"/>
      <c r="BT141" s="26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</row>
    <row r="142" spans="1:134" s="28" customFormat="1" ht="15" customHeight="1" x14ac:dyDescent="0.2">
      <c r="A142" s="32"/>
      <c r="B142" s="44"/>
      <c r="C142" s="210" t="s">
        <v>605</v>
      </c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45"/>
      <c r="AN142" s="27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</row>
    <row r="143" spans="1:134" ht="12.75" customHeight="1" x14ac:dyDescent="0.15">
      <c r="A143" s="29"/>
      <c r="B143" s="46"/>
      <c r="C143" s="211" t="s">
        <v>549</v>
      </c>
      <c r="D143" s="212"/>
      <c r="E143" s="212"/>
      <c r="F143" s="213"/>
      <c r="G143" s="199" t="s">
        <v>1</v>
      </c>
      <c r="H143" s="200"/>
      <c r="I143" s="201"/>
      <c r="J143" s="220" t="str">
        <f>入力してください!G11&amp; ""</f>
        <v/>
      </c>
      <c r="K143" s="221"/>
      <c r="L143" s="221"/>
      <c r="M143" s="221"/>
      <c r="N143" s="221"/>
      <c r="O143" s="221"/>
      <c r="P143" s="222"/>
      <c r="Q143" s="221" t="str">
        <f>入力してください!P11&amp; ""</f>
        <v/>
      </c>
      <c r="R143" s="221"/>
      <c r="S143" s="221"/>
      <c r="T143" s="221"/>
      <c r="U143" s="221"/>
      <c r="V143" s="222"/>
      <c r="W143" s="232" t="s">
        <v>540</v>
      </c>
      <c r="X143" s="233"/>
      <c r="Y143" s="233"/>
      <c r="Z143" s="234"/>
      <c r="AA143" s="22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43" s="238"/>
      <c r="AC143" s="238"/>
      <c r="AD143" s="238"/>
      <c r="AE143" s="238"/>
      <c r="AF143" s="238"/>
      <c r="AG143" s="227"/>
      <c r="AH143" s="176" t="s">
        <v>536</v>
      </c>
      <c r="AI143" s="178"/>
      <c r="AJ143" s="226" t="str">
        <f>入力してください!G12&amp;""</f>
        <v/>
      </c>
      <c r="AK143" s="227"/>
      <c r="AL143" s="47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</row>
    <row r="144" spans="1:134" ht="20.25" customHeight="1" x14ac:dyDescent="0.2">
      <c r="A144" s="29"/>
      <c r="B144" s="46"/>
      <c r="C144" s="214"/>
      <c r="D144" s="215"/>
      <c r="E144" s="215"/>
      <c r="F144" s="216"/>
      <c r="G144" s="169" t="s">
        <v>554</v>
      </c>
      <c r="H144" s="170"/>
      <c r="I144" s="171"/>
      <c r="J144" s="223" t="str">
        <f>入力してください!G10&amp; ""</f>
        <v/>
      </c>
      <c r="K144" s="224"/>
      <c r="L144" s="224"/>
      <c r="M144" s="224"/>
      <c r="N144" s="224"/>
      <c r="O144" s="224"/>
      <c r="P144" s="225"/>
      <c r="Q144" s="224" t="str">
        <f>入力してください!P10&amp; ""</f>
        <v/>
      </c>
      <c r="R144" s="224"/>
      <c r="S144" s="224"/>
      <c r="T144" s="224"/>
      <c r="U144" s="224"/>
      <c r="V144" s="225"/>
      <c r="W144" s="235"/>
      <c r="X144" s="236"/>
      <c r="Y144" s="236"/>
      <c r="Z144" s="237"/>
      <c r="AA144" s="228"/>
      <c r="AB144" s="239"/>
      <c r="AC144" s="239"/>
      <c r="AD144" s="239"/>
      <c r="AE144" s="239"/>
      <c r="AF144" s="239"/>
      <c r="AG144" s="229"/>
      <c r="AH144" s="182"/>
      <c r="AI144" s="184"/>
      <c r="AJ144" s="228"/>
      <c r="AK144" s="229"/>
      <c r="AL144" s="47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</row>
    <row r="145" spans="1:84" ht="25.15" customHeight="1" x14ac:dyDescent="0.2">
      <c r="A145" s="29"/>
      <c r="B145" s="46"/>
      <c r="C145" s="214"/>
      <c r="D145" s="215"/>
      <c r="E145" s="215"/>
      <c r="F145" s="216"/>
      <c r="G145" s="176" t="s">
        <v>541</v>
      </c>
      <c r="H145" s="177"/>
      <c r="I145" s="177"/>
      <c r="J145" s="177"/>
      <c r="K145" s="178"/>
      <c r="L145" s="204" t="str">
        <f>"(〒" &amp; IF(入力してください!J14="","   -    ",入力してください!J14) &amp; ")"</f>
        <v>(〒   -    )</v>
      </c>
      <c r="M145" s="205"/>
      <c r="N145" s="205"/>
      <c r="O145" s="205"/>
      <c r="P145" s="205"/>
      <c r="Q145" s="240" t="str">
        <f>入力してください!G15 &amp;入力してください!J15&amp;""</f>
        <v>東京都</v>
      </c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1"/>
      <c r="AL145" s="47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</row>
    <row r="146" spans="1:84" ht="25.15" customHeight="1" x14ac:dyDescent="0.2">
      <c r="A146" s="29"/>
      <c r="B146" s="46"/>
      <c r="C146" s="214"/>
      <c r="D146" s="215"/>
      <c r="E146" s="215"/>
      <c r="F146" s="216"/>
      <c r="G146" s="182"/>
      <c r="H146" s="183"/>
      <c r="I146" s="183"/>
      <c r="J146" s="183"/>
      <c r="K146" s="184"/>
      <c r="L146" s="33"/>
      <c r="M146" s="34"/>
      <c r="N146" s="34"/>
      <c r="O146" s="34"/>
      <c r="P146" s="34"/>
      <c r="Q146" s="208" t="str">
        <f>入力してください!J16 &amp; ""</f>
        <v/>
      </c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9"/>
      <c r="AL146" s="47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</row>
    <row r="147" spans="1:84" ht="16.5" customHeight="1" x14ac:dyDescent="0.2">
      <c r="A147" s="29"/>
      <c r="B147" s="46"/>
      <c r="C147" s="214"/>
      <c r="D147" s="215"/>
      <c r="E147" s="215"/>
      <c r="F147" s="216"/>
      <c r="G147" s="164" t="s">
        <v>584</v>
      </c>
      <c r="H147" s="159"/>
      <c r="I147" s="159"/>
      <c r="J147" s="159"/>
      <c r="K147" s="160"/>
      <c r="L147" s="161" t="s">
        <v>585</v>
      </c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3"/>
      <c r="AL147" s="47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Q147" s="26"/>
      <c r="BR147" s="26"/>
      <c r="BS147" s="26"/>
      <c r="BT147" s="26"/>
      <c r="CC147" s="17" t="str">
        <f>IF(入力してください!G156="共済","〇","")</f>
        <v/>
      </c>
      <c r="CD147" s="17" t="str">
        <f>IF(入力してください!G178="共済","〇","")</f>
        <v/>
      </c>
      <c r="CE147" s="17" t="str">
        <f>IF(入力してください!G188="共済","〇","")</f>
        <v/>
      </c>
      <c r="CF147" s="17" t="str">
        <f>IF(入力してください!G198="共済","〇","")</f>
        <v/>
      </c>
    </row>
    <row r="148" spans="1:84" ht="25.5" customHeight="1" x14ac:dyDescent="0.2">
      <c r="A148" s="29"/>
      <c r="B148" s="46"/>
      <c r="C148" s="214"/>
      <c r="D148" s="215"/>
      <c r="E148" s="215"/>
      <c r="F148" s="216"/>
      <c r="G148" s="158" t="s">
        <v>553</v>
      </c>
      <c r="H148" s="159"/>
      <c r="I148" s="159"/>
      <c r="J148" s="159"/>
      <c r="K148" s="160"/>
      <c r="L148" s="203" t="str">
        <f>MID(入力してください!$G$17,1,1)</f>
        <v/>
      </c>
      <c r="M148" s="206"/>
      <c r="N148" s="206" t="str">
        <f>MID(入力してください!$G$17,2,1)</f>
        <v/>
      </c>
      <c r="O148" s="206"/>
      <c r="P148" s="206" t="str">
        <f>MID(入力してください!$G$17,3,1)</f>
        <v/>
      </c>
      <c r="Q148" s="206"/>
      <c r="R148" s="206" t="str">
        <f>MID(入力してください!$G$17,4,1)</f>
        <v/>
      </c>
      <c r="S148" s="206"/>
      <c r="T148" s="206" t="str">
        <f>MID(入力してください!$G$17,5,1)</f>
        <v/>
      </c>
      <c r="U148" s="206"/>
      <c r="V148" s="206" t="str">
        <f>MID(入力してください!$G$17,6,1)</f>
        <v/>
      </c>
      <c r="W148" s="206"/>
      <c r="X148" s="206" t="str">
        <f>MID(入力してください!$G$17,7,1)</f>
        <v/>
      </c>
      <c r="Y148" s="207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58"/>
      <c r="AL148" s="47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</row>
    <row r="149" spans="1:84" ht="25.5" customHeight="1" x14ac:dyDescent="0.2">
      <c r="A149" s="29"/>
      <c r="B149" s="46"/>
      <c r="C149" s="217"/>
      <c r="D149" s="218"/>
      <c r="E149" s="218"/>
      <c r="F149" s="219"/>
      <c r="G149" s="158" t="s">
        <v>555</v>
      </c>
      <c r="H149" s="159"/>
      <c r="I149" s="159"/>
      <c r="J149" s="159"/>
      <c r="K149" s="160"/>
      <c r="L149" s="309"/>
      <c r="M149" s="310"/>
      <c r="N149" s="310"/>
      <c r="O149" s="310"/>
      <c r="P149" s="310"/>
      <c r="Q149" s="310"/>
      <c r="R149" s="310"/>
      <c r="S149" s="310"/>
      <c r="T149" s="310"/>
      <c r="U149" s="310"/>
      <c r="V149" s="310"/>
      <c r="W149" s="310"/>
      <c r="X149" s="310"/>
      <c r="Y149" s="310"/>
      <c r="Z149" s="310"/>
      <c r="AA149" s="310"/>
      <c r="AB149" s="310"/>
      <c r="AC149" s="310"/>
      <c r="AD149" s="310"/>
      <c r="AE149" s="310"/>
      <c r="AF149" s="310"/>
      <c r="AG149" s="310"/>
      <c r="AH149" s="310"/>
      <c r="AI149" s="310"/>
      <c r="AJ149" s="310"/>
      <c r="AK149" s="311"/>
      <c r="AL149" s="47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</row>
    <row r="150" spans="1:84" ht="9.75" customHeight="1" x14ac:dyDescent="0.2">
      <c r="A150" s="29"/>
      <c r="B150" s="48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50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</row>
    <row r="151" spans="1:84" ht="12.75" customHeight="1" x14ac:dyDescent="0.15">
      <c r="A151" s="29"/>
      <c r="B151" s="46"/>
      <c r="C151" s="211" t="s">
        <v>557</v>
      </c>
      <c r="D151" s="212"/>
      <c r="E151" s="212"/>
      <c r="F151" s="213"/>
      <c r="G151" s="199" t="s">
        <v>1</v>
      </c>
      <c r="H151" s="200"/>
      <c r="I151" s="201"/>
      <c r="J151" s="220" t="str">
        <f>入力してください!G23&amp; ""</f>
        <v/>
      </c>
      <c r="K151" s="221"/>
      <c r="L151" s="221"/>
      <c r="M151" s="221"/>
      <c r="N151" s="221"/>
      <c r="O151" s="221"/>
      <c r="P151" s="222"/>
      <c r="Q151" s="221" t="str">
        <f>入力してください!P23&amp; ""</f>
        <v/>
      </c>
      <c r="R151" s="221"/>
      <c r="S151" s="221"/>
      <c r="T151" s="221"/>
      <c r="U151" s="221"/>
      <c r="V151" s="222"/>
      <c r="W151" s="158" t="s">
        <v>540</v>
      </c>
      <c r="X151" s="250"/>
      <c r="Y151" s="250"/>
      <c r="Z151" s="251"/>
      <c r="AA151" s="252" t="str">
        <f>IF(入力してください!I24&lt;&gt;"",入力してください!G24 &amp; 入力してください!I24&amp; "年" &amp; 入力してください!N24 &amp; "月" &amp; 入力してください!R24 &amp; "日","年　　月　　日")</f>
        <v>年　　月　　日</v>
      </c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4"/>
      <c r="AL151" s="47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</row>
    <row r="152" spans="1:84" ht="19.5" customHeight="1" x14ac:dyDescent="0.2">
      <c r="A152" s="29"/>
      <c r="B152" s="46"/>
      <c r="C152" s="214"/>
      <c r="D152" s="215"/>
      <c r="E152" s="215"/>
      <c r="F152" s="216"/>
      <c r="G152" s="169" t="s">
        <v>554</v>
      </c>
      <c r="H152" s="170"/>
      <c r="I152" s="171"/>
      <c r="J152" s="223" t="str">
        <f>入力してください!G22&amp; ""</f>
        <v/>
      </c>
      <c r="K152" s="224"/>
      <c r="L152" s="224"/>
      <c r="M152" s="224"/>
      <c r="N152" s="224"/>
      <c r="O152" s="224"/>
      <c r="P152" s="225"/>
      <c r="Q152" s="224" t="str">
        <f>入力してください!P22&amp; ""</f>
        <v/>
      </c>
      <c r="R152" s="224"/>
      <c r="S152" s="224"/>
      <c r="T152" s="224"/>
      <c r="U152" s="224"/>
      <c r="V152" s="225"/>
      <c r="W152" s="158" t="s">
        <v>421</v>
      </c>
      <c r="X152" s="250"/>
      <c r="Y152" s="250"/>
      <c r="Z152" s="251"/>
      <c r="AA152" s="252" t="str">
        <f>入力してください!G25&amp;""</f>
        <v/>
      </c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4"/>
      <c r="AL152" s="47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</row>
    <row r="153" spans="1:84" ht="15" customHeight="1" x14ac:dyDescent="0.2">
      <c r="A153" s="29"/>
      <c r="B153" s="46"/>
      <c r="C153" s="242" t="s">
        <v>563</v>
      </c>
      <c r="D153" s="243"/>
      <c r="E153" s="243"/>
      <c r="F153" s="244"/>
      <c r="G153" s="176" t="s">
        <v>356</v>
      </c>
      <c r="H153" s="177"/>
      <c r="I153" s="177"/>
      <c r="J153" s="177"/>
      <c r="K153" s="178"/>
      <c r="L153" s="226" t="str">
        <f>"(〒" &amp; IF(入力してください!J26="","   -    ",入力してください!J26) &amp; ")"</f>
        <v>(〒   -    )</v>
      </c>
      <c r="M153" s="238"/>
      <c r="N153" s="238"/>
      <c r="O153" s="238"/>
      <c r="P153" s="238"/>
      <c r="Q153" s="248" t="str">
        <f>入力してください!G27 &amp;入力してください!J27&amp;""</f>
        <v>東京都</v>
      </c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248"/>
      <c r="AI153" s="248"/>
      <c r="AJ153" s="248"/>
      <c r="AK153" s="249"/>
      <c r="AL153" s="47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</row>
    <row r="154" spans="1:84" ht="15" customHeight="1" x14ac:dyDescent="0.2">
      <c r="A154" s="29"/>
      <c r="B154" s="46"/>
      <c r="C154" s="245"/>
      <c r="D154" s="246"/>
      <c r="E154" s="246"/>
      <c r="F154" s="247"/>
      <c r="G154" s="182"/>
      <c r="H154" s="183"/>
      <c r="I154" s="183"/>
      <c r="J154" s="183"/>
      <c r="K154" s="184"/>
      <c r="L154" s="33"/>
      <c r="M154" s="34"/>
      <c r="N154" s="34"/>
      <c r="O154" s="34"/>
      <c r="P154" s="34"/>
      <c r="Q154" s="208" t="str">
        <f>入力してください!J28 &amp; ""</f>
        <v/>
      </c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9"/>
      <c r="AL154" s="47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</row>
    <row r="155" spans="1:84" ht="9.75" customHeight="1" x14ac:dyDescent="0.2">
      <c r="A155" s="29"/>
      <c r="B155" s="48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50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</row>
    <row r="156" spans="1:84" ht="11.25" customHeight="1" x14ac:dyDescent="0.15">
      <c r="A156" s="29"/>
      <c r="B156" s="46"/>
      <c r="C156" s="275" t="s">
        <v>578</v>
      </c>
      <c r="D156" s="276"/>
      <c r="E156" s="152" t="s">
        <v>545</v>
      </c>
      <c r="F156" s="153"/>
      <c r="G156" s="199" t="s">
        <v>1</v>
      </c>
      <c r="H156" s="200"/>
      <c r="I156" s="201"/>
      <c r="J156" s="220" t="str">
        <f>入力してください!G33&amp; ""</f>
        <v/>
      </c>
      <c r="K156" s="221"/>
      <c r="L156" s="221"/>
      <c r="M156" s="221"/>
      <c r="N156" s="221"/>
      <c r="O156" s="221"/>
      <c r="P156" s="222"/>
      <c r="Q156" s="221" t="str">
        <f>入力してください!P33&amp; ""</f>
        <v/>
      </c>
      <c r="R156" s="221"/>
      <c r="S156" s="221"/>
      <c r="T156" s="221"/>
      <c r="U156" s="221"/>
      <c r="V156" s="222"/>
      <c r="W156" s="232" t="s">
        <v>540</v>
      </c>
      <c r="X156" s="233"/>
      <c r="Y156" s="233"/>
      <c r="Z156" s="234"/>
      <c r="AA156" s="165" t="str">
        <f>IF(入力してください!I35&lt;&gt;"",入力してください!G35 &amp; 入力してください!I35 &amp; "年" &amp; 入力してください!N35 &amp; "月" &amp; 入力してください!R35 &amp; "日","年　　月　　日")</f>
        <v>年　　月　　日</v>
      </c>
      <c r="AB156" s="267"/>
      <c r="AC156" s="267"/>
      <c r="AD156" s="267"/>
      <c r="AE156" s="267"/>
      <c r="AF156" s="267"/>
      <c r="AG156" s="166"/>
      <c r="AH156" s="176" t="s">
        <v>536</v>
      </c>
      <c r="AI156" s="178"/>
      <c r="AJ156" s="165" t="str">
        <f>入力してください!G34&amp;""</f>
        <v/>
      </c>
      <c r="AK156" s="166"/>
      <c r="AL156" s="47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</row>
    <row r="157" spans="1:84" ht="19.5" customHeight="1" x14ac:dyDescent="0.2">
      <c r="A157" s="29"/>
      <c r="B157" s="46"/>
      <c r="C157" s="277"/>
      <c r="D157" s="278"/>
      <c r="E157" s="154"/>
      <c r="F157" s="155"/>
      <c r="G157" s="169" t="s">
        <v>554</v>
      </c>
      <c r="H157" s="170"/>
      <c r="I157" s="171"/>
      <c r="J157" s="223" t="str">
        <f>入力してください!G32&amp; ""</f>
        <v/>
      </c>
      <c r="K157" s="224"/>
      <c r="L157" s="224"/>
      <c r="M157" s="224"/>
      <c r="N157" s="224"/>
      <c r="O157" s="224"/>
      <c r="P157" s="225"/>
      <c r="Q157" s="224" t="str">
        <f>入力してください!P32&amp; ""</f>
        <v/>
      </c>
      <c r="R157" s="224"/>
      <c r="S157" s="224"/>
      <c r="T157" s="224"/>
      <c r="U157" s="224"/>
      <c r="V157" s="225"/>
      <c r="W157" s="235"/>
      <c r="X157" s="236"/>
      <c r="Y157" s="236"/>
      <c r="Z157" s="237"/>
      <c r="AA157" s="167"/>
      <c r="AB157" s="268"/>
      <c r="AC157" s="268"/>
      <c r="AD157" s="268"/>
      <c r="AE157" s="268"/>
      <c r="AF157" s="268"/>
      <c r="AG157" s="168"/>
      <c r="AH157" s="182"/>
      <c r="AI157" s="184"/>
      <c r="AJ157" s="167"/>
      <c r="AK157" s="168"/>
      <c r="AL157" s="47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</row>
    <row r="158" spans="1:84" ht="12.75" customHeight="1" x14ac:dyDescent="0.2">
      <c r="A158" s="29"/>
      <c r="B158" s="46"/>
      <c r="C158" s="277"/>
      <c r="D158" s="278"/>
      <c r="E158" s="154"/>
      <c r="F158" s="155"/>
      <c r="G158" s="176" t="s">
        <v>541</v>
      </c>
      <c r="H158" s="177"/>
      <c r="I158" s="177"/>
      <c r="J158" s="177"/>
      <c r="K158" s="178"/>
      <c r="L158" s="85" t="str">
        <f>IF(入力してください!Q36="同じ","☑","□")</f>
        <v>□</v>
      </c>
      <c r="M158" s="86" t="s">
        <v>556</v>
      </c>
      <c r="N158" s="87"/>
      <c r="O158" s="87"/>
      <c r="P158" s="87"/>
      <c r="Q158" s="87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9"/>
      <c r="AL158" s="47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</row>
    <row r="159" spans="1:84" ht="29.25" customHeight="1" x14ac:dyDescent="0.2">
      <c r="A159" s="29"/>
      <c r="B159" s="46"/>
      <c r="C159" s="277"/>
      <c r="D159" s="278"/>
      <c r="E159" s="154"/>
      <c r="F159" s="155"/>
      <c r="G159" s="179"/>
      <c r="H159" s="180"/>
      <c r="I159" s="180"/>
      <c r="J159" s="180"/>
      <c r="K159" s="181"/>
      <c r="L159" s="172" t="str">
        <f>"(〒" &amp; IF(入力してください!J37="","   -    ",入力してください!J37) &amp; ")"</f>
        <v>(〒   -    )</v>
      </c>
      <c r="M159" s="173"/>
      <c r="N159" s="173"/>
      <c r="O159" s="173"/>
      <c r="P159" s="173"/>
      <c r="Q159" s="174" t="str">
        <f>入力してください!G38 &amp;入力してください!J38</f>
        <v>東京都</v>
      </c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5"/>
      <c r="AL159" s="47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</row>
    <row r="160" spans="1:84" ht="29.25" customHeight="1" x14ac:dyDescent="0.2">
      <c r="A160" s="29"/>
      <c r="B160" s="46"/>
      <c r="C160" s="277"/>
      <c r="D160" s="278"/>
      <c r="E160" s="154"/>
      <c r="F160" s="155"/>
      <c r="G160" s="182"/>
      <c r="H160" s="183"/>
      <c r="I160" s="183"/>
      <c r="J160" s="183"/>
      <c r="K160" s="184"/>
      <c r="L160" s="90"/>
      <c r="M160" s="91"/>
      <c r="N160" s="91"/>
      <c r="O160" s="91"/>
      <c r="P160" s="91"/>
      <c r="Q160" s="197" t="str">
        <f>入力してください!J39 &amp; ""</f>
        <v/>
      </c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8"/>
      <c r="AL160" s="47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</row>
    <row r="161" spans="1:134" ht="16.5" customHeight="1" x14ac:dyDescent="0.2">
      <c r="A161" s="29"/>
      <c r="B161" s="46"/>
      <c r="C161" s="277"/>
      <c r="D161" s="278"/>
      <c r="E161" s="154"/>
      <c r="F161" s="155"/>
      <c r="G161" s="164" t="s">
        <v>584</v>
      </c>
      <c r="H161" s="159"/>
      <c r="I161" s="159"/>
      <c r="J161" s="159"/>
      <c r="K161" s="160"/>
      <c r="L161" s="161" t="s">
        <v>585</v>
      </c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3"/>
      <c r="AL161" s="47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Q161" s="26"/>
      <c r="BR161" s="26"/>
      <c r="BS161" s="26"/>
      <c r="BT161" s="26"/>
      <c r="CC161" s="17" t="str">
        <f>IF(入力してください!G170="共済","〇","")</f>
        <v/>
      </c>
      <c r="CD161" s="17" t="str">
        <f>IF(入力してください!G192="共済","〇","")</f>
        <v/>
      </c>
      <c r="CE161" s="17" t="str">
        <f>IF(入力してください!G202="共済","〇","")</f>
        <v/>
      </c>
      <c r="CF161" s="17" t="str">
        <f>IF(入力してください!G212="共済","〇","")</f>
        <v/>
      </c>
    </row>
    <row r="162" spans="1:134" ht="24" customHeight="1" x14ac:dyDescent="0.2">
      <c r="A162" s="29"/>
      <c r="B162" s="46"/>
      <c r="C162" s="277"/>
      <c r="D162" s="278"/>
      <c r="E162" s="156"/>
      <c r="F162" s="157"/>
      <c r="G162" s="158" t="s">
        <v>555</v>
      </c>
      <c r="H162" s="159"/>
      <c r="I162" s="159"/>
      <c r="J162" s="159"/>
      <c r="K162" s="160"/>
      <c r="L162" s="309"/>
      <c r="M162" s="310"/>
      <c r="N162" s="310"/>
      <c r="O162" s="310"/>
      <c r="P162" s="310"/>
      <c r="Q162" s="310"/>
      <c r="R162" s="310"/>
      <c r="S162" s="310"/>
      <c r="T162" s="310"/>
      <c r="U162" s="310"/>
      <c r="V162" s="310"/>
      <c r="W162" s="310"/>
      <c r="X162" s="310"/>
      <c r="Y162" s="310"/>
      <c r="Z162" s="310"/>
      <c r="AA162" s="310"/>
      <c r="AB162" s="310"/>
      <c r="AC162" s="310"/>
      <c r="AD162" s="310"/>
      <c r="AE162" s="310"/>
      <c r="AF162" s="310"/>
      <c r="AG162" s="310"/>
      <c r="AH162" s="310"/>
      <c r="AI162" s="310"/>
      <c r="AJ162" s="310"/>
      <c r="AK162" s="311"/>
      <c r="AL162" s="47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</row>
    <row r="163" spans="1:134" ht="11.25" customHeight="1" x14ac:dyDescent="0.15">
      <c r="A163" s="29"/>
      <c r="B163" s="46"/>
      <c r="C163" s="277"/>
      <c r="D163" s="278"/>
      <c r="E163" s="255" t="s">
        <v>546</v>
      </c>
      <c r="F163" s="255"/>
      <c r="G163" s="199" t="s">
        <v>1</v>
      </c>
      <c r="H163" s="200"/>
      <c r="I163" s="201"/>
      <c r="J163" s="220" t="str">
        <f>入力してください!G162&amp; ""</f>
        <v/>
      </c>
      <c r="K163" s="221"/>
      <c r="L163" s="221"/>
      <c r="M163" s="221"/>
      <c r="N163" s="221"/>
      <c r="O163" s="221"/>
      <c r="P163" s="222"/>
      <c r="Q163" s="221" t="str">
        <f>入力してください!P162&amp; ""</f>
        <v/>
      </c>
      <c r="R163" s="221"/>
      <c r="S163" s="221"/>
      <c r="T163" s="221"/>
      <c r="U163" s="221"/>
      <c r="V163" s="222"/>
      <c r="W163" s="232" t="s">
        <v>540</v>
      </c>
      <c r="X163" s="233"/>
      <c r="Y163" s="233"/>
      <c r="Z163" s="234"/>
      <c r="AA163" s="165" t="str">
        <f>IF(入力してください!I45&lt;&gt;"",入力してください!G45 &amp; 入力してください!I45 &amp; "年" &amp; 入力してください!N45 &amp; "月" &amp; 入力してください!R45 &amp; "日","年　　月　　日")</f>
        <v>年　　月　　日</v>
      </c>
      <c r="AB163" s="267"/>
      <c r="AC163" s="267"/>
      <c r="AD163" s="267"/>
      <c r="AE163" s="267"/>
      <c r="AF163" s="267"/>
      <c r="AG163" s="166"/>
      <c r="AH163" s="176" t="s">
        <v>536</v>
      </c>
      <c r="AI163" s="178"/>
      <c r="AJ163" s="165" t="str">
        <f>入力してください!G44&amp;""</f>
        <v/>
      </c>
      <c r="AK163" s="166"/>
      <c r="AL163" s="47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</row>
    <row r="164" spans="1:134" ht="19.5" customHeight="1" x14ac:dyDescent="0.2">
      <c r="A164" s="29"/>
      <c r="B164" s="46"/>
      <c r="C164" s="277"/>
      <c r="D164" s="278"/>
      <c r="E164" s="256"/>
      <c r="F164" s="256"/>
      <c r="G164" s="169" t="s">
        <v>554</v>
      </c>
      <c r="H164" s="170"/>
      <c r="I164" s="171"/>
      <c r="J164" s="223" t="str">
        <f>入力してください!G161&amp; ""</f>
        <v/>
      </c>
      <c r="K164" s="224"/>
      <c r="L164" s="224"/>
      <c r="M164" s="224"/>
      <c r="N164" s="224"/>
      <c r="O164" s="224"/>
      <c r="P164" s="225"/>
      <c r="Q164" s="224" t="str">
        <f>入力してください!P161&amp; ""</f>
        <v/>
      </c>
      <c r="R164" s="224"/>
      <c r="S164" s="224"/>
      <c r="T164" s="224"/>
      <c r="U164" s="224"/>
      <c r="V164" s="225"/>
      <c r="W164" s="235"/>
      <c r="X164" s="236"/>
      <c r="Y164" s="236"/>
      <c r="Z164" s="237"/>
      <c r="AA164" s="167"/>
      <c r="AB164" s="268"/>
      <c r="AC164" s="268"/>
      <c r="AD164" s="268"/>
      <c r="AE164" s="268"/>
      <c r="AF164" s="268"/>
      <c r="AG164" s="168"/>
      <c r="AH164" s="182"/>
      <c r="AI164" s="184"/>
      <c r="AJ164" s="167"/>
      <c r="AK164" s="168"/>
      <c r="AL164" s="47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</row>
    <row r="165" spans="1:134" ht="12.75" customHeight="1" x14ac:dyDescent="0.2">
      <c r="A165" s="29"/>
      <c r="B165" s="46"/>
      <c r="C165" s="277"/>
      <c r="D165" s="278"/>
      <c r="E165" s="256"/>
      <c r="F165" s="256"/>
      <c r="G165" s="176" t="s">
        <v>541</v>
      </c>
      <c r="H165" s="177"/>
      <c r="I165" s="177"/>
      <c r="J165" s="177"/>
      <c r="K165" s="178"/>
      <c r="L165" s="85" t="str">
        <f>IF(入力してください!Q46="同じ","☑","□")</f>
        <v>□</v>
      </c>
      <c r="M165" s="86" t="s">
        <v>556</v>
      </c>
      <c r="N165" s="87"/>
      <c r="O165" s="87"/>
      <c r="P165" s="87"/>
      <c r="Q165" s="87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9"/>
      <c r="AL165" s="47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</row>
    <row r="166" spans="1:134" ht="29.25" customHeight="1" x14ac:dyDescent="0.2">
      <c r="A166" s="29"/>
      <c r="B166" s="46"/>
      <c r="C166" s="277"/>
      <c r="D166" s="278"/>
      <c r="E166" s="256"/>
      <c r="F166" s="256"/>
      <c r="G166" s="179"/>
      <c r="H166" s="180"/>
      <c r="I166" s="180"/>
      <c r="J166" s="180"/>
      <c r="K166" s="181"/>
      <c r="L166" s="172" t="str">
        <f>"(〒" &amp; IF(入力してください!J47="","   -    ",入力してください!J47) &amp; ")"</f>
        <v>(〒   -    )</v>
      </c>
      <c r="M166" s="173"/>
      <c r="N166" s="173"/>
      <c r="O166" s="173"/>
      <c r="P166" s="173"/>
      <c r="Q166" s="174" t="str">
        <f>入力してください!G48 &amp;入力してください!J48</f>
        <v>東京都</v>
      </c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174"/>
      <c r="AI166" s="174"/>
      <c r="AJ166" s="174"/>
      <c r="AK166" s="175"/>
      <c r="AL166" s="47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</row>
    <row r="167" spans="1:134" ht="29.25" customHeight="1" x14ac:dyDescent="0.2">
      <c r="A167" s="29"/>
      <c r="B167" s="46"/>
      <c r="C167" s="277"/>
      <c r="D167" s="278"/>
      <c r="E167" s="256"/>
      <c r="F167" s="256"/>
      <c r="G167" s="182"/>
      <c r="H167" s="183"/>
      <c r="I167" s="183"/>
      <c r="J167" s="183"/>
      <c r="K167" s="184"/>
      <c r="L167" s="90"/>
      <c r="M167" s="91"/>
      <c r="N167" s="91"/>
      <c r="O167" s="91"/>
      <c r="P167" s="91"/>
      <c r="Q167" s="197" t="str">
        <f>入力してください!J49 &amp; ""</f>
        <v/>
      </c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8"/>
      <c r="AL167" s="47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</row>
    <row r="168" spans="1:134" ht="16.5" customHeight="1" x14ac:dyDescent="0.2">
      <c r="A168" s="29"/>
      <c r="B168" s="46"/>
      <c r="C168" s="277"/>
      <c r="D168" s="278"/>
      <c r="E168" s="256"/>
      <c r="F168" s="256"/>
      <c r="G168" s="164" t="s">
        <v>584</v>
      </c>
      <c r="H168" s="159"/>
      <c r="I168" s="159"/>
      <c r="J168" s="159"/>
      <c r="K168" s="160"/>
      <c r="L168" s="161" t="s">
        <v>585</v>
      </c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3"/>
      <c r="AL168" s="47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Q168" s="26"/>
      <c r="BR168" s="26"/>
      <c r="BS168" s="26"/>
      <c r="BT168" s="26"/>
      <c r="CC168" s="17" t="str">
        <f>IF(入力してください!G176="共済","〇","")</f>
        <v/>
      </c>
      <c r="CD168" s="17" t="str">
        <f>IF(入力してください!G198="共済","〇","")</f>
        <v/>
      </c>
      <c r="CE168" s="17" t="str">
        <f>IF(入力してください!G208="共済","〇","")</f>
        <v/>
      </c>
      <c r="CF168" s="17" t="str">
        <f>IF(入力してください!G218="共済","〇","")</f>
        <v/>
      </c>
    </row>
    <row r="169" spans="1:134" ht="24" customHeight="1" x14ac:dyDescent="0.2">
      <c r="A169" s="29"/>
      <c r="B169" s="46"/>
      <c r="C169" s="277"/>
      <c r="D169" s="278"/>
      <c r="E169" s="257"/>
      <c r="F169" s="257"/>
      <c r="G169" s="158" t="s">
        <v>555</v>
      </c>
      <c r="H169" s="159"/>
      <c r="I169" s="159"/>
      <c r="J169" s="159"/>
      <c r="K169" s="160"/>
      <c r="L169" s="309"/>
      <c r="M169" s="310"/>
      <c r="N169" s="310"/>
      <c r="O169" s="310"/>
      <c r="P169" s="310"/>
      <c r="Q169" s="310"/>
      <c r="R169" s="310"/>
      <c r="S169" s="310"/>
      <c r="T169" s="310"/>
      <c r="U169" s="310"/>
      <c r="V169" s="310"/>
      <c r="W169" s="310"/>
      <c r="X169" s="310"/>
      <c r="Y169" s="310"/>
      <c r="Z169" s="310"/>
      <c r="AA169" s="310"/>
      <c r="AB169" s="310"/>
      <c r="AC169" s="310"/>
      <c r="AD169" s="310"/>
      <c r="AE169" s="310"/>
      <c r="AF169" s="310"/>
      <c r="AG169" s="310"/>
      <c r="AH169" s="310"/>
      <c r="AI169" s="310"/>
      <c r="AJ169" s="310"/>
      <c r="AK169" s="311"/>
      <c r="AL169" s="47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</row>
    <row r="170" spans="1:134" ht="11.25" customHeight="1" x14ac:dyDescent="0.15">
      <c r="A170" s="29"/>
      <c r="B170" s="46"/>
      <c r="C170" s="277"/>
      <c r="D170" s="278"/>
      <c r="E170" s="256" t="s">
        <v>558</v>
      </c>
      <c r="F170" s="256"/>
      <c r="G170" s="291" t="s">
        <v>1</v>
      </c>
      <c r="H170" s="292"/>
      <c r="I170" s="293"/>
      <c r="J170" s="220" t="str">
        <f>入力してください!G43&amp; ""</f>
        <v/>
      </c>
      <c r="K170" s="221"/>
      <c r="L170" s="221"/>
      <c r="M170" s="221"/>
      <c r="N170" s="221"/>
      <c r="O170" s="221"/>
      <c r="P170" s="222"/>
      <c r="Q170" s="221" t="str">
        <f>入力してください!P43&amp; ""</f>
        <v/>
      </c>
      <c r="R170" s="221"/>
      <c r="S170" s="221"/>
      <c r="T170" s="221"/>
      <c r="U170" s="221"/>
      <c r="V170" s="222"/>
      <c r="W170" s="281" t="s">
        <v>540</v>
      </c>
      <c r="X170" s="282"/>
      <c r="Y170" s="282"/>
      <c r="Z170" s="283"/>
      <c r="AA170" s="284" t="str">
        <f>IF(入力してください!I55&lt;&gt;"",入力してください!G55 &amp; 入力してください!I55 &amp; "年" &amp; 入力してください!N55 &amp; "月" &amp; 入力してください!R55 &amp; "日","年　　月　　日")</f>
        <v>年　　月　　日</v>
      </c>
      <c r="AB170" s="285"/>
      <c r="AC170" s="285"/>
      <c r="AD170" s="285"/>
      <c r="AE170" s="285"/>
      <c r="AF170" s="285"/>
      <c r="AG170" s="286"/>
      <c r="AH170" s="179" t="s">
        <v>536</v>
      </c>
      <c r="AI170" s="181"/>
      <c r="AJ170" s="284" t="str">
        <f>入力してください!G54&amp;""</f>
        <v/>
      </c>
      <c r="AK170" s="286"/>
      <c r="AL170" s="47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</row>
    <row r="171" spans="1:134" ht="19.5" customHeight="1" x14ac:dyDescent="0.2">
      <c r="A171" s="29"/>
      <c r="B171" s="46"/>
      <c r="C171" s="277"/>
      <c r="D171" s="278"/>
      <c r="E171" s="256"/>
      <c r="F171" s="256"/>
      <c r="G171" s="169" t="s">
        <v>554</v>
      </c>
      <c r="H171" s="170"/>
      <c r="I171" s="171"/>
      <c r="J171" s="223" t="str">
        <f>入力してください!G42&amp; ""</f>
        <v/>
      </c>
      <c r="K171" s="224"/>
      <c r="L171" s="224"/>
      <c r="M171" s="224"/>
      <c r="N171" s="224"/>
      <c r="O171" s="224"/>
      <c r="P171" s="225"/>
      <c r="Q171" s="224" t="str">
        <f>入力してください!P42&amp; ""</f>
        <v/>
      </c>
      <c r="R171" s="224"/>
      <c r="S171" s="224"/>
      <c r="T171" s="224"/>
      <c r="U171" s="224"/>
      <c r="V171" s="225"/>
      <c r="W171" s="235"/>
      <c r="X171" s="236"/>
      <c r="Y171" s="236"/>
      <c r="Z171" s="237"/>
      <c r="AA171" s="167"/>
      <c r="AB171" s="268"/>
      <c r="AC171" s="268"/>
      <c r="AD171" s="268"/>
      <c r="AE171" s="268"/>
      <c r="AF171" s="268"/>
      <c r="AG171" s="168"/>
      <c r="AH171" s="182"/>
      <c r="AI171" s="184"/>
      <c r="AJ171" s="167"/>
      <c r="AK171" s="168"/>
      <c r="AL171" s="47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</row>
    <row r="172" spans="1:134" ht="12.75" customHeight="1" x14ac:dyDescent="0.2">
      <c r="A172" s="29"/>
      <c r="B172" s="46"/>
      <c r="C172" s="277"/>
      <c r="D172" s="278"/>
      <c r="E172" s="256"/>
      <c r="F172" s="256"/>
      <c r="G172" s="176" t="s">
        <v>541</v>
      </c>
      <c r="H172" s="177"/>
      <c r="I172" s="177"/>
      <c r="J172" s="177"/>
      <c r="K172" s="178"/>
      <c r="L172" s="85" t="str">
        <f>IF(入力してください!Q56="同じ","☑","□")</f>
        <v>□</v>
      </c>
      <c r="M172" s="86" t="s">
        <v>556</v>
      </c>
      <c r="N172" s="87"/>
      <c r="O172" s="87"/>
      <c r="P172" s="87"/>
      <c r="Q172" s="87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9"/>
      <c r="AL172" s="47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</row>
    <row r="173" spans="1:134" ht="25.15" customHeight="1" x14ac:dyDescent="0.2">
      <c r="A173" s="29"/>
      <c r="B173" s="46"/>
      <c r="C173" s="277"/>
      <c r="D173" s="278"/>
      <c r="E173" s="256"/>
      <c r="F173" s="256"/>
      <c r="G173" s="179"/>
      <c r="H173" s="180"/>
      <c r="I173" s="180"/>
      <c r="J173" s="180"/>
      <c r="K173" s="181"/>
      <c r="L173" s="172" t="str">
        <f>"(〒" &amp; IF(入力してください!J57="","   -    ",入力してください!J57) &amp; ")"</f>
        <v>(〒   -    )</v>
      </c>
      <c r="M173" s="173"/>
      <c r="N173" s="173"/>
      <c r="O173" s="173"/>
      <c r="P173" s="173"/>
      <c r="Q173" s="174" t="str">
        <f>入力してください!G58 &amp;入力してください!J58</f>
        <v>東京都</v>
      </c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5"/>
      <c r="AL173" s="47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</row>
    <row r="174" spans="1:134" ht="25.15" customHeight="1" x14ac:dyDescent="0.2">
      <c r="A174" s="29"/>
      <c r="B174" s="46"/>
      <c r="C174" s="277"/>
      <c r="D174" s="278"/>
      <c r="E174" s="256"/>
      <c r="F174" s="256"/>
      <c r="G174" s="182"/>
      <c r="H174" s="183"/>
      <c r="I174" s="183"/>
      <c r="J174" s="183"/>
      <c r="K174" s="184"/>
      <c r="L174" s="90"/>
      <c r="M174" s="91"/>
      <c r="N174" s="91"/>
      <c r="O174" s="91"/>
      <c r="P174" s="91"/>
      <c r="Q174" s="197" t="str">
        <f>入力してください!J59 &amp; ""</f>
        <v/>
      </c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8"/>
      <c r="AL174" s="47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</row>
    <row r="175" spans="1:134" ht="16.5" customHeight="1" x14ac:dyDescent="0.2">
      <c r="A175" s="29"/>
      <c r="B175" s="46"/>
      <c r="C175" s="277"/>
      <c r="D175" s="278"/>
      <c r="E175" s="256"/>
      <c r="F175" s="256"/>
      <c r="G175" s="164" t="s">
        <v>584</v>
      </c>
      <c r="H175" s="159"/>
      <c r="I175" s="159"/>
      <c r="J175" s="159"/>
      <c r="K175" s="160"/>
      <c r="L175" s="161" t="s">
        <v>585</v>
      </c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3"/>
      <c r="AL175" s="47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Q175" s="26"/>
      <c r="BR175" s="26"/>
      <c r="BS175" s="26"/>
      <c r="BT175" s="26"/>
      <c r="CC175" s="17" t="str">
        <f>IF(入力してください!G183="共済","〇","")</f>
        <v/>
      </c>
      <c r="CD175" s="17" t="str">
        <f>IF(入力してください!G205="共済","〇","")</f>
        <v/>
      </c>
      <c r="CE175" s="17" t="str">
        <f>IF(入力してください!G215="共済","〇","")</f>
        <v/>
      </c>
      <c r="CF175" s="17" t="str">
        <f>IF(入力してください!G225="共済","〇","")</f>
        <v/>
      </c>
    </row>
    <row r="176" spans="1:134" ht="24" customHeight="1" x14ac:dyDescent="0.2">
      <c r="A176" s="29"/>
      <c r="B176" s="46"/>
      <c r="C176" s="279"/>
      <c r="D176" s="280"/>
      <c r="E176" s="257"/>
      <c r="F176" s="257"/>
      <c r="G176" s="158" t="s">
        <v>555</v>
      </c>
      <c r="H176" s="159"/>
      <c r="I176" s="159"/>
      <c r="J176" s="159"/>
      <c r="K176" s="160"/>
      <c r="L176" s="309"/>
      <c r="M176" s="310"/>
      <c r="N176" s="310"/>
      <c r="O176" s="310"/>
      <c r="P176" s="310"/>
      <c r="Q176" s="310"/>
      <c r="R176" s="310"/>
      <c r="S176" s="310"/>
      <c r="T176" s="310"/>
      <c r="U176" s="310"/>
      <c r="V176" s="310"/>
      <c r="W176" s="310"/>
      <c r="X176" s="310"/>
      <c r="Y176" s="310"/>
      <c r="Z176" s="310"/>
      <c r="AA176" s="310"/>
      <c r="AB176" s="310"/>
      <c r="AC176" s="310"/>
      <c r="AD176" s="310"/>
      <c r="AE176" s="310"/>
      <c r="AF176" s="310"/>
      <c r="AG176" s="310"/>
      <c r="AH176" s="310"/>
      <c r="AI176" s="310"/>
      <c r="AJ176" s="310"/>
      <c r="AK176" s="311"/>
      <c r="AL176" s="47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</row>
    <row r="177" spans="1:134" ht="0.75" customHeight="1" x14ac:dyDescent="0.2">
      <c r="A177" s="29"/>
      <c r="B177" s="46"/>
      <c r="C177" s="54"/>
      <c r="D177" s="54"/>
      <c r="E177" s="32"/>
      <c r="F177" s="32"/>
      <c r="G177" s="32"/>
      <c r="H177" s="32"/>
      <c r="I177" s="55"/>
      <c r="J177" s="55"/>
      <c r="K177" s="55"/>
      <c r="L177" s="55"/>
      <c r="M177" s="55"/>
      <c r="N177" s="5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47"/>
    </row>
    <row r="178" spans="1:134" ht="15.75" customHeight="1" x14ac:dyDescent="0.2">
      <c r="A178" s="29"/>
      <c r="B178" s="46"/>
      <c r="C178" s="185" t="s">
        <v>577</v>
      </c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47"/>
    </row>
    <row r="179" spans="1:134" s="23" customFormat="1" ht="15" customHeight="1" x14ac:dyDescent="0.2">
      <c r="A179" s="38"/>
      <c r="B179" s="60"/>
      <c r="C179" s="69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61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</row>
    <row r="180" spans="1:134" ht="20.25" customHeight="1" x14ac:dyDescent="0.2">
      <c r="A180" s="29"/>
      <c r="B180" s="46"/>
      <c r="C180" s="187" t="s">
        <v>579</v>
      </c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62"/>
    </row>
    <row r="181" spans="1:134" ht="28.5" customHeight="1" x14ac:dyDescent="0.2">
      <c r="A181" s="29"/>
      <c r="B181" s="46"/>
      <c r="C181" s="196" t="s">
        <v>560</v>
      </c>
      <c r="D181" s="196"/>
      <c r="E181" s="191" t="s">
        <v>569</v>
      </c>
      <c r="F181" s="191"/>
      <c r="G181" s="191"/>
      <c r="H181" s="191" t="s">
        <v>572</v>
      </c>
      <c r="I181" s="191"/>
      <c r="J181" s="191"/>
      <c r="K181" s="191"/>
      <c r="L181" s="193" t="s">
        <v>568</v>
      </c>
      <c r="M181" s="193"/>
      <c r="N181" s="193"/>
      <c r="O181" s="193"/>
      <c r="P181" s="193"/>
      <c r="Q181" s="193"/>
      <c r="R181" s="188" t="s">
        <v>559</v>
      </c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89"/>
      <c r="AE181" s="189"/>
      <c r="AF181" s="189"/>
      <c r="AG181" s="189"/>
      <c r="AH181" s="189"/>
      <c r="AI181" s="189"/>
      <c r="AJ181" s="189"/>
      <c r="AK181" s="190"/>
      <c r="AL181" s="59"/>
    </row>
    <row r="182" spans="1:134" ht="22.5" customHeight="1" x14ac:dyDescent="0.2">
      <c r="A182" s="29"/>
      <c r="B182" s="46"/>
      <c r="C182" s="196"/>
      <c r="D182" s="196"/>
      <c r="E182" s="191"/>
      <c r="F182" s="191"/>
      <c r="G182" s="191"/>
      <c r="H182" s="194" t="s">
        <v>570</v>
      </c>
      <c r="I182" s="194"/>
      <c r="J182" s="194"/>
      <c r="K182" s="194"/>
      <c r="L182" s="194"/>
      <c r="M182" s="194"/>
      <c r="N182" s="194"/>
      <c r="O182" s="194"/>
      <c r="P182" s="194"/>
      <c r="Q182" s="194"/>
      <c r="R182" s="188" t="s">
        <v>561</v>
      </c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90"/>
      <c r="AL182" s="47"/>
    </row>
    <row r="183" spans="1:134" ht="22.5" customHeight="1" x14ac:dyDescent="0.2">
      <c r="A183" s="29"/>
      <c r="B183" s="46"/>
      <c r="C183" s="196"/>
      <c r="D183" s="196"/>
      <c r="E183" s="192" t="s">
        <v>573</v>
      </c>
      <c r="F183" s="192"/>
      <c r="G183" s="192"/>
      <c r="H183" s="195" t="s">
        <v>571</v>
      </c>
      <c r="I183" s="195"/>
      <c r="J183" s="195"/>
      <c r="K183" s="195"/>
      <c r="L183" s="195"/>
      <c r="M183" s="195"/>
      <c r="N183" s="195"/>
      <c r="O183" s="195"/>
      <c r="P183" s="195"/>
      <c r="Q183" s="195"/>
      <c r="R183" s="188" t="s">
        <v>562</v>
      </c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90"/>
      <c r="AL183" s="62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</row>
    <row r="184" spans="1:134" ht="5.25" customHeight="1" x14ac:dyDescent="0.2">
      <c r="B184" s="33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7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</row>
    <row r="185" spans="1:134" ht="9.75" customHeight="1" x14ac:dyDescent="0.2">
      <c r="B185" s="31" t="s">
        <v>606</v>
      </c>
      <c r="C185" s="36"/>
      <c r="D185" s="36"/>
      <c r="E185" s="36"/>
      <c r="P185" s="37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231" spans="79:134" ht="12.75" customHeight="1" x14ac:dyDescent="0.2"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</row>
  </sheetData>
  <sheetProtection algorithmName="SHA-512" hashValue="pFC9dLlqZPilCbMg6IrANleSiVnSqqPP1iXTd1JAo7J7p9XzttvceXcKkFRlr3PgpZdHVluCNH4r/FDMgdAMDA==" saltValue="fxVwzNEM44eVh9sErewcVQ==" spinCount="100000" sheet="1" selectLockedCells="1"/>
  <mergeCells count="558">
    <mergeCell ref="E156:F162"/>
    <mergeCell ref="J156:P156"/>
    <mergeCell ref="Q156:V156"/>
    <mergeCell ref="J157:P157"/>
    <mergeCell ref="Q157:V157"/>
    <mergeCell ref="J163:P163"/>
    <mergeCell ref="Q163:V163"/>
    <mergeCell ref="J164:P164"/>
    <mergeCell ref="Q164:V164"/>
    <mergeCell ref="L161:AK161"/>
    <mergeCell ref="L169:AK169"/>
    <mergeCell ref="G162:K162"/>
    <mergeCell ref="L162:AK162"/>
    <mergeCell ref="L149:AK149"/>
    <mergeCell ref="J110:P110"/>
    <mergeCell ref="Q110:V110"/>
    <mergeCell ref="J111:P111"/>
    <mergeCell ref="Q111:V111"/>
    <mergeCell ref="J117:P117"/>
    <mergeCell ref="Q117:V117"/>
    <mergeCell ref="J118:P118"/>
    <mergeCell ref="Q118:V118"/>
    <mergeCell ref="J124:P124"/>
    <mergeCell ref="Q124:V124"/>
    <mergeCell ref="G123:K123"/>
    <mergeCell ref="L116:AK116"/>
    <mergeCell ref="L123:AK123"/>
    <mergeCell ref="L130:AK130"/>
    <mergeCell ref="Q125:V125"/>
    <mergeCell ref="J143:P143"/>
    <mergeCell ref="Q143:V143"/>
    <mergeCell ref="J144:P144"/>
    <mergeCell ref="Q144:V144"/>
    <mergeCell ref="C96:AK96"/>
    <mergeCell ref="C97:F103"/>
    <mergeCell ref="G97:I97"/>
    <mergeCell ref="W97:Z98"/>
    <mergeCell ref="AA97:AG98"/>
    <mergeCell ref="AH97:AI98"/>
    <mergeCell ref="AJ97:AK98"/>
    <mergeCell ref="L103:AK103"/>
    <mergeCell ref="J97:P97"/>
    <mergeCell ref="Q97:V97"/>
    <mergeCell ref="J98:P98"/>
    <mergeCell ref="Q98:V98"/>
    <mergeCell ref="J105:P105"/>
    <mergeCell ref="Q105:V105"/>
    <mergeCell ref="J106:P106"/>
    <mergeCell ref="Q106:V106"/>
    <mergeCell ref="L99:P99"/>
    <mergeCell ref="Q99:AK99"/>
    <mergeCell ref="Q100:AK100"/>
    <mergeCell ref="V102:W102"/>
    <mergeCell ref="X102:Y102"/>
    <mergeCell ref="G103:K103"/>
    <mergeCell ref="I1:AE1"/>
    <mergeCell ref="J50:P50"/>
    <mergeCell ref="Q50:V50"/>
    <mergeCell ref="J51:P51"/>
    <mergeCell ref="Q51:V51"/>
    <mergeCell ref="J63:P63"/>
    <mergeCell ref="Q63:V63"/>
    <mergeCell ref="J64:P64"/>
    <mergeCell ref="Q64:V64"/>
    <mergeCell ref="J58:P58"/>
    <mergeCell ref="Q58:V58"/>
    <mergeCell ref="J59:P59"/>
    <mergeCell ref="Q59:V59"/>
    <mergeCell ref="G51:I51"/>
    <mergeCell ref="G52:K53"/>
    <mergeCell ref="L52:P52"/>
    <mergeCell ref="Q52:AK52"/>
    <mergeCell ref="Q53:AK53"/>
    <mergeCell ref="C49:AK49"/>
    <mergeCell ref="G50:I50"/>
    <mergeCell ref="W50:Z51"/>
    <mergeCell ref="AA50:AG51"/>
    <mergeCell ref="AH50:AI51"/>
    <mergeCell ref="AJ50:AK51"/>
    <mergeCell ref="AO2:BP15"/>
    <mergeCell ref="G144:I144"/>
    <mergeCell ref="G145:K146"/>
    <mergeCell ref="L145:P145"/>
    <mergeCell ref="Q145:AK145"/>
    <mergeCell ref="Q146:AK146"/>
    <mergeCell ref="C142:AK142"/>
    <mergeCell ref="C143:F149"/>
    <mergeCell ref="G143:I143"/>
    <mergeCell ref="W143:Z144"/>
    <mergeCell ref="AA143:AG144"/>
    <mergeCell ref="AH143:AI144"/>
    <mergeCell ref="AJ143:AK144"/>
    <mergeCell ref="V148:W148"/>
    <mergeCell ref="X148:Y148"/>
    <mergeCell ref="G149:K149"/>
    <mergeCell ref="G148:K148"/>
    <mergeCell ref="L148:M148"/>
    <mergeCell ref="N148:O148"/>
    <mergeCell ref="P148:Q148"/>
    <mergeCell ref="R148:S148"/>
    <mergeCell ref="T148:U148"/>
    <mergeCell ref="G98:I98"/>
    <mergeCell ref="G99:K100"/>
    <mergeCell ref="C151:F152"/>
    <mergeCell ref="G151:I151"/>
    <mergeCell ref="W151:Z151"/>
    <mergeCell ref="AA151:AK151"/>
    <mergeCell ref="G152:I152"/>
    <mergeCell ref="W152:Z152"/>
    <mergeCell ref="AA152:AK152"/>
    <mergeCell ref="C153:F154"/>
    <mergeCell ref="G153:K154"/>
    <mergeCell ref="L153:P153"/>
    <mergeCell ref="Q153:AK153"/>
    <mergeCell ref="Q154:AK154"/>
    <mergeCell ref="Q152:V152"/>
    <mergeCell ref="J151:P151"/>
    <mergeCell ref="Q151:V151"/>
    <mergeCell ref="J152:P152"/>
    <mergeCell ref="C156:D176"/>
    <mergeCell ref="G156:I156"/>
    <mergeCell ref="W156:Z157"/>
    <mergeCell ref="AA156:AG157"/>
    <mergeCell ref="AH156:AI157"/>
    <mergeCell ref="AJ156:AK157"/>
    <mergeCell ref="G157:I157"/>
    <mergeCell ref="G158:K160"/>
    <mergeCell ref="L159:P159"/>
    <mergeCell ref="Q159:AK159"/>
    <mergeCell ref="Q160:AK160"/>
    <mergeCell ref="E163:F169"/>
    <mergeCell ref="G163:I163"/>
    <mergeCell ref="W163:Z164"/>
    <mergeCell ref="AA163:AG164"/>
    <mergeCell ref="AH163:AI164"/>
    <mergeCell ref="AJ163:AK164"/>
    <mergeCell ref="G164:I164"/>
    <mergeCell ref="G161:K161"/>
    <mergeCell ref="G165:K167"/>
    <mergeCell ref="L166:P166"/>
    <mergeCell ref="Q166:AK166"/>
    <mergeCell ref="Q167:AK167"/>
    <mergeCell ref="G169:K169"/>
    <mergeCell ref="Q174:AK174"/>
    <mergeCell ref="G170:I170"/>
    <mergeCell ref="W170:Z171"/>
    <mergeCell ref="AA170:AG171"/>
    <mergeCell ref="AH170:AI171"/>
    <mergeCell ref="AJ170:AK171"/>
    <mergeCell ref="J171:P171"/>
    <mergeCell ref="Q171:V171"/>
    <mergeCell ref="E181:G182"/>
    <mergeCell ref="H181:K181"/>
    <mergeCell ref="L181:Q181"/>
    <mergeCell ref="R181:AK181"/>
    <mergeCell ref="H182:Q182"/>
    <mergeCell ref="G176:K176"/>
    <mergeCell ref="E170:F176"/>
    <mergeCell ref="R182:AK182"/>
    <mergeCell ref="G171:I171"/>
    <mergeCell ref="G172:K174"/>
    <mergeCell ref="L173:P173"/>
    <mergeCell ref="Q173:AK173"/>
    <mergeCell ref="L176:AK176"/>
    <mergeCell ref="J170:P170"/>
    <mergeCell ref="Q170:V170"/>
    <mergeCell ref="G102:K102"/>
    <mergeCell ref="L102:M102"/>
    <mergeCell ref="N102:O102"/>
    <mergeCell ref="P102:Q102"/>
    <mergeCell ref="R102:S102"/>
    <mergeCell ref="T102:U102"/>
    <mergeCell ref="C105:F106"/>
    <mergeCell ref="G105:I105"/>
    <mergeCell ref="W105:Z105"/>
    <mergeCell ref="AA105:AK105"/>
    <mergeCell ref="G106:I106"/>
    <mergeCell ref="W106:Z106"/>
    <mergeCell ref="AA106:AK106"/>
    <mergeCell ref="C107:F108"/>
    <mergeCell ref="G107:K108"/>
    <mergeCell ref="L107:P107"/>
    <mergeCell ref="Q107:AK107"/>
    <mergeCell ref="Q108:AK108"/>
    <mergeCell ref="C110:D130"/>
    <mergeCell ref="E110:F116"/>
    <mergeCell ref="G110:I110"/>
    <mergeCell ref="W110:Z111"/>
    <mergeCell ref="AA110:AG111"/>
    <mergeCell ref="AH110:AI111"/>
    <mergeCell ref="AJ110:AK111"/>
    <mergeCell ref="G111:I111"/>
    <mergeCell ref="G112:K114"/>
    <mergeCell ref="L113:P113"/>
    <mergeCell ref="Q113:AK113"/>
    <mergeCell ref="Q114:AK114"/>
    <mergeCell ref="E117:F123"/>
    <mergeCell ref="G117:I117"/>
    <mergeCell ref="W117:Z118"/>
    <mergeCell ref="AA117:AG118"/>
    <mergeCell ref="AH117:AI118"/>
    <mergeCell ref="AJ117:AK118"/>
    <mergeCell ref="G118:I118"/>
    <mergeCell ref="G116:K116"/>
    <mergeCell ref="G119:K121"/>
    <mergeCell ref="L120:P120"/>
    <mergeCell ref="Q120:AK120"/>
    <mergeCell ref="Q121:AK121"/>
    <mergeCell ref="E135:G136"/>
    <mergeCell ref="H135:K135"/>
    <mergeCell ref="L135:Q135"/>
    <mergeCell ref="R135:AK135"/>
    <mergeCell ref="H136:Q136"/>
    <mergeCell ref="G130:K130"/>
    <mergeCell ref="E124:F130"/>
    <mergeCell ref="G124:I124"/>
    <mergeCell ref="W124:Z125"/>
    <mergeCell ref="AA124:AG125"/>
    <mergeCell ref="AH124:AI125"/>
    <mergeCell ref="AJ124:AK125"/>
    <mergeCell ref="G125:I125"/>
    <mergeCell ref="G126:K128"/>
    <mergeCell ref="L127:P127"/>
    <mergeCell ref="Q127:AK127"/>
    <mergeCell ref="Q128:AK128"/>
    <mergeCell ref="J125:P125"/>
    <mergeCell ref="R136:AK136"/>
    <mergeCell ref="C48:I48"/>
    <mergeCell ref="C50:F52"/>
    <mergeCell ref="C53:F56"/>
    <mergeCell ref="Z56:AA56"/>
    <mergeCell ref="AB56:AC56"/>
    <mergeCell ref="AD56:AE56"/>
    <mergeCell ref="AF56:AG56"/>
    <mergeCell ref="AH56:AI56"/>
    <mergeCell ref="AJ56:AK56"/>
    <mergeCell ref="V55:W55"/>
    <mergeCell ref="X55:Y55"/>
    <mergeCell ref="G56:K56"/>
    <mergeCell ref="L56:M56"/>
    <mergeCell ref="N56:O56"/>
    <mergeCell ref="P56:Q56"/>
    <mergeCell ref="R56:S56"/>
    <mergeCell ref="T56:U56"/>
    <mergeCell ref="V56:W56"/>
    <mergeCell ref="X56:Y56"/>
    <mergeCell ref="G55:K55"/>
    <mergeCell ref="L55:M55"/>
    <mergeCell ref="N55:O55"/>
    <mergeCell ref="P55:Q55"/>
    <mergeCell ref="R55:S55"/>
    <mergeCell ref="T55:U55"/>
    <mergeCell ref="C58:F59"/>
    <mergeCell ref="G58:I58"/>
    <mergeCell ref="W58:Z58"/>
    <mergeCell ref="AA58:AK58"/>
    <mergeCell ref="G59:I59"/>
    <mergeCell ref="W59:Z59"/>
    <mergeCell ref="AA59:AK59"/>
    <mergeCell ref="C60:F61"/>
    <mergeCell ref="G60:K61"/>
    <mergeCell ref="L60:P60"/>
    <mergeCell ref="Q60:AK60"/>
    <mergeCell ref="Q61:AK61"/>
    <mergeCell ref="Q67:AK67"/>
    <mergeCell ref="G70:I70"/>
    <mergeCell ref="W70:Z71"/>
    <mergeCell ref="AA70:AG71"/>
    <mergeCell ref="AH70:AI71"/>
    <mergeCell ref="J78:P78"/>
    <mergeCell ref="Q78:V78"/>
    <mergeCell ref="G72:K74"/>
    <mergeCell ref="L73:P73"/>
    <mergeCell ref="Q73:AK73"/>
    <mergeCell ref="Q74:AK74"/>
    <mergeCell ref="G75:K75"/>
    <mergeCell ref="AJ70:AK71"/>
    <mergeCell ref="G71:I71"/>
    <mergeCell ref="G68:K68"/>
    <mergeCell ref="J70:P70"/>
    <mergeCell ref="Q70:V70"/>
    <mergeCell ref="J71:P71"/>
    <mergeCell ref="Q71:V71"/>
    <mergeCell ref="E183:G183"/>
    <mergeCell ref="H183:Q183"/>
    <mergeCell ref="R183:AK183"/>
    <mergeCell ref="C178:AK178"/>
    <mergeCell ref="C180:AK180"/>
    <mergeCell ref="C181:D183"/>
    <mergeCell ref="G101:K101"/>
    <mergeCell ref="L101:AK101"/>
    <mergeCell ref="G115:K115"/>
    <mergeCell ref="L115:AK115"/>
    <mergeCell ref="G122:K122"/>
    <mergeCell ref="L122:AK122"/>
    <mergeCell ref="G129:K129"/>
    <mergeCell ref="L129:AK129"/>
    <mergeCell ref="G147:K147"/>
    <mergeCell ref="L147:AK147"/>
    <mergeCell ref="G168:K168"/>
    <mergeCell ref="E137:G137"/>
    <mergeCell ref="H137:Q137"/>
    <mergeCell ref="R137:AK137"/>
    <mergeCell ref="C132:AK132"/>
    <mergeCell ref="C134:AK134"/>
    <mergeCell ref="C135:D137"/>
    <mergeCell ref="G54:K54"/>
    <mergeCell ref="L54:AK54"/>
    <mergeCell ref="L68:AK68"/>
    <mergeCell ref="L75:AK75"/>
    <mergeCell ref="G82:K82"/>
    <mergeCell ref="L82:AK82"/>
    <mergeCell ref="Z83:AA83"/>
    <mergeCell ref="AB83:AC83"/>
    <mergeCell ref="AD83:AE83"/>
    <mergeCell ref="AF83:AG83"/>
    <mergeCell ref="G83:K83"/>
    <mergeCell ref="L83:M83"/>
    <mergeCell ref="N83:O83"/>
    <mergeCell ref="G77:I77"/>
    <mergeCell ref="W77:Z78"/>
    <mergeCell ref="AA77:AG78"/>
    <mergeCell ref="AH77:AI78"/>
    <mergeCell ref="AJ77:AK78"/>
    <mergeCell ref="AH83:AI83"/>
    <mergeCell ref="AJ83:AK83"/>
    <mergeCell ref="C85:AK85"/>
    <mergeCell ref="C88:AK88"/>
    <mergeCell ref="C89:D91"/>
    <mergeCell ref="E89:G90"/>
    <mergeCell ref="H89:K89"/>
    <mergeCell ref="L89:Q89"/>
    <mergeCell ref="R89:AK89"/>
    <mergeCell ref="H90:Q90"/>
    <mergeCell ref="E77:F83"/>
    <mergeCell ref="Q80:AK80"/>
    <mergeCell ref="Q81:AK81"/>
    <mergeCell ref="J77:P77"/>
    <mergeCell ref="C63:D83"/>
    <mergeCell ref="G63:I63"/>
    <mergeCell ref="W63:Z64"/>
    <mergeCell ref="AA63:AG64"/>
    <mergeCell ref="AH63:AI64"/>
    <mergeCell ref="AJ63:AK64"/>
    <mergeCell ref="G64:I64"/>
    <mergeCell ref="G65:K67"/>
    <mergeCell ref="L66:P66"/>
    <mergeCell ref="Q66:AK66"/>
    <mergeCell ref="C17:D37"/>
    <mergeCell ref="AH30:AI30"/>
    <mergeCell ref="AJ30:AK30"/>
    <mergeCell ref="E31:F37"/>
    <mergeCell ref="G31:I31"/>
    <mergeCell ref="W31:Z32"/>
    <mergeCell ref="AA31:AG32"/>
    <mergeCell ref="AH31:AI32"/>
    <mergeCell ref="AJ31:AK32"/>
    <mergeCell ref="G32:I32"/>
    <mergeCell ref="L34:P34"/>
    <mergeCell ref="Q34:AK34"/>
    <mergeCell ref="V37:W37"/>
    <mergeCell ref="X37:Y37"/>
    <mergeCell ref="Z37:AA37"/>
    <mergeCell ref="AB37:AC37"/>
    <mergeCell ref="AD37:AE37"/>
    <mergeCell ref="AF37:AG37"/>
    <mergeCell ref="AH37:AI37"/>
    <mergeCell ref="E24:F30"/>
    <mergeCell ref="G24:I24"/>
    <mergeCell ref="W24:Z25"/>
    <mergeCell ref="AA24:AG25"/>
    <mergeCell ref="G29:K29"/>
    <mergeCell ref="L29:AK29"/>
    <mergeCell ref="G36:K36"/>
    <mergeCell ref="L36:AK36"/>
    <mergeCell ref="J24:P24"/>
    <mergeCell ref="Q24:V24"/>
    <mergeCell ref="J25:P25"/>
    <mergeCell ref="Q25:V25"/>
    <mergeCell ref="J31:P31"/>
    <mergeCell ref="Q31:V31"/>
    <mergeCell ref="J32:P32"/>
    <mergeCell ref="Z30:AA30"/>
    <mergeCell ref="Q35:AK35"/>
    <mergeCell ref="G26:K28"/>
    <mergeCell ref="Q32:V32"/>
    <mergeCell ref="E17:F23"/>
    <mergeCell ref="G23:K23"/>
    <mergeCell ref="L23:M23"/>
    <mergeCell ref="N23:O23"/>
    <mergeCell ref="P23:Q23"/>
    <mergeCell ref="R23:S23"/>
    <mergeCell ref="T23:U23"/>
    <mergeCell ref="V23:W23"/>
    <mergeCell ref="X23:Y23"/>
    <mergeCell ref="G17:I17"/>
    <mergeCell ref="W17:Z18"/>
    <mergeCell ref="G18:I18"/>
    <mergeCell ref="L20:P20"/>
    <mergeCell ref="Q20:AK20"/>
    <mergeCell ref="AB23:AC23"/>
    <mergeCell ref="G22:K22"/>
    <mergeCell ref="L22:AK22"/>
    <mergeCell ref="J17:P17"/>
    <mergeCell ref="Q17:V17"/>
    <mergeCell ref="J18:P18"/>
    <mergeCell ref="Q18:V18"/>
    <mergeCell ref="AH17:AI18"/>
    <mergeCell ref="AJ17:AK18"/>
    <mergeCell ref="AA17:AG18"/>
    <mergeCell ref="C12:F13"/>
    <mergeCell ref="C14:F15"/>
    <mergeCell ref="G12:I12"/>
    <mergeCell ref="G13:I13"/>
    <mergeCell ref="L14:P14"/>
    <mergeCell ref="Q14:AK14"/>
    <mergeCell ref="Q15:AK15"/>
    <mergeCell ref="W12:Z12"/>
    <mergeCell ref="AA12:AK12"/>
    <mergeCell ref="W13:Z13"/>
    <mergeCell ref="AA13:AK13"/>
    <mergeCell ref="G14:K15"/>
    <mergeCell ref="J12:P12"/>
    <mergeCell ref="Q12:V12"/>
    <mergeCell ref="J13:P13"/>
    <mergeCell ref="Q13:V13"/>
    <mergeCell ref="Q21:AK21"/>
    <mergeCell ref="G19:K21"/>
    <mergeCell ref="C3:AK3"/>
    <mergeCell ref="C4:F10"/>
    <mergeCell ref="G9:K9"/>
    <mergeCell ref="G10:K10"/>
    <mergeCell ref="G8:K8"/>
    <mergeCell ref="L8:AK8"/>
    <mergeCell ref="J4:P4"/>
    <mergeCell ref="Q4:V4"/>
    <mergeCell ref="J5:P5"/>
    <mergeCell ref="Q5:V5"/>
    <mergeCell ref="AH4:AI5"/>
    <mergeCell ref="AJ4:AK5"/>
    <mergeCell ref="AJ10:AK10"/>
    <mergeCell ref="Z10:AA10"/>
    <mergeCell ref="W4:Z5"/>
    <mergeCell ref="AA4:AG5"/>
    <mergeCell ref="AD10:AE10"/>
    <mergeCell ref="AF10:AG10"/>
    <mergeCell ref="AH10:AI10"/>
    <mergeCell ref="G5:I5"/>
    <mergeCell ref="Q6:AK6"/>
    <mergeCell ref="G6:K7"/>
    <mergeCell ref="G4:I4"/>
    <mergeCell ref="AB10:AC10"/>
    <mergeCell ref="L6:P6"/>
    <mergeCell ref="L10:M10"/>
    <mergeCell ref="N10:O10"/>
    <mergeCell ref="P10:Q10"/>
    <mergeCell ref="R10:S10"/>
    <mergeCell ref="T10:U10"/>
    <mergeCell ref="X9:Y9"/>
    <mergeCell ref="V10:W10"/>
    <mergeCell ref="L9:M9"/>
    <mergeCell ref="N9:O9"/>
    <mergeCell ref="P9:Q9"/>
    <mergeCell ref="R9:S9"/>
    <mergeCell ref="T9:U9"/>
    <mergeCell ref="V9:W9"/>
    <mergeCell ref="X10:Y10"/>
    <mergeCell ref="Q7:AK7"/>
    <mergeCell ref="AD23:AE23"/>
    <mergeCell ref="AF23:AG23"/>
    <mergeCell ref="AH23:AI23"/>
    <mergeCell ref="AJ23:AK23"/>
    <mergeCell ref="Z23:AA23"/>
    <mergeCell ref="Q28:AK28"/>
    <mergeCell ref="AH24:AI25"/>
    <mergeCell ref="G30:K30"/>
    <mergeCell ref="L30:M30"/>
    <mergeCell ref="N30:O30"/>
    <mergeCell ref="V30:W30"/>
    <mergeCell ref="X30:Y30"/>
    <mergeCell ref="P30:Q30"/>
    <mergeCell ref="R30:S30"/>
    <mergeCell ref="T30:U30"/>
    <mergeCell ref="AF30:AG30"/>
    <mergeCell ref="C39:AK39"/>
    <mergeCell ref="C41:AK41"/>
    <mergeCell ref="R42:AK42"/>
    <mergeCell ref="R43:AK43"/>
    <mergeCell ref="E42:G43"/>
    <mergeCell ref="E44:G44"/>
    <mergeCell ref="L42:Q42"/>
    <mergeCell ref="H42:K42"/>
    <mergeCell ref="H43:Q43"/>
    <mergeCell ref="H44:Q44"/>
    <mergeCell ref="C42:D44"/>
    <mergeCell ref="R44:AK44"/>
    <mergeCell ref="AJ24:AK25"/>
    <mergeCell ref="G25:I25"/>
    <mergeCell ref="L27:P27"/>
    <mergeCell ref="Q27:AK27"/>
    <mergeCell ref="AB30:AC30"/>
    <mergeCell ref="AD30:AE30"/>
    <mergeCell ref="G33:K35"/>
    <mergeCell ref="R37:S37"/>
    <mergeCell ref="T37:U37"/>
    <mergeCell ref="AJ37:AK37"/>
    <mergeCell ref="G37:K37"/>
    <mergeCell ref="L37:M37"/>
    <mergeCell ref="N37:O37"/>
    <mergeCell ref="P37:Q37"/>
    <mergeCell ref="P69:Q69"/>
    <mergeCell ref="R69:S69"/>
    <mergeCell ref="T69:U69"/>
    <mergeCell ref="V69:W69"/>
    <mergeCell ref="X69:Y69"/>
    <mergeCell ref="Z69:AA69"/>
    <mergeCell ref="L168:AK168"/>
    <mergeCell ref="G175:K175"/>
    <mergeCell ref="L175:AK175"/>
    <mergeCell ref="Q77:V77"/>
    <mergeCell ref="V83:W83"/>
    <mergeCell ref="X83:Y83"/>
    <mergeCell ref="C87:H87"/>
    <mergeCell ref="J87:Q87"/>
    <mergeCell ref="P83:Q83"/>
    <mergeCell ref="R83:S83"/>
    <mergeCell ref="T83:U83"/>
    <mergeCell ref="G78:I78"/>
    <mergeCell ref="G79:K81"/>
    <mergeCell ref="L80:P80"/>
    <mergeCell ref="R90:AK90"/>
    <mergeCell ref="E91:G91"/>
    <mergeCell ref="H91:Q91"/>
    <mergeCell ref="R91:AK91"/>
    <mergeCell ref="AB69:AC69"/>
    <mergeCell ref="AD69:AE69"/>
    <mergeCell ref="AF69:AG69"/>
    <mergeCell ref="AH69:AI69"/>
    <mergeCell ref="AJ69:AK69"/>
    <mergeCell ref="E63:F69"/>
    <mergeCell ref="G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E70:F76"/>
    <mergeCell ref="G69:K69"/>
    <mergeCell ref="L69:M69"/>
    <mergeCell ref="N69:O69"/>
  </mergeCells>
  <phoneticPr fontId="2"/>
  <printOptions horizontalCentered="1" verticalCentered="1"/>
  <pageMargins left="3.937007874015748E-2" right="3.937007874015748E-2" top="0" bottom="0" header="0.31496062992125984" footer="0.31496062992125984"/>
  <pageSetup paperSize="9" scale="96" fitToHeight="0" orientation="portrait" r:id="rId1"/>
  <rowBreaks count="3" manualBreakCount="3">
    <brk id="46" max="16383" man="1"/>
    <brk id="93" max="16383" man="1"/>
    <brk id="139" max="3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ColWidth="9.33203125" defaultRowHeight="13.5" x14ac:dyDescent="0.2"/>
  <cols>
    <col min="1" max="16384" width="9.33203125" style="22"/>
  </cols>
  <sheetData>
    <row r="1" spans="1:2" x14ac:dyDescent="0.2">
      <c r="A1" s="22" t="s">
        <v>436</v>
      </c>
      <c r="B1" s="22" t="s">
        <v>369</v>
      </c>
    </row>
    <row r="2" spans="1:2" x14ac:dyDescent="0.2">
      <c r="A2" s="22" t="s">
        <v>437</v>
      </c>
      <c r="B2" s="22" t="s">
        <v>370</v>
      </c>
    </row>
    <row r="3" spans="1:2" x14ac:dyDescent="0.2">
      <c r="A3" s="22" t="s">
        <v>438</v>
      </c>
      <c r="B3" s="22" t="s">
        <v>371</v>
      </c>
    </row>
    <row r="4" spans="1:2" x14ac:dyDescent="0.2">
      <c r="A4" s="22" t="s">
        <v>439</v>
      </c>
      <c r="B4" s="22" t="s">
        <v>370</v>
      </c>
    </row>
    <row r="5" spans="1:2" x14ac:dyDescent="0.2">
      <c r="A5" s="22" t="s">
        <v>440</v>
      </c>
      <c r="B5" s="22" t="s">
        <v>372</v>
      </c>
    </row>
    <row r="6" spans="1:2" x14ac:dyDescent="0.2">
      <c r="A6" s="22" t="s">
        <v>441</v>
      </c>
      <c r="B6" s="22" t="s">
        <v>371</v>
      </c>
    </row>
    <row r="7" spans="1:2" x14ac:dyDescent="0.2">
      <c r="A7" s="22" t="s">
        <v>442</v>
      </c>
      <c r="B7" s="22" t="s">
        <v>369</v>
      </c>
    </row>
    <row r="8" spans="1:2" x14ac:dyDescent="0.2">
      <c r="A8" s="22" t="s">
        <v>443</v>
      </c>
      <c r="B8" s="22" t="s">
        <v>373</v>
      </c>
    </row>
    <row r="9" spans="1:2" x14ac:dyDescent="0.2">
      <c r="A9" s="22" t="s">
        <v>444</v>
      </c>
      <c r="B9" s="22" t="s">
        <v>374</v>
      </c>
    </row>
    <row r="10" spans="1:2" x14ac:dyDescent="0.2">
      <c r="A10" s="22" t="s">
        <v>445</v>
      </c>
      <c r="B10" s="22" t="s">
        <v>375</v>
      </c>
    </row>
    <row r="11" spans="1:2" x14ac:dyDescent="0.2">
      <c r="A11" s="22" t="s">
        <v>446</v>
      </c>
      <c r="B11" s="22" t="s">
        <v>376</v>
      </c>
    </row>
    <row r="12" spans="1:2" x14ac:dyDescent="0.2">
      <c r="A12" s="22" t="s">
        <v>447</v>
      </c>
      <c r="B12" s="22" t="s">
        <v>377</v>
      </c>
    </row>
    <row r="13" spans="1:2" x14ac:dyDescent="0.2">
      <c r="A13" s="22" t="s">
        <v>448</v>
      </c>
      <c r="B13" s="22" t="s">
        <v>376</v>
      </c>
    </row>
    <row r="14" spans="1:2" x14ac:dyDescent="0.2">
      <c r="A14" s="22" t="s">
        <v>449</v>
      </c>
      <c r="B14" s="22" t="s">
        <v>377</v>
      </c>
    </row>
    <row r="15" spans="1:2" x14ac:dyDescent="0.2">
      <c r="A15" s="22" t="s">
        <v>450</v>
      </c>
      <c r="B15" s="22" t="s">
        <v>378</v>
      </c>
    </row>
    <row r="16" spans="1:2" x14ac:dyDescent="0.2">
      <c r="A16" s="22" t="s">
        <v>451</v>
      </c>
      <c r="B16" s="22" t="s">
        <v>377</v>
      </c>
    </row>
    <row r="17" spans="1:2" x14ac:dyDescent="0.2">
      <c r="A17" s="22" t="s">
        <v>452</v>
      </c>
      <c r="B17" s="22" t="s">
        <v>378</v>
      </c>
    </row>
    <row r="18" spans="1:2" x14ac:dyDescent="0.2">
      <c r="A18" s="22" t="s">
        <v>453</v>
      </c>
      <c r="B18" s="22" t="s">
        <v>379</v>
      </c>
    </row>
    <row r="19" spans="1:2" x14ac:dyDescent="0.2">
      <c r="A19" s="22" t="s">
        <v>454</v>
      </c>
      <c r="B19" s="22" t="s">
        <v>378</v>
      </c>
    </row>
    <row r="20" spans="1:2" x14ac:dyDescent="0.2">
      <c r="A20" s="22" t="s">
        <v>455</v>
      </c>
      <c r="B20" s="22" t="s">
        <v>379</v>
      </c>
    </row>
    <row r="21" spans="1:2" x14ac:dyDescent="0.2">
      <c r="A21" s="22" t="s">
        <v>456</v>
      </c>
      <c r="B21" s="22" t="s">
        <v>380</v>
      </c>
    </row>
    <row r="22" spans="1:2" x14ac:dyDescent="0.2">
      <c r="A22" s="22" t="s">
        <v>457</v>
      </c>
      <c r="B22" s="22" t="s">
        <v>379</v>
      </c>
    </row>
    <row r="23" spans="1:2" x14ac:dyDescent="0.2">
      <c r="A23" s="22" t="s">
        <v>458</v>
      </c>
      <c r="B23" s="22" t="s">
        <v>380</v>
      </c>
    </row>
    <row r="24" spans="1:2" x14ac:dyDescent="0.2">
      <c r="A24" s="22" t="s">
        <v>459</v>
      </c>
      <c r="B24" s="22" t="s">
        <v>379</v>
      </c>
    </row>
    <row r="25" spans="1:2" x14ac:dyDescent="0.2">
      <c r="A25" s="22" t="s">
        <v>460</v>
      </c>
      <c r="B25" s="22" t="s">
        <v>380</v>
      </c>
    </row>
    <row r="26" spans="1:2" x14ac:dyDescent="0.2">
      <c r="A26" s="22" t="s">
        <v>461</v>
      </c>
      <c r="B26" s="22" t="s">
        <v>381</v>
      </c>
    </row>
    <row r="27" spans="1:2" x14ac:dyDescent="0.2">
      <c r="A27" s="22" t="s">
        <v>462</v>
      </c>
      <c r="B27" s="22" t="s">
        <v>380</v>
      </c>
    </row>
    <row r="28" spans="1:2" x14ac:dyDescent="0.2">
      <c r="A28" s="22" t="s">
        <v>463</v>
      </c>
      <c r="B28" s="22" t="s">
        <v>382</v>
      </c>
    </row>
    <row r="29" spans="1:2" x14ac:dyDescent="0.2">
      <c r="A29" s="22" t="s">
        <v>464</v>
      </c>
      <c r="B29" s="22" t="s">
        <v>383</v>
      </c>
    </row>
    <row r="30" spans="1:2" x14ac:dyDescent="0.2">
      <c r="A30" s="22" t="s">
        <v>465</v>
      </c>
      <c r="B30" s="22" t="s">
        <v>384</v>
      </c>
    </row>
    <row r="31" spans="1:2" x14ac:dyDescent="0.2">
      <c r="A31" s="22" t="s">
        <v>466</v>
      </c>
      <c r="B31" s="22" t="s">
        <v>383</v>
      </c>
    </row>
    <row r="32" spans="1:2" x14ac:dyDescent="0.2">
      <c r="A32" s="22" t="s">
        <v>467</v>
      </c>
      <c r="B32" s="22" t="s">
        <v>384</v>
      </c>
    </row>
    <row r="33" spans="1:2" x14ac:dyDescent="0.2">
      <c r="A33" s="22" t="s">
        <v>468</v>
      </c>
      <c r="B33" s="22" t="s">
        <v>385</v>
      </c>
    </row>
    <row r="34" spans="1:2" x14ac:dyDescent="0.2">
      <c r="A34" s="22" t="s">
        <v>469</v>
      </c>
      <c r="B34" s="22" t="s">
        <v>386</v>
      </c>
    </row>
    <row r="35" spans="1:2" x14ac:dyDescent="0.2">
      <c r="A35" s="22" t="s">
        <v>470</v>
      </c>
      <c r="B35" s="22" t="s">
        <v>385</v>
      </c>
    </row>
    <row r="36" spans="1:2" x14ac:dyDescent="0.2">
      <c r="A36" s="22" t="s">
        <v>471</v>
      </c>
      <c r="B36" s="22" t="s">
        <v>387</v>
      </c>
    </row>
    <row r="37" spans="1:2" x14ac:dyDescent="0.2">
      <c r="A37" s="22" t="s">
        <v>472</v>
      </c>
      <c r="B37" s="22" t="s">
        <v>388</v>
      </c>
    </row>
    <row r="38" spans="1:2" x14ac:dyDescent="0.2">
      <c r="A38" s="22" t="s">
        <v>473</v>
      </c>
      <c r="B38" s="22" t="s">
        <v>387</v>
      </c>
    </row>
    <row r="39" spans="1:2" x14ac:dyDescent="0.2">
      <c r="A39" s="22" t="s">
        <v>474</v>
      </c>
      <c r="B39" s="22" t="s">
        <v>389</v>
      </c>
    </row>
    <row r="40" spans="1:2" x14ac:dyDescent="0.2">
      <c r="A40" s="22" t="s">
        <v>475</v>
      </c>
      <c r="B40" s="22" t="s">
        <v>390</v>
      </c>
    </row>
    <row r="41" spans="1:2" x14ac:dyDescent="0.2">
      <c r="A41" s="22" t="s">
        <v>476</v>
      </c>
      <c r="B41" s="22" t="s">
        <v>389</v>
      </c>
    </row>
    <row r="42" spans="1:2" x14ac:dyDescent="0.2">
      <c r="A42" s="22" t="s">
        <v>477</v>
      </c>
      <c r="B42" s="22" t="s">
        <v>388</v>
      </c>
    </row>
    <row r="43" spans="1:2" x14ac:dyDescent="0.2">
      <c r="A43" s="22" t="s">
        <v>478</v>
      </c>
      <c r="B43" s="22" t="s">
        <v>389</v>
      </c>
    </row>
    <row r="44" spans="1:2" x14ac:dyDescent="0.2">
      <c r="A44" s="22" t="s">
        <v>479</v>
      </c>
      <c r="B44" s="22" t="s">
        <v>388</v>
      </c>
    </row>
    <row r="45" spans="1:2" x14ac:dyDescent="0.2">
      <c r="A45" s="22" t="s">
        <v>480</v>
      </c>
      <c r="B45" s="22" t="s">
        <v>391</v>
      </c>
    </row>
    <row r="46" spans="1:2" x14ac:dyDescent="0.2">
      <c r="A46" s="22" t="s">
        <v>481</v>
      </c>
      <c r="B46" s="22" t="s">
        <v>389</v>
      </c>
    </row>
    <row r="47" spans="1:2" x14ac:dyDescent="0.2">
      <c r="A47" s="22" t="s">
        <v>482</v>
      </c>
      <c r="B47" s="22" t="s">
        <v>391</v>
      </c>
    </row>
    <row r="48" spans="1:2" x14ac:dyDescent="0.2">
      <c r="A48" s="22" t="s">
        <v>483</v>
      </c>
      <c r="B48" s="22" t="s">
        <v>392</v>
      </c>
    </row>
    <row r="49" spans="1:2" x14ac:dyDescent="0.2">
      <c r="A49" s="22" t="s">
        <v>484</v>
      </c>
      <c r="B49" s="22" t="s">
        <v>391</v>
      </c>
    </row>
    <row r="50" spans="1:2" x14ac:dyDescent="0.2">
      <c r="A50" s="22" t="s">
        <v>485</v>
      </c>
      <c r="B50" s="22" t="s">
        <v>385</v>
      </c>
    </row>
    <row r="51" spans="1:2" x14ac:dyDescent="0.2">
      <c r="A51" s="22" t="s">
        <v>486</v>
      </c>
      <c r="B51" s="22" t="s">
        <v>391</v>
      </c>
    </row>
    <row r="52" spans="1:2" x14ac:dyDescent="0.2">
      <c r="A52" s="22" t="s">
        <v>487</v>
      </c>
      <c r="B52" s="22" t="s">
        <v>392</v>
      </c>
    </row>
    <row r="53" spans="1:2" x14ac:dyDescent="0.2">
      <c r="A53" s="22" t="s">
        <v>488</v>
      </c>
      <c r="B53" s="22" t="s">
        <v>391</v>
      </c>
    </row>
    <row r="54" spans="1:2" x14ac:dyDescent="0.2">
      <c r="A54" s="22" t="s">
        <v>489</v>
      </c>
      <c r="B54" s="22" t="s">
        <v>392</v>
      </c>
    </row>
    <row r="55" spans="1:2" x14ac:dyDescent="0.2">
      <c r="A55" s="22" t="s">
        <v>490</v>
      </c>
      <c r="B55" s="22" t="s">
        <v>390</v>
      </c>
    </row>
    <row r="56" spans="1:2" x14ac:dyDescent="0.2">
      <c r="A56" s="22" t="s">
        <v>491</v>
      </c>
      <c r="B56" s="22" t="s">
        <v>393</v>
      </c>
    </row>
    <row r="57" spans="1:2" x14ac:dyDescent="0.2">
      <c r="A57" s="22" t="s">
        <v>492</v>
      </c>
      <c r="B57" s="22" t="s">
        <v>394</v>
      </c>
    </row>
    <row r="58" spans="1:2" x14ac:dyDescent="0.2">
      <c r="A58" s="22" t="s">
        <v>493</v>
      </c>
      <c r="B58" s="22" t="s">
        <v>393</v>
      </c>
    </row>
    <row r="59" spans="1:2" x14ac:dyDescent="0.2">
      <c r="A59" s="22" t="s">
        <v>494</v>
      </c>
      <c r="B59" s="22" t="s">
        <v>394</v>
      </c>
    </row>
    <row r="60" spans="1:2" x14ac:dyDescent="0.2">
      <c r="A60" s="22" t="s">
        <v>495</v>
      </c>
      <c r="B60" s="22" t="s">
        <v>395</v>
      </c>
    </row>
    <row r="61" spans="1:2" x14ac:dyDescent="0.2">
      <c r="A61" s="22" t="s">
        <v>496</v>
      </c>
      <c r="B61" s="22" t="s">
        <v>396</v>
      </c>
    </row>
    <row r="62" spans="1:2" x14ac:dyDescent="0.2">
      <c r="A62" s="22" t="s">
        <v>497</v>
      </c>
      <c r="B62" s="22" t="s">
        <v>397</v>
      </c>
    </row>
    <row r="63" spans="1:2" x14ac:dyDescent="0.2">
      <c r="A63" s="22" t="s">
        <v>498</v>
      </c>
      <c r="B63" s="22" t="s">
        <v>398</v>
      </c>
    </row>
    <row r="64" spans="1:2" x14ac:dyDescent="0.2">
      <c r="A64" s="22" t="s">
        <v>499</v>
      </c>
      <c r="B64" s="22" t="s">
        <v>399</v>
      </c>
    </row>
    <row r="65" spans="1:2" x14ac:dyDescent="0.2">
      <c r="A65" s="22" t="s">
        <v>500</v>
      </c>
      <c r="B65" s="22" t="s">
        <v>400</v>
      </c>
    </row>
    <row r="66" spans="1:2" x14ac:dyDescent="0.2">
      <c r="A66" s="22" t="s">
        <v>501</v>
      </c>
      <c r="B66" s="22" t="s">
        <v>401</v>
      </c>
    </row>
    <row r="67" spans="1:2" x14ac:dyDescent="0.2">
      <c r="A67" s="22" t="s">
        <v>502</v>
      </c>
      <c r="B67" s="22" t="s">
        <v>402</v>
      </c>
    </row>
    <row r="68" spans="1:2" x14ac:dyDescent="0.2">
      <c r="A68" s="22" t="s">
        <v>503</v>
      </c>
      <c r="B68" s="22" t="s">
        <v>403</v>
      </c>
    </row>
    <row r="69" spans="1:2" x14ac:dyDescent="0.2">
      <c r="A69" s="22" t="s">
        <v>504</v>
      </c>
      <c r="B69" s="22" t="s">
        <v>402</v>
      </c>
    </row>
    <row r="70" spans="1:2" x14ac:dyDescent="0.2">
      <c r="A70" s="22" t="s">
        <v>505</v>
      </c>
      <c r="B70" s="22" t="s">
        <v>403</v>
      </c>
    </row>
    <row r="71" spans="1:2" x14ac:dyDescent="0.2">
      <c r="A71" s="22" t="s">
        <v>506</v>
      </c>
      <c r="B71" s="22" t="s">
        <v>402</v>
      </c>
    </row>
    <row r="72" spans="1:2" x14ac:dyDescent="0.2">
      <c r="A72" s="22" t="s">
        <v>507</v>
      </c>
      <c r="B72" s="22" t="s">
        <v>404</v>
      </c>
    </row>
    <row r="73" spans="1:2" x14ac:dyDescent="0.2">
      <c r="A73" s="22" t="s">
        <v>508</v>
      </c>
      <c r="B73" s="22" t="s">
        <v>405</v>
      </c>
    </row>
    <row r="74" spans="1:2" x14ac:dyDescent="0.2">
      <c r="A74" s="22" t="s">
        <v>509</v>
      </c>
      <c r="B74" s="22" t="s">
        <v>403</v>
      </c>
    </row>
    <row r="75" spans="1:2" x14ac:dyDescent="0.2">
      <c r="A75" s="22" t="s">
        <v>510</v>
      </c>
      <c r="B75" s="22" t="s">
        <v>405</v>
      </c>
    </row>
    <row r="76" spans="1:2" x14ac:dyDescent="0.2">
      <c r="A76" s="22" t="s">
        <v>511</v>
      </c>
      <c r="B76" s="22" t="s">
        <v>403</v>
      </c>
    </row>
    <row r="77" spans="1:2" x14ac:dyDescent="0.2">
      <c r="A77" s="22" t="s">
        <v>512</v>
      </c>
      <c r="B77" s="22" t="s">
        <v>406</v>
      </c>
    </row>
    <row r="78" spans="1:2" x14ac:dyDescent="0.2">
      <c r="A78" s="22" t="s">
        <v>513</v>
      </c>
      <c r="B78" s="22" t="s">
        <v>404</v>
      </c>
    </row>
    <row r="79" spans="1:2" x14ac:dyDescent="0.2">
      <c r="A79" s="22" t="s">
        <v>514</v>
      </c>
      <c r="B79" s="22" t="s">
        <v>402</v>
      </c>
    </row>
    <row r="80" spans="1:2" x14ac:dyDescent="0.2">
      <c r="A80" s="22" t="s">
        <v>515</v>
      </c>
      <c r="B80" s="22" t="s">
        <v>404</v>
      </c>
    </row>
    <row r="81" spans="1:2" x14ac:dyDescent="0.2">
      <c r="A81" s="22" t="s">
        <v>516</v>
      </c>
      <c r="B81" s="22" t="s">
        <v>402</v>
      </c>
    </row>
    <row r="82" spans="1:2" x14ac:dyDescent="0.2">
      <c r="A82" s="22" t="s">
        <v>517</v>
      </c>
      <c r="B82" s="22" t="s">
        <v>404</v>
      </c>
    </row>
    <row r="83" spans="1:2" x14ac:dyDescent="0.2">
      <c r="A83" s="22" t="s">
        <v>518</v>
      </c>
      <c r="B83" s="22" t="s">
        <v>407</v>
      </c>
    </row>
    <row r="84" spans="1:2" x14ac:dyDescent="0.2">
      <c r="A84" s="22" t="s">
        <v>519</v>
      </c>
      <c r="B84" s="22" t="s">
        <v>408</v>
      </c>
    </row>
    <row r="85" spans="1:2" x14ac:dyDescent="0.2">
      <c r="A85" s="22" t="s">
        <v>520</v>
      </c>
      <c r="B85" s="22" t="s">
        <v>409</v>
      </c>
    </row>
    <row r="86" spans="1:2" x14ac:dyDescent="0.2">
      <c r="A86" s="22" t="s">
        <v>521</v>
      </c>
      <c r="B86" s="22" t="s">
        <v>410</v>
      </c>
    </row>
    <row r="87" spans="1:2" x14ac:dyDescent="0.2">
      <c r="A87" s="22" t="s">
        <v>522</v>
      </c>
      <c r="B87" s="22" t="s">
        <v>411</v>
      </c>
    </row>
    <row r="88" spans="1:2" x14ac:dyDescent="0.2">
      <c r="A88" s="22" t="s">
        <v>523</v>
      </c>
      <c r="B88" s="22" t="s">
        <v>410</v>
      </c>
    </row>
    <row r="89" spans="1:2" x14ac:dyDescent="0.2">
      <c r="A89" s="22" t="s">
        <v>524</v>
      </c>
      <c r="B89" s="22" t="s">
        <v>411</v>
      </c>
    </row>
    <row r="90" spans="1:2" x14ac:dyDescent="0.2">
      <c r="A90" s="22" t="s">
        <v>525</v>
      </c>
      <c r="B90" s="22" t="s">
        <v>412</v>
      </c>
    </row>
    <row r="91" spans="1:2" x14ac:dyDescent="0.2">
      <c r="A91" s="22" t="s">
        <v>526</v>
      </c>
      <c r="B91" s="22" t="s">
        <v>411</v>
      </c>
    </row>
    <row r="92" spans="1:2" x14ac:dyDescent="0.2">
      <c r="A92" s="22" t="s">
        <v>527</v>
      </c>
      <c r="B92" s="22" t="s">
        <v>412</v>
      </c>
    </row>
    <row r="93" spans="1:2" x14ac:dyDescent="0.2">
      <c r="A93" s="22" t="s">
        <v>528</v>
      </c>
      <c r="B93" s="22" t="s">
        <v>381</v>
      </c>
    </row>
    <row r="94" spans="1:2" x14ac:dyDescent="0.2">
      <c r="A94" s="22" t="s">
        <v>529</v>
      </c>
      <c r="B94" s="22" t="s">
        <v>380</v>
      </c>
    </row>
    <row r="95" spans="1:2" x14ac:dyDescent="0.2">
      <c r="A95" s="22" t="s">
        <v>530</v>
      </c>
      <c r="B95" s="22" t="s">
        <v>381</v>
      </c>
    </row>
    <row r="96" spans="1:2" x14ac:dyDescent="0.2">
      <c r="A96" s="22" t="s">
        <v>531</v>
      </c>
      <c r="B96" s="22" t="s">
        <v>413</v>
      </c>
    </row>
    <row r="97" spans="1:2" x14ac:dyDescent="0.2">
      <c r="A97" s="22" t="s">
        <v>532</v>
      </c>
      <c r="B97" s="22" t="s">
        <v>414</v>
      </c>
    </row>
    <row r="98" spans="1:2" x14ac:dyDescent="0.2">
      <c r="A98" s="22" t="s">
        <v>533</v>
      </c>
      <c r="B98" s="22" t="s">
        <v>415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367</v>
      </c>
      <c r="B1" s="1" t="s">
        <v>368</v>
      </c>
    </row>
    <row r="2" spans="1:2" x14ac:dyDescent="0.2">
      <c r="A2">
        <v>10000</v>
      </c>
      <c r="B2" s="1" t="s">
        <v>369</v>
      </c>
    </row>
    <row r="3" spans="1:2" x14ac:dyDescent="0.2">
      <c r="A3">
        <v>100000</v>
      </c>
      <c r="B3" s="1" t="s">
        <v>370</v>
      </c>
    </row>
    <row r="4" spans="1:2" x14ac:dyDescent="0.2">
      <c r="A4">
        <v>185501</v>
      </c>
      <c r="B4" s="1" t="s">
        <v>371</v>
      </c>
    </row>
    <row r="5" spans="1:2" x14ac:dyDescent="0.2">
      <c r="A5">
        <v>200000</v>
      </c>
      <c r="B5" s="1" t="s">
        <v>372</v>
      </c>
    </row>
    <row r="6" spans="1:2" x14ac:dyDescent="0.2">
      <c r="A6">
        <v>1000000</v>
      </c>
      <c r="B6" s="1" t="s">
        <v>373</v>
      </c>
    </row>
    <row r="7" spans="1:2" x14ac:dyDescent="0.2">
      <c r="A7">
        <v>2100000</v>
      </c>
      <c r="B7" s="1" t="s">
        <v>374</v>
      </c>
    </row>
    <row r="8" spans="1:2" x14ac:dyDescent="0.2">
      <c r="A8">
        <v>2600000</v>
      </c>
      <c r="B8" s="1" t="s">
        <v>375</v>
      </c>
    </row>
    <row r="9" spans="1:2" x14ac:dyDescent="0.2">
      <c r="A9">
        <v>3000000</v>
      </c>
      <c r="B9" s="1" t="s">
        <v>376</v>
      </c>
    </row>
    <row r="10" spans="1:2" x14ac:dyDescent="0.2">
      <c r="A10">
        <v>3114411</v>
      </c>
      <c r="B10" s="1" t="s">
        <v>377</v>
      </c>
    </row>
    <row r="11" spans="1:2" x14ac:dyDescent="0.2">
      <c r="A11">
        <v>3300000</v>
      </c>
      <c r="B11" s="1" t="s">
        <v>378</v>
      </c>
    </row>
    <row r="12" spans="1:2" x14ac:dyDescent="0.2">
      <c r="A12">
        <v>3700000</v>
      </c>
      <c r="B12" s="1" t="s">
        <v>379</v>
      </c>
    </row>
    <row r="13" spans="1:2" x14ac:dyDescent="0.2">
      <c r="A13">
        <v>3800801</v>
      </c>
      <c r="B13" s="1" t="s">
        <v>380</v>
      </c>
    </row>
    <row r="14" spans="1:2" x14ac:dyDescent="0.2">
      <c r="A14">
        <v>3892261</v>
      </c>
      <c r="B14" s="1" t="s">
        <v>381</v>
      </c>
    </row>
    <row r="15" spans="1:2" x14ac:dyDescent="0.2">
      <c r="A15">
        <v>4000000</v>
      </c>
      <c r="B15" s="1" t="s">
        <v>382</v>
      </c>
    </row>
    <row r="16" spans="1:2" x14ac:dyDescent="0.2">
      <c r="A16">
        <v>4100000</v>
      </c>
      <c r="B16" s="1" t="s">
        <v>383</v>
      </c>
    </row>
    <row r="17" spans="1:2" x14ac:dyDescent="0.2">
      <c r="A17">
        <v>4314121</v>
      </c>
      <c r="B17" s="1" t="s">
        <v>384</v>
      </c>
    </row>
    <row r="18" spans="1:2" x14ac:dyDescent="0.2">
      <c r="A18">
        <v>4980000</v>
      </c>
      <c r="B18" s="1" t="s">
        <v>385</v>
      </c>
    </row>
    <row r="19" spans="1:2" x14ac:dyDescent="0.2">
      <c r="A19">
        <v>5000000</v>
      </c>
      <c r="B19" s="1" t="s">
        <v>386</v>
      </c>
    </row>
    <row r="20" spans="1:2" x14ac:dyDescent="0.2">
      <c r="A20">
        <v>5200000</v>
      </c>
      <c r="B20" s="1" t="s">
        <v>387</v>
      </c>
    </row>
    <row r="21" spans="1:2" x14ac:dyDescent="0.2">
      <c r="A21">
        <v>5200461</v>
      </c>
      <c r="B21" s="1" t="s">
        <v>388</v>
      </c>
    </row>
    <row r="22" spans="1:2" x14ac:dyDescent="0.2">
      <c r="A22">
        <v>5300000</v>
      </c>
      <c r="B22" s="1" t="s">
        <v>389</v>
      </c>
    </row>
    <row r="23" spans="1:2" x14ac:dyDescent="0.2">
      <c r="A23">
        <v>5630801</v>
      </c>
      <c r="B23" s="1" t="s">
        <v>390</v>
      </c>
    </row>
    <row r="24" spans="1:2" x14ac:dyDescent="0.2">
      <c r="A24">
        <v>6300000</v>
      </c>
      <c r="B24" s="1" t="s">
        <v>391</v>
      </c>
    </row>
    <row r="25" spans="1:2" x14ac:dyDescent="0.2">
      <c r="A25">
        <v>6400000</v>
      </c>
      <c r="B25" s="1" t="s">
        <v>392</v>
      </c>
    </row>
    <row r="26" spans="1:2" x14ac:dyDescent="0.2">
      <c r="A26">
        <v>6800000</v>
      </c>
      <c r="B26" s="1" t="s">
        <v>393</v>
      </c>
    </row>
    <row r="27" spans="1:2" x14ac:dyDescent="0.2">
      <c r="A27">
        <v>6840100</v>
      </c>
      <c r="B27" s="1" t="s">
        <v>394</v>
      </c>
    </row>
    <row r="28" spans="1:2" x14ac:dyDescent="0.2">
      <c r="A28">
        <v>7000000</v>
      </c>
      <c r="B28" s="1" t="s">
        <v>395</v>
      </c>
    </row>
    <row r="29" spans="1:2" x14ac:dyDescent="0.2">
      <c r="A29">
        <v>7200001</v>
      </c>
      <c r="B29" s="1" t="s">
        <v>396</v>
      </c>
    </row>
    <row r="30" spans="1:2" x14ac:dyDescent="0.2">
      <c r="A30">
        <v>7400000</v>
      </c>
      <c r="B30" s="1" t="s">
        <v>397</v>
      </c>
    </row>
    <row r="31" spans="1:2" x14ac:dyDescent="0.2">
      <c r="A31">
        <v>7600000</v>
      </c>
      <c r="B31" s="1" t="s">
        <v>398</v>
      </c>
    </row>
    <row r="32" spans="1:2" x14ac:dyDescent="0.2">
      <c r="A32">
        <v>7700000</v>
      </c>
      <c r="B32" s="1" t="s">
        <v>399</v>
      </c>
    </row>
    <row r="33" spans="1:2" x14ac:dyDescent="0.2">
      <c r="A33">
        <v>7800000</v>
      </c>
      <c r="B33" s="1" t="s">
        <v>400</v>
      </c>
    </row>
    <row r="34" spans="1:2" x14ac:dyDescent="0.2">
      <c r="A34">
        <v>7900001</v>
      </c>
      <c r="B34" s="1" t="s">
        <v>401</v>
      </c>
    </row>
    <row r="35" spans="1:2" x14ac:dyDescent="0.2">
      <c r="A35">
        <v>8000000</v>
      </c>
      <c r="B35" s="1" t="s">
        <v>402</v>
      </c>
    </row>
    <row r="36" spans="1:2" x14ac:dyDescent="0.2">
      <c r="A36">
        <v>8115100</v>
      </c>
      <c r="B36" s="1" t="s">
        <v>403</v>
      </c>
    </row>
    <row r="37" spans="1:2" x14ac:dyDescent="0.2">
      <c r="A37">
        <v>8391421</v>
      </c>
      <c r="B37" s="1" t="s">
        <v>404</v>
      </c>
    </row>
    <row r="38" spans="1:2" x14ac:dyDescent="0.2">
      <c r="A38">
        <v>8400001</v>
      </c>
      <c r="B38" s="1" t="s">
        <v>405</v>
      </c>
    </row>
    <row r="39" spans="1:2" x14ac:dyDescent="0.2">
      <c r="A39">
        <v>8600001</v>
      </c>
      <c r="B39" s="1" t="s">
        <v>406</v>
      </c>
    </row>
    <row r="40" spans="1:2" x14ac:dyDescent="0.2">
      <c r="A40">
        <v>8800000</v>
      </c>
      <c r="B40" s="1" t="s">
        <v>407</v>
      </c>
    </row>
    <row r="41" spans="1:2" x14ac:dyDescent="0.2">
      <c r="A41">
        <v>8900000</v>
      </c>
      <c r="B41" s="1" t="s">
        <v>408</v>
      </c>
    </row>
    <row r="42" spans="1:2" x14ac:dyDescent="0.2">
      <c r="A42">
        <v>9000000</v>
      </c>
      <c r="B42" s="1" t="s">
        <v>409</v>
      </c>
    </row>
    <row r="43" spans="1:2" x14ac:dyDescent="0.2">
      <c r="A43">
        <v>9100001</v>
      </c>
      <c r="B43" s="1" t="s">
        <v>410</v>
      </c>
    </row>
    <row r="44" spans="1:2" x14ac:dyDescent="0.2">
      <c r="A44">
        <v>9200000</v>
      </c>
      <c r="B44" s="1" t="s">
        <v>411</v>
      </c>
    </row>
    <row r="45" spans="1:2" x14ac:dyDescent="0.2">
      <c r="A45">
        <v>9300001</v>
      </c>
      <c r="B45" s="1" t="s">
        <v>412</v>
      </c>
    </row>
    <row r="46" spans="1:2" x14ac:dyDescent="0.2">
      <c r="A46">
        <v>9600000</v>
      </c>
      <c r="B46" s="1" t="s">
        <v>413</v>
      </c>
    </row>
    <row r="47" spans="1:2" x14ac:dyDescent="0.2">
      <c r="A47">
        <v>9800000</v>
      </c>
      <c r="B47" s="1" t="s">
        <v>414</v>
      </c>
    </row>
    <row r="48" spans="1:2" x14ac:dyDescent="0.2">
      <c r="A48">
        <v>9900000</v>
      </c>
      <c r="B48" s="1" t="s">
        <v>415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ColWidth="9.33203125" defaultRowHeight="14.25" x14ac:dyDescent="0.2"/>
  <cols>
    <col min="1" max="16384" width="9.33203125" style="2"/>
  </cols>
  <sheetData>
    <row r="1" spans="1:1" x14ac:dyDescent="0.2">
      <c r="A1" s="2" t="s">
        <v>10</v>
      </c>
    </row>
    <row r="2" spans="1:1" x14ac:dyDescent="0.2">
      <c r="A2" s="2" t="s">
        <v>11</v>
      </c>
    </row>
    <row r="3" spans="1:1" x14ac:dyDescent="0.2">
      <c r="A3" s="2" t="s">
        <v>12</v>
      </c>
    </row>
    <row r="4" spans="1:1" x14ac:dyDescent="0.2">
      <c r="A4" s="2" t="s">
        <v>13</v>
      </c>
    </row>
    <row r="5" spans="1:1" x14ac:dyDescent="0.2">
      <c r="A5" s="2" t="s">
        <v>14</v>
      </c>
    </row>
    <row r="6" spans="1:1" x14ac:dyDescent="0.2">
      <c r="A6" s="2" t="s">
        <v>15</v>
      </c>
    </row>
    <row r="7" spans="1:1" x14ac:dyDescent="0.2">
      <c r="A7" s="2" t="s">
        <v>16</v>
      </c>
    </row>
    <row r="8" spans="1:1" x14ac:dyDescent="0.2">
      <c r="A8" s="2" t="s">
        <v>17</v>
      </c>
    </row>
    <row r="9" spans="1:1" x14ac:dyDescent="0.2">
      <c r="A9" s="2" t="s">
        <v>18</v>
      </c>
    </row>
    <row r="10" spans="1:1" x14ac:dyDescent="0.2">
      <c r="A10" s="2" t="s">
        <v>19</v>
      </c>
    </row>
    <row r="11" spans="1:1" x14ac:dyDescent="0.2">
      <c r="A11" s="2" t="s">
        <v>20</v>
      </c>
    </row>
    <row r="12" spans="1:1" x14ac:dyDescent="0.2">
      <c r="A12" s="2" t="s">
        <v>21</v>
      </c>
    </row>
    <row r="13" spans="1:1" x14ac:dyDescent="0.2">
      <c r="A13" s="2" t="s">
        <v>22</v>
      </c>
    </row>
    <row r="14" spans="1:1" x14ac:dyDescent="0.2">
      <c r="A14" s="2" t="s">
        <v>23</v>
      </c>
    </row>
    <row r="15" spans="1:1" x14ac:dyDescent="0.2">
      <c r="A15" s="2" t="s">
        <v>24</v>
      </c>
    </row>
    <row r="16" spans="1:1" x14ac:dyDescent="0.2">
      <c r="A16" s="2" t="s">
        <v>25</v>
      </c>
    </row>
    <row r="17" spans="1:1" x14ac:dyDescent="0.2">
      <c r="A17" s="2" t="s">
        <v>26</v>
      </c>
    </row>
    <row r="18" spans="1:1" x14ac:dyDescent="0.2">
      <c r="A18" s="2" t="s">
        <v>27</v>
      </c>
    </row>
    <row r="19" spans="1:1" x14ac:dyDescent="0.2">
      <c r="A19" s="2" t="s">
        <v>28</v>
      </c>
    </row>
    <row r="20" spans="1:1" x14ac:dyDescent="0.2">
      <c r="A20" s="2" t="s">
        <v>29</v>
      </c>
    </row>
    <row r="21" spans="1:1" x14ac:dyDescent="0.2">
      <c r="A21" s="2" t="s">
        <v>30</v>
      </c>
    </row>
    <row r="22" spans="1:1" x14ac:dyDescent="0.2">
      <c r="A22" s="2" t="s">
        <v>31</v>
      </c>
    </row>
    <row r="23" spans="1:1" x14ac:dyDescent="0.2">
      <c r="A23" s="2" t="s">
        <v>32</v>
      </c>
    </row>
    <row r="24" spans="1:1" x14ac:dyDescent="0.2">
      <c r="A24" s="2" t="s">
        <v>33</v>
      </c>
    </row>
    <row r="25" spans="1:1" x14ac:dyDescent="0.2">
      <c r="A25" s="2" t="s">
        <v>34</v>
      </c>
    </row>
    <row r="26" spans="1:1" x14ac:dyDescent="0.2">
      <c r="A26" s="2" t="s">
        <v>35</v>
      </c>
    </row>
    <row r="27" spans="1:1" x14ac:dyDescent="0.2">
      <c r="A27" s="2" t="s">
        <v>36</v>
      </c>
    </row>
    <row r="28" spans="1:1" x14ac:dyDescent="0.2">
      <c r="A28" s="2" t="s">
        <v>37</v>
      </c>
    </row>
    <row r="29" spans="1:1" x14ac:dyDescent="0.2">
      <c r="A29" s="2" t="s">
        <v>38</v>
      </c>
    </row>
    <row r="30" spans="1:1" x14ac:dyDescent="0.2">
      <c r="A30" s="2" t="s">
        <v>39</v>
      </c>
    </row>
    <row r="31" spans="1:1" x14ac:dyDescent="0.2">
      <c r="A31" s="2" t="s">
        <v>40</v>
      </c>
    </row>
    <row r="32" spans="1:1" x14ac:dyDescent="0.2">
      <c r="A32" s="2" t="s">
        <v>41</v>
      </c>
    </row>
    <row r="33" spans="1:1" x14ac:dyDescent="0.2">
      <c r="A33" s="2" t="s">
        <v>42</v>
      </c>
    </row>
    <row r="34" spans="1:1" x14ac:dyDescent="0.2">
      <c r="A34" s="2" t="s">
        <v>43</v>
      </c>
    </row>
    <row r="35" spans="1:1" x14ac:dyDescent="0.2">
      <c r="A35" s="2" t="s">
        <v>44</v>
      </c>
    </row>
    <row r="36" spans="1:1" x14ac:dyDescent="0.2">
      <c r="A36" s="2" t="s">
        <v>45</v>
      </c>
    </row>
    <row r="37" spans="1:1" x14ac:dyDescent="0.2">
      <c r="A37" s="2" t="s">
        <v>46</v>
      </c>
    </row>
    <row r="38" spans="1:1" x14ac:dyDescent="0.2">
      <c r="A38" s="2" t="s">
        <v>47</v>
      </c>
    </row>
    <row r="39" spans="1:1" x14ac:dyDescent="0.2">
      <c r="A39" s="2" t="s">
        <v>48</v>
      </c>
    </row>
    <row r="40" spans="1:1" x14ac:dyDescent="0.2">
      <c r="A40" s="2" t="s">
        <v>49</v>
      </c>
    </row>
    <row r="41" spans="1:1" x14ac:dyDescent="0.2">
      <c r="A41" s="2" t="s">
        <v>50</v>
      </c>
    </row>
    <row r="42" spans="1:1" x14ac:dyDescent="0.2">
      <c r="A42" s="2" t="s">
        <v>51</v>
      </c>
    </row>
    <row r="43" spans="1:1" x14ac:dyDescent="0.2">
      <c r="A43" s="2" t="s">
        <v>52</v>
      </c>
    </row>
    <row r="44" spans="1:1" x14ac:dyDescent="0.2">
      <c r="A44" s="2" t="s">
        <v>53</v>
      </c>
    </row>
    <row r="45" spans="1:1" x14ac:dyDescent="0.2">
      <c r="A45" s="2" t="s">
        <v>54</v>
      </c>
    </row>
    <row r="46" spans="1:1" x14ac:dyDescent="0.2">
      <c r="A46" s="2" t="s">
        <v>55</v>
      </c>
    </row>
    <row r="47" spans="1:1" x14ac:dyDescent="0.2">
      <c r="A47" s="2" t="s">
        <v>56</v>
      </c>
    </row>
    <row r="48" spans="1:1" x14ac:dyDescent="0.2">
      <c r="A48" s="2" t="s">
        <v>57</v>
      </c>
    </row>
    <row r="49" spans="1:1" x14ac:dyDescent="0.2">
      <c r="A49" s="2" t="s">
        <v>58</v>
      </c>
    </row>
    <row r="50" spans="1:1" x14ac:dyDescent="0.2">
      <c r="A50" s="2" t="s">
        <v>59</v>
      </c>
    </row>
    <row r="51" spans="1:1" x14ac:dyDescent="0.2">
      <c r="A51" s="2" t="s">
        <v>60</v>
      </c>
    </row>
    <row r="52" spans="1:1" x14ac:dyDescent="0.2">
      <c r="A52" s="2" t="s">
        <v>61</v>
      </c>
    </row>
    <row r="53" spans="1:1" x14ac:dyDescent="0.2">
      <c r="A53" s="2" t="s">
        <v>62</v>
      </c>
    </row>
    <row r="54" spans="1:1" x14ac:dyDescent="0.2">
      <c r="A54" s="2" t="s">
        <v>63</v>
      </c>
    </row>
    <row r="55" spans="1:1" x14ac:dyDescent="0.2">
      <c r="A55" s="2" t="s">
        <v>64</v>
      </c>
    </row>
    <row r="56" spans="1:1" x14ac:dyDescent="0.2">
      <c r="A56" s="2" t="s">
        <v>65</v>
      </c>
    </row>
    <row r="57" spans="1:1" x14ac:dyDescent="0.2">
      <c r="A57" s="2" t="s">
        <v>66</v>
      </c>
    </row>
    <row r="58" spans="1:1" x14ac:dyDescent="0.2">
      <c r="A58" s="2" t="s">
        <v>67</v>
      </c>
    </row>
    <row r="59" spans="1:1" x14ac:dyDescent="0.2">
      <c r="A59" s="2" t="s">
        <v>68</v>
      </c>
    </row>
    <row r="60" spans="1:1" x14ac:dyDescent="0.2">
      <c r="A60" s="2" t="s">
        <v>69</v>
      </c>
    </row>
    <row r="61" spans="1:1" x14ac:dyDescent="0.2">
      <c r="A61" s="2" t="s">
        <v>70</v>
      </c>
    </row>
    <row r="62" spans="1:1" x14ac:dyDescent="0.2">
      <c r="A62" s="2" t="s">
        <v>71</v>
      </c>
    </row>
    <row r="63" spans="1:1" x14ac:dyDescent="0.2">
      <c r="A63" s="2" t="s">
        <v>72</v>
      </c>
    </row>
    <row r="64" spans="1:1" x14ac:dyDescent="0.2">
      <c r="A64" s="2" t="s">
        <v>73</v>
      </c>
    </row>
    <row r="65" spans="1:1" x14ac:dyDescent="0.2">
      <c r="A65" s="2" t="s">
        <v>74</v>
      </c>
    </row>
    <row r="66" spans="1:1" x14ac:dyDescent="0.2">
      <c r="A66" s="2" t="s">
        <v>75</v>
      </c>
    </row>
    <row r="67" spans="1:1" x14ac:dyDescent="0.2">
      <c r="A67" s="2" t="s">
        <v>76</v>
      </c>
    </row>
    <row r="68" spans="1:1" x14ac:dyDescent="0.2">
      <c r="A68" s="2" t="s">
        <v>77</v>
      </c>
    </row>
    <row r="69" spans="1:1" x14ac:dyDescent="0.2">
      <c r="A69" s="2" t="s">
        <v>78</v>
      </c>
    </row>
    <row r="70" spans="1:1" x14ac:dyDescent="0.2">
      <c r="A70" s="2" t="s">
        <v>79</v>
      </c>
    </row>
    <row r="71" spans="1:1" x14ac:dyDescent="0.2">
      <c r="A71" s="2" t="s">
        <v>80</v>
      </c>
    </row>
    <row r="72" spans="1:1" x14ac:dyDescent="0.2">
      <c r="A72" s="2" t="s">
        <v>81</v>
      </c>
    </row>
    <row r="73" spans="1:1" x14ac:dyDescent="0.2">
      <c r="A73" s="2" t="s">
        <v>82</v>
      </c>
    </row>
    <row r="74" spans="1:1" x14ac:dyDescent="0.2">
      <c r="A74" s="2" t="s">
        <v>83</v>
      </c>
    </row>
    <row r="75" spans="1:1" x14ac:dyDescent="0.2">
      <c r="A75" s="2" t="s">
        <v>84</v>
      </c>
    </row>
    <row r="76" spans="1:1" x14ac:dyDescent="0.2">
      <c r="A76" s="2" t="s">
        <v>85</v>
      </c>
    </row>
    <row r="77" spans="1:1" x14ac:dyDescent="0.2">
      <c r="A77" s="2" t="s">
        <v>86</v>
      </c>
    </row>
    <row r="78" spans="1:1" x14ac:dyDescent="0.2">
      <c r="A78" s="2" t="s">
        <v>87</v>
      </c>
    </row>
    <row r="79" spans="1:1" x14ac:dyDescent="0.2">
      <c r="A79" s="2" t="s">
        <v>88</v>
      </c>
    </row>
    <row r="80" spans="1:1" x14ac:dyDescent="0.2">
      <c r="A80" s="2" t="s">
        <v>89</v>
      </c>
    </row>
    <row r="81" spans="1:1" x14ac:dyDescent="0.2">
      <c r="A81" s="2" t="s">
        <v>90</v>
      </c>
    </row>
    <row r="82" spans="1:1" x14ac:dyDescent="0.2">
      <c r="A82" s="2" t="s">
        <v>91</v>
      </c>
    </row>
    <row r="83" spans="1:1" x14ac:dyDescent="0.2">
      <c r="A83" s="2" t="s">
        <v>92</v>
      </c>
    </row>
    <row r="84" spans="1:1" x14ac:dyDescent="0.2">
      <c r="A84" s="2" t="s">
        <v>93</v>
      </c>
    </row>
    <row r="85" spans="1:1" x14ac:dyDescent="0.2">
      <c r="A85" s="2" t="s">
        <v>94</v>
      </c>
    </row>
    <row r="86" spans="1:1" x14ac:dyDescent="0.2">
      <c r="A86" s="2" t="s">
        <v>95</v>
      </c>
    </row>
    <row r="87" spans="1:1" x14ac:dyDescent="0.2">
      <c r="A87" s="2" t="s">
        <v>96</v>
      </c>
    </row>
    <row r="88" spans="1:1" x14ac:dyDescent="0.2">
      <c r="A88" s="2" t="s">
        <v>97</v>
      </c>
    </row>
    <row r="89" spans="1:1" x14ac:dyDescent="0.2">
      <c r="A89" s="2" t="s">
        <v>98</v>
      </c>
    </row>
    <row r="90" spans="1:1" x14ac:dyDescent="0.2">
      <c r="A90" s="2" t="s">
        <v>99</v>
      </c>
    </row>
    <row r="91" spans="1:1" x14ac:dyDescent="0.2">
      <c r="A91" s="2" t="s">
        <v>100</v>
      </c>
    </row>
    <row r="92" spans="1:1" x14ac:dyDescent="0.2">
      <c r="A92" s="2" t="s">
        <v>101</v>
      </c>
    </row>
    <row r="93" spans="1:1" x14ac:dyDescent="0.2">
      <c r="A93" s="2" t="s">
        <v>102</v>
      </c>
    </row>
    <row r="94" spans="1:1" x14ac:dyDescent="0.2">
      <c r="A94" s="2" t="s">
        <v>103</v>
      </c>
    </row>
    <row r="95" spans="1:1" x14ac:dyDescent="0.2">
      <c r="A95" s="2" t="s">
        <v>104</v>
      </c>
    </row>
    <row r="96" spans="1:1" x14ac:dyDescent="0.2">
      <c r="A96" s="2" t="s">
        <v>105</v>
      </c>
    </row>
    <row r="97" spans="1:1" x14ac:dyDescent="0.2">
      <c r="A97" s="2" t="s">
        <v>106</v>
      </c>
    </row>
    <row r="98" spans="1:1" x14ac:dyDescent="0.2">
      <c r="A98" s="2" t="s">
        <v>107</v>
      </c>
    </row>
    <row r="99" spans="1:1" x14ac:dyDescent="0.2">
      <c r="A99" s="2" t="s">
        <v>108</v>
      </c>
    </row>
    <row r="100" spans="1:1" x14ac:dyDescent="0.2">
      <c r="A100" s="2" t="s">
        <v>109</v>
      </c>
    </row>
    <row r="101" spans="1:1" x14ac:dyDescent="0.2">
      <c r="A101" s="2" t="s">
        <v>110</v>
      </c>
    </row>
    <row r="102" spans="1:1" x14ac:dyDescent="0.2">
      <c r="A102" s="2" t="s">
        <v>111</v>
      </c>
    </row>
    <row r="103" spans="1:1" x14ac:dyDescent="0.2">
      <c r="A103" s="2" t="s">
        <v>112</v>
      </c>
    </row>
    <row r="104" spans="1:1" x14ac:dyDescent="0.2">
      <c r="A104" s="2" t="s">
        <v>113</v>
      </c>
    </row>
    <row r="105" spans="1:1" x14ac:dyDescent="0.2">
      <c r="A105" s="2" t="s">
        <v>114</v>
      </c>
    </row>
    <row r="106" spans="1:1" x14ac:dyDescent="0.2">
      <c r="A106" s="2" t="s">
        <v>115</v>
      </c>
    </row>
    <row r="107" spans="1:1" x14ac:dyDescent="0.2">
      <c r="A107" s="2" t="s">
        <v>116</v>
      </c>
    </row>
    <row r="108" spans="1:1" x14ac:dyDescent="0.2">
      <c r="A108" s="2" t="s">
        <v>117</v>
      </c>
    </row>
    <row r="109" spans="1:1" x14ac:dyDescent="0.2">
      <c r="A109" s="2" t="s">
        <v>118</v>
      </c>
    </row>
    <row r="110" spans="1:1" x14ac:dyDescent="0.2">
      <c r="A110" s="2" t="s">
        <v>119</v>
      </c>
    </row>
    <row r="111" spans="1:1" x14ac:dyDescent="0.2">
      <c r="A111" s="2" t="s">
        <v>120</v>
      </c>
    </row>
    <row r="112" spans="1:1" x14ac:dyDescent="0.2">
      <c r="A112" s="2" t="s">
        <v>121</v>
      </c>
    </row>
    <row r="113" spans="1:1" x14ac:dyDescent="0.2">
      <c r="A113" s="2" t="s">
        <v>122</v>
      </c>
    </row>
    <row r="114" spans="1:1" x14ac:dyDescent="0.2">
      <c r="A114" s="2" t="s">
        <v>123</v>
      </c>
    </row>
    <row r="115" spans="1:1" x14ac:dyDescent="0.2">
      <c r="A115" s="2" t="s">
        <v>124</v>
      </c>
    </row>
    <row r="116" spans="1:1" x14ac:dyDescent="0.2">
      <c r="A116" s="2" t="s">
        <v>125</v>
      </c>
    </row>
    <row r="117" spans="1:1" x14ac:dyDescent="0.2">
      <c r="A117" s="2" t="s">
        <v>126</v>
      </c>
    </row>
    <row r="118" spans="1:1" x14ac:dyDescent="0.2">
      <c r="A118" s="2" t="s">
        <v>127</v>
      </c>
    </row>
    <row r="119" spans="1:1" x14ac:dyDescent="0.2">
      <c r="A119" s="2" t="s">
        <v>128</v>
      </c>
    </row>
    <row r="120" spans="1:1" x14ac:dyDescent="0.2">
      <c r="A120" s="2" t="s">
        <v>129</v>
      </c>
    </row>
    <row r="121" spans="1:1" x14ac:dyDescent="0.2">
      <c r="A121" s="2" t="s">
        <v>130</v>
      </c>
    </row>
    <row r="122" spans="1:1" x14ac:dyDescent="0.2">
      <c r="A122" s="2" t="s">
        <v>131</v>
      </c>
    </row>
    <row r="123" spans="1:1" x14ac:dyDescent="0.2">
      <c r="A123" s="2" t="s">
        <v>132</v>
      </c>
    </row>
    <row r="124" spans="1:1" x14ac:dyDescent="0.2">
      <c r="A124" s="2" t="s">
        <v>133</v>
      </c>
    </row>
    <row r="125" spans="1:1" x14ac:dyDescent="0.2">
      <c r="A125" s="2" t="s">
        <v>134</v>
      </c>
    </row>
    <row r="126" spans="1:1" x14ac:dyDescent="0.2">
      <c r="A126" s="2" t="s">
        <v>135</v>
      </c>
    </row>
    <row r="127" spans="1:1" x14ac:dyDescent="0.2">
      <c r="A127" s="2" t="s">
        <v>136</v>
      </c>
    </row>
    <row r="128" spans="1:1" x14ac:dyDescent="0.2">
      <c r="A128" s="2" t="s">
        <v>137</v>
      </c>
    </row>
    <row r="129" spans="1:1" x14ac:dyDescent="0.2">
      <c r="A129" s="2" t="s">
        <v>138</v>
      </c>
    </row>
    <row r="130" spans="1:1" x14ac:dyDescent="0.2">
      <c r="A130" s="2" t="s">
        <v>139</v>
      </c>
    </row>
    <row r="131" spans="1:1" x14ac:dyDescent="0.2">
      <c r="A131" s="2" t="s">
        <v>140</v>
      </c>
    </row>
    <row r="132" spans="1:1" x14ac:dyDescent="0.2">
      <c r="A132" s="2" t="s">
        <v>141</v>
      </c>
    </row>
    <row r="133" spans="1:1" x14ac:dyDescent="0.2">
      <c r="A133" s="2" t="s">
        <v>142</v>
      </c>
    </row>
    <row r="134" spans="1:1" x14ac:dyDescent="0.2">
      <c r="A134" s="2" t="s">
        <v>143</v>
      </c>
    </row>
    <row r="135" spans="1:1" x14ac:dyDescent="0.2">
      <c r="A135" s="2" t="s">
        <v>144</v>
      </c>
    </row>
    <row r="136" spans="1:1" x14ac:dyDescent="0.2">
      <c r="A136" s="2" t="s">
        <v>145</v>
      </c>
    </row>
    <row r="137" spans="1:1" x14ac:dyDescent="0.2">
      <c r="A137" s="2" t="s">
        <v>146</v>
      </c>
    </row>
    <row r="138" spans="1:1" x14ac:dyDescent="0.2">
      <c r="A138" s="2" t="s">
        <v>147</v>
      </c>
    </row>
    <row r="139" spans="1:1" x14ac:dyDescent="0.2">
      <c r="A139" s="2" t="s">
        <v>148</v>
      </c>
    </row>
    <row r="140" spans="1:1" x14ac:dyDescent="0.2">
      <c r="A140" s="2" t="s">
        <v>149</v>
      </c>
    </row>
    <row r="141" spans="1:1" x14ac:dyDescent="0.2">
      <c r="A141" s="2" t="s">
        <v>150</v>
      </c>
    </row>
    <row r="142" spans="1:1" x14ac:dyDescent="0.2">
      <c r="A142" s="2" t="s">
        <v>151</v>
      </c>
    </row>
    <row r="143" spans="1:1" x14ac:dyDescent="0.2">
      <c r="A143" s="2" t="s">
        <v>152</v>
      </c>
    </row>
    <row r="144" spans="1:1" x14ac:dyDescent="0.2">
      <c r="A144" s="2" t="s">
        <v>153</v>
      </c>
    </row>
    <row r="145" spans="1:1" x14ac:dyDescent="0.2">
      <c r="A145" s="2" t="s">
        <v>154</v>
      </c>
    </row>
    <row r="146" spans="1:1" x14ac:dyDescent="0.2">
      <c r="A146" s="2" t="s">
        <v>155</v>
      </c>
    </row>
    <row r="147" spans="1:1" x14ac:dyDescent="0.2">
      <c r="A147" s="2" t="s">
        <v>156</v>
      </c>
    </row>
    <row r="148" spans="1:1" x14ac:dyDescent="0.2">
      <c r="A148" s="2" t="s">
        <v>157</v>
      </c>
    </row>
    <row r="149" spans="1:1" x14ac:dyDescent="0.2">
      <c r="A149" s="2" t="s">
        <v>158</v>
      </c>
    </row>
    <row r="150" spans="1:1" x14ac:dyDescent="0.2">
      <c r="A150" s="2" t="s">
        <v>159</v>
      </c>
    </row>
    <row r="151" spans="1:1" x14ac:dyDescent="0.2">
      <c r="A151" s="2" t="s">
        <v>160</v>
      </c>
    </row>
    <row r="152" spans="1:1" x14ac:dyDescent="0.2">
      <c r="A152" s="2" t="s">
        <v>161</v>
      </c>
    </row>
    <row r="153" spans="1:1" x14ac:dyDescent="0.2">
      <c r="A153" s="2" t="s">
        <v>162</v>
      </c>
    </row>
    <row r="154" spans="1:1" x14ac:dyDescent="0.2">
      <c r="A154" s="2" t="s">
        <v>163</v>
      </c>
    </row>
    <row r="155" spans="1:1" x14ac:dyDescent="0.2">
      <c r="A155" s="2" t="s">
        <v>164</v>
      </c>
    </row>
    <row r="156" spans="1:1" x14ac:dyDescent="0.2">
      <c r="A156" s="2" t="s">
        <v>165</v>
      </c>
    </row>
    <row r="157" spans="1:1" x14ac:dyDescent="0.2">
      <c r="A157" s="2" t="s">
        <v>166</v>
      </c>
    </row>
    <row r="158" spans="1:1" x14ac:dyDescent="0.2">
      <c r="A158" s="2" t="s">
        <v>167</v>
      </c>
    </row>
    <row r="159" spans="1:1" x14ac:dyDescent="0.2">
      <c r="A159" s="2" t="s">
        <v>168</v>
      </c>
    </row>
    <row r="160" spans="1:1" x14ac:dyDescent="0.2">
      <c r="A160" s="2" t="s">
        <v>169</v>
      </c>
    </row>
    <row r="161" spans="1:1" x14ac:dyDescent="0.2">
      <c r="A161" s="2" t="s">
        <v>170</v>
      </c>
    </row>
    <row r="162" spans="1:1" x14ac:dyDescent="0.2">
      <c r="A162" s="2" t="s">
        <v>171</v>
      </c>
    </row>
    <row r="163" spans="1:1" x14ac:dyDescent="0.2">
      <c r="A163" s="2" t="s">
        <v>172</v>
      </c>
    </row>
    <row r="164" spans="1:1" x14ac:dyDescent="0.2">
      <c r="A164" s="2" t="s">
        <v>173</v>
      </c>
    </row>
    <row r="165" spans="1:1" x14ac:dyDescent="0.2">
      <c r="A165" s="2" t="s">
        <v>174</v>
      </c>
    </row>
    <row r="166" spans="1:1" x14ac:dyDescent="0.2">
      <c r="A166" s="2" t="s">
        <v>175</v>
      </c>
    </row>
    <row r="167" spans="1:1" x14ac:dyDescent="0.2">
      <c r="A167" s="2" t="s">
        <v>176</v>
      </c>
    </row>
    <row r="168" spans="1:1" x14ac:dyDescent="0.2">
      <c r="A168" s="2" t="s">
        <v>177</v>
      </c>
    </row>
    <row r="169" spans="1:1" x14ac:dyDescent="0.2">
      <c r="A169" s="2" t="s">
        <v>178</v>
      </c>
    </row>
    <row r="170" spans="1:1" x14ac:dyDescent="0.2">
      <c r="A170" s="2" t="s">
        <v>179</v>
      </c>
    </row>
    <row r="171" spans="1:1" x14ac:dyDescent="0.2">
      <c r="A171" s="2" t="s">
        <v>180</v>
      </c>
    </row>
    <row r="172" spans="1:1" x14ac:dyDescent="0.2">
      <c r="A172" s="2" t="s">
        <v>181</v>
      </c>
    </row>
    <row r="173" spans="1:1" x14ac:dyDescent="0.2">
      <c r="A173" s="2" t="s">
        <v>182</v>
      </c>
    </row>
    <row r="174" spans="1:1" x14ac:dyDescent="0.2">
      <c r="A174" s="2" t="s">
        <v>183</v>
      </c>
    </row>
    <row r="175" spans="1:1" x14ac:dyDescent="0.2">
      <c r="A175" s="2" t="s">
        <v>184</v>
      </c>
    </row>
    <row r="176" spans="1:1" x14ac:dyDescent="0.2">
      <c r="A176" s="2" t="s">
        <v>185</v>
      </c>
    </row>
    <row r="177" spans="1:1" x14ac:dyDescent="0.2">
      <c r="A177" s="2" t="s">
        <v>186</v>
      </c>
    </row>
    <row r="178" spans="1:1" x14ac:dyDescent="0.2">
      <c r="A178" s="2" t="s">
        <v>187</v>
      </c>
    </row>
    <row r="179" spans="1:1" x14ac:dyDescent="0.2">
      <c r="A179" s="2" t="s">
        <v>188</v>
      </c>
    </row>
    <row r="180" spans="1:1" x14ac:dyDescent="0.2">
      <c r="A180" s="2" t="s">
        <v>189</v>
      </c>
    </row>
    <row r="181" spans="1:1" x14ac:dyDescent="0.2">
      <c r="A181" s="2" t="s">
        <v>190</v>
      </c>
    </row>
    <row r="182" spans="1:1" x14ac:dyDescent="0.2">
      <c r="A182" s="2" t="s">
        <v>191</v>
      </c>
    </row>
    <row r="183" spans="1:1" x14ac:dyDescent="0.2">
      <c r="A183" s="2" t="s">
        <v>192</v>
      </c>
    </row>
    <row r="184" spans="1:1" x14ac:dyDescent="0.2">
      <c r="A184" s="2" t="s">
        <v>193</v>
      </c>
    </row>
    <row r="185" spans="1:1" x14ac:dyDescent="0.2">
      <c r="A185" s="2" t="s">
        <v>194</v>
      </c>
    </row>
    <row r="186" spans="1:1" x14ac:dyDescent="0.2">
      <c r="A186" s="2" t="s">
        <v>195</v>
      </c>
    </row>
    <row r="187" spans="1:1" x14ac:dyDescent="0.2">
      <c r="A187" s="2" t="s">
        <v>196</v>
      </c>
    </row>
    <row r="188" spans="1:1" x14ac:dyDescent="0.2">
      <c r="A188" s="2" t="s">
        <v>197</v>
      </c>
    </row>
    <row r="189" spans="1:1" x14ac:dyDescent="0.2">
      <c r="A189" s="2" t="s">
        <v>198</v>
      </c>
    </row>
    <row r="190" spans="1:1" x14ac:dyDescent="0.2">
      <c r="A190" s="2" t="s">
        <v>199</v>
      </c>
    </row>
    <row r="191" spans="1:1" x14ac:dyDescent="0.2">
      <c r="A191" s="2" t="s">
        <v>200</v>
      </c>
    </row>
    <row r="192" spans="1:1" x14ac:dyDescent="0.2">
      <c r="A192" s="2" t="s">
        <v>201</v>
      </c>
    </row>
    <row r="193" spans="1:1" x14ac:dyDescent="0.2">
      <c r="A193" s="2" t="s">
        <v>202</v>
      </c>
    </row>
    <row r="194" spans="1:1" x14ac:dyDescent="0.2">
      <c r="A194" s="2" t="s">
        <v>203</v>
      </c>
    </row>
    <row r="195" spans="1:1" x14ac:dyDescent="0.2">
      <c r="A195" s="2" t="s">
        <v>204</v>
      </c>
    </row>
    <row r="196" spans="1:1" x14ac:dyDescent="0.2">
      <c r="A196" s="2" t="s">
        <v>205</v>
      </c>
    </row>
    <row r="197" spans="1:1" x14ac:dyDescent="0.2">
      <c r="A197" s="2" t="s">
        <v>206</v>
      </c>
    </row>
    <row r="198" spans="1:1" x14ac:dyDescent="0.2">
      <c r="A198" s="2" t="s">
        <v>207</v>
      </c>
    </row>
    <row r="199" spans="1:1" x14ac:dyDescent="0.2">
      <c r="A199" s="2" t="s">
        <v>208</v>
      </c>
    </row>
    <row r="200" spans="1:1" x14ac:dyDescent="0.2">
      <c r="A200" s="2" t="s">
        <v>209</v>
      </c>
    </row>
    <row r="201" spans="1:1" x14ac:dyDescent="0.2">
      <c r="A201" s="2" t="s">
        <v>210</v>
      </c>
    </row>
    <row r="202" spans="1:1" x14ac:dyDescent="0.2">
      <c r="A202" s="2" t="s">
        <v>211</v>
      </c>
    </row>
    <row r="203" spans="1:1" x14ac:dyDescent="0.2">
      <c r="A203" s="2" t="s">
        <v>212</v>
      </c>
    </row>
    <row r="204" spans="1:1" x14ac:dyDescent="0.2">
      <c r="A204" s="2" t="s">
        <v>213</v>
      </c>
    </row>
    <row r="205" spans="1:1" x14ac:dyDescent="0.2">
      <c r="A205" s="2" t="s">
        <v>214</v>
      </c>
    </row>
    <row r="206" spans="1:1" x14ac:dyDescent="0.2">
      <c r="A206" s="2" t="s">
        <v>215</v>
      </c>
    </row>
    <row r="207" spans="1:1" x14ac:dyDescent="0.2">
      <c r="A207" s="2" t="s">
        <v>216</v>
      </c>
    </row>
    <row r="208" spans="1:1" x14ac:dyDescent="0.2">
      <c r="A208" s="2" t="s">
        <v>217</v>
      </c>
    </row>
    <row r="209" spans="1:1" x14ac:dyDescent="0.2">
      <c r="A209" s="2" t="s">
        <v>218</v>
      </c>
    </row>
    <row r="210" spans="1:1" x14ac:dyDescent="0.2">
      <c r="A210" s="2" t="s">
        <v>219</v>
      </c>
    </row>
    <row r="211" spans="1:1" x14ac:dyDescent="0.2">
      <c r="A211" s="2" t="s">
        <v>220</v>
      </c>
    </row>
    <row r="212" spans="1:1" x14ac:dyDescent="0.2">
      <c r="A212" s="2" t="s">
        <v>221</v>
      </c>
    </row>
    <row r="213" spans="1:1" x14ac:dyDescent="0.2">
      <c r="A213" s="2" t="s">
        <v>222</v>
      </c>
    </row>
    <row r="214" spans="1:1" x14ac:dyDescent="0.2">
      <c r="A214" s="2" t="s">
        <v>223</v>
      </c>
    </row>
    <row r="215" spans="1:1" x14ac:dyDescent="0.2">
      <c r="A215" s="2" t="s">
        <v>224</v>
      </c>
    </row>
    <row r="216" spans="1:1" x14ac:dyDescent="0.2">
      <c r="A216" s="2" t="s">
        <v>225</v>
      </c>
    </row>
    <row r="217" spans="1:1" x14ac:dyDescent="0.2">
      <c r="A217" s="2" t="s">
        <v>226</v>
      </c>
    </row>
    <row r="218" spans="1:1" x14ac:dyDescent="0.2">
      <c r="A218" s="2" t="s">
        <v>227</v>
      </c>
    </row>
    <row r="219" spans="1:1" x14ac:dyDescent="0.2">
      <c r="A219" s="2" t="s">
        <v>228</v>
      </c>
    </row>
    <row r="220" spans="1:1" x14ac:dyDescent="0.2">
      <c r="A220" s="2" t="s">
        <v>229</v>
      </c>
    </row>
    <row r="221" spans="1:1" x14ac:dyDescent="0.2">
      <c r="A221" s="2" t="s">
        <v>230</v>
      </c>
    </row>
    <row r="222" spans="1:1" x14ac:dyDescent="0.2">
      <c r="A222" s="2" t="s">
        <v>231</v>
      </c>
    </row>
    <row r="223" spans="1:1" x14ac:dyDescent="0.2">
      <c r="A223" s="2" t="s">
        <v>232</v>
      </c>
    </row>
    <row r="224" spans="1:1" x14ac:dyDescent="0.2">
      <c r="A224" s="2" t="s">
        <v>233</v>
      </c>
    </row>
    <row r="225" spans="1:1" x14ac:dyDescent="0.2">
      <c r="A225" s="2" t="s">
        <v>234</v>
      </c>
    </row>
    <row r="226" spans="1:1" x14ac:dyDescent="0.2">
      <c r="A226" s="2" t="s">
        <v>235</v>
      </c>
    </row>
    <row r="227" spans="1:1" x14ac:dyDescent="0.2">
      <c r="A227" s="2" t="s">
        <v>236</v>
      </c>
    </row>
    <row r="228" spans="1:1" x14ac:dyDescent="0.2">
      <c r="A228" s="2" t="s">
        <v>237</v>
      </c>
    </row>
    <row r="229" spans="1:1" x14ac:dyDescent="0.2">
      <c r="A229" s="2" t="s">
        <v>238</v>
      </c>
    </row>
    <row r="230" spans="1:1" x14ac:dyDescent="0.2">
      <c r="A230" s="2" t="s">
        <v>239</v>
      </c>
    </row>
    <row r="231" spans="1:1" x14ac:dyDescent="0.2">
      <c r="A231" s="2" t="s">
        <v>240</v>
      </c>
    </row>
    <row r="232" spans="1:1" x14ac:dyDescent="0.2">
      <c r="A232" s="2" t="s">
        <v>241</v>
      </c>
    </row>
    <row r="233" spans="1:1" x14ac:dyDescent="0.2">
      <c r="A233" s="2" t="s">
        <v>242</v>
      </c>
    </row>
    <row r="234" spans="1:1" x14ac:dyDescent="0.2">
      <c r="A234" s="2" t="s">
        <v>243</v>
      </c>
    </row>
    <row r="235" spans="1:1" x14ac:dyDescent="0.2">
      <c r="A235" s="2" t="s">
        <v>244</v>
      </c>
    </row>
    <row r="236" spans="1:1" x14ac:dyDescent="0.2">
      <c r="A236" s="2" t="s">
        <v>245</v>
      </c>
    </row>
    <row r="237" spans="1:1" x14ac:dyDescent="0.2">
      <c r="A237" s="2" t="s">
        <v>246</v>
      </c>
    </row>
    <row r="238" spans="1:1" x14ac:dyDescent="0.2">
      <c r="A238" s="2" t="s">
        <v>247</v>
      </c>
    </row>
    <row r="239" spans="1:1" x14ac:dyDescent="0.2">
      <c r="A239" s="2" t="s">
        <v>248</v>
      </c>
    </row>
    <row r="240" spans="1:1" x14ac:dyDescent="0.2">
      <c r="A240" s="2" t="s">
        <v>249</v>
      </c>
    </row>
    <row r="241" spans="1:1" x14ac:dyDescent="0.2">
      <c r="A241" s="2" t="s">
        <v>250</v>
      </c>
    </row>
    <row r="242" spans="1:1" x14ac:dyDescent="0.2">
      <c r="A242" s="2" t="s">
        <v>251</v>
      </c>
    </row>
    <row r="243" spans="1:1" x14ac:dyDescent="0.2">
      <c r="A243" s="2" t="s">
        <v>252</v>
      </c>
    </row>
    <row r="244" spans="1:1" x14ac:dyDescent="0.2">
      <c r="A244" s="2" t="s">
        <v>253</v>
      </c>
    </row>
    <row r="245" spans="1:1" x14ac:dyDescent="0.2">
      <c r="A245" s="2" t="s">
        <v>254</v>
      </c>
    </row>
    <row r="246" spans="1:1" x14ac:dyDescent="0.2">
      <c r="A246" s="2" t="s">
        <v>255</v>
      </c>
    </row>
    <row r="247" spans="1:1" x14ac:dyDescent="0.2">
      <c r="A247" s="2" t="s">
        <v>256</v>
      </c>
    </row>
    <row r="248" spans="1:1" x14ac:dyDescent="0.2">
      <c r="A248" s="2" t="s">
        <v>257</v>
      </c>
    </row>
    <row r="249" spans="1:1" x14ac:dyDescent="0.2">
      <c r="A249" s="2" t="s">
        <v>258</v>
      </c>
    </row>
    <row r="250" spans="1:1" x14ac:dyDescent="0.2">
      <c r="A250" s="2" t="s">
        <v>259</v>
      </c>
    </row>
    <row r="251" spans="1:1" x14ac:dyDescent="0.2">
      <c r="A251" s="2" t="s">
        <v>260</v>
      </c>
    </row>
    <row r="252" spans="1:1" x14ac:dyDescent="0.2">
      <c r="A252" s="2" t="s">
        <v>261</v>
      </c>
    </row>
    <row r="253" spans="1:1" x14ac:dyDescent="0.2">
      <c r="A253" s="2" t="s">
        <v>262</v>
      </c>
    </row>
    <row r="254" spans="1:1" x14ac:dyDescent="0.2">
      <c r="A254" s="2" t="s">
        <v>263</v>
      </c>
    </row>
    <row r="255" spans="1:1" x14ac:dyDescent="0.2">
      <c r="A255" s="2" t="s">
        <v>264</v>
      </c>
    </row>
    <row r="256" spans="1:1" x14ac:dyDescent="0.2">
      <c r="A256" s="2" t="s">
        <v>265</v>
      </c>
    </row>
    <row r="257" spans="1:1" x14ac:dyDescent="0.2">
      <c r="A257" s="2" t="s">
        <v>266</v>
      </c>
    </row>
    <row r="258" spans="1:1" x14ac:dyDescent="0.2">
      <c r="A258" s="2" t="s">
        <v>267</v>
      </c>
    </row>
    <row r="259" spans="1:1" x14ac:dyDescent="0.2">
      <c r="A259" s="2" t="s">
        <v>268</v>
      </c>
    </row>
    <row r="260" spans="1:1" x14ac:dyDescent="0.2">
      <c r="A260" s="2" t="s">
        <v>269</v>
      </c>
    </row>
    <row r="261" spans="1:1" x14ac:dyDescent="0.2">
      <c r="A261" s="2" t="s">
        <v>270</v>
      </c>
    </row>
    <row r="262" spans="1:1" x14ac:dyDescent="0.2">
      <c r="A262" s="2" t="s">
        <v>271</v>
      </c>
    </row>
    <row r="263" spans="1:1" x14ac:dyDescent="0.2">
      <c r="A263" s="2" t="s">
        <v>272</v>
      </c>
    </row>
    <row r="264" spans="1:1" x14ac:dyDescent="0.2">
      <c r="A264" s="2" t="s">
        <v>273</v>
      </c>
    </row>
    <row r="265" spans="1:1" x14ac:dyDescent="0.2">
      <c r="A265" s="2" t="s">
        <v>274</v>
      </c>
    </row>
    <row r="266" spans="1:1" x14ac:dyDescent="0.2">
      <c r="A266" s="2" t="s">
        <v>275</v>
      </c>
    </row>
    <row r="267" spans="1:1" x14ac:dyDescent="0.2">
      <c r="A267" s="2" t="s">
        <v>276</v>
      </c>
    </row>
    <row r="268" spans="1:1" x14ac:dyDescent="0.2">
      <c r="A268" s="2" t="s">
        <v>277</v>
      </c>
    </row>
    <row r="269" spans="1:1" x14ac:dyDescent="0.2">
      <c r="A269" s="2" t="s">
        <v>278</v>
      </c>
    </row>
    <row r="270" spans="1:1" x14ac:dyDescent="0.2">
      <c r="A270" s="2" t="s">
        <v>279</v>
      </c>
    </row>
    <row r="271" spans="1:1" x14ac:dyDescent="0.2">
      <c r="A271" s="2" t="s">
        <v>280</v>
      </c>
    </row>
    <row r="272" spans="1:1" x14ac:dyDescent="0.2">
      <c r="A272" s="2" t="s">
        <v>281</v>
      </c>
    </row>
    <row r="273" spans="1:1" x14ac:dyDescent="0.2">
      <c r="A273" s="2" t="s">
        <v>282</v>
      </c>
    </row>
    <row r="274" spans="1:1" x14ac:dyDescent="0.2">
      <c r="A274" s="2" t="s">
        <v>283</v>
      </c>
    </row>
    <row r="275" spans="1:1" x14ac:dyDescent="0.2">
      <c r="A275" s="2" t="s">
        <v>284</v>
      </c>
    </row>
    <row r="276" spans="1:1" x14ac:dyDescent="0.2">
      <c r="A276" s="2" t="s">
        <v>285</v>
      </c>
    </row>
    <row r="277" spans="1:1" x14ac:dyDescent="0.2">
      <c r="A277" s="2" t="s">
        <v>286</v>
      </c>
    </row>
    <row r="278" spans="1:1" x14ac:dyDescent="0.2">
      <c r="A278" s="2" t="s">
        <v>287</v>
      </c>
    </row>
    <row r="279" spans="1:1" x14ac:dyDescent="0.2">
      <c r="A279" s="2" t="s">
        <v>288</v>
      </c>
    </row>
    <row r="280" spans="1:1" x14ac:dyDescent="0.2">
      <c r="A280" s="2" t="s">
        <v>289</v>
      </c>
    </row>
    <row r="281" spans="1:1" x14ac:dyDescent="0.2">
      <c r="A281" s="2" t="s">
        <v>290</v>
      </c>
    </row>
    <row r="282" spans="1:1" x14ac:dyDescent="0.2">
      <c r="A282" s="2" t="s">
        <v>291</v>
      </c>
    </row>
    <row r="283" spans="1:1" x14ac:dyDescent="0.2">
      <c r="A283" s="2" t="s">
        <v>292</v>
      </c>
    </row>
    <row r="284" spans="1:1" x14ac:dyDescent="0.2">
      <c r="A284" s="2" t="s">
        <v>293</v>
      </c>
    </row>
    <row r="285" spans="1:1" x14ac:dyDescent="0.2">
      <c r="A285" s="2" t="s">
        <v>294</v>
      </c>
    </row>
    <row r="286" spans="1:1" x14ac:dyDescent="0.2">
      <c r="A286" s="2" t="s">
        <v>295</v>
      </c>
    </row>
    <row r="287" spans="1:1" x14ac:dyDescent="0.2">
      <c r="A287" s="2" t="s">
        <v>296</v>
      </c>
    </row>
    <row r="288" spans="1:1" x14ac:dyDescent="0.2">
      <c r="A288" s="2" t="s">
        <v>297</v>
      </c>
    </row>
    <row r="289" spans="1:1" x14ac:dyDescent="0.2">
      <c r="A289" s="2" t="s">
        <v>298</v>
      </c>
    </row>
    <row r="290" spans="1:1" x14ac:dyDescent="0.2">
      <c r="A290" s="2" t="s">
        <v>299</v>
      </c>
    </row>
    <row r="291" spans="1:1" x14ac:dyDescent="0.2">
      <c r="A291" s="2" t="s">
        <v>300</v>
      </c>
    </row>
    <row r="292" spans="1:1" x14ac:dyDescent="0.2">
      <c r="A292" s="2" t="s">
        <v>301</v>
      </c>
    </row>
    <row r="293" spans="1:1" x14ac:dyDescent="0.2">
      <c r="A293" s="2" t="s">
        <v>302</v>
      </c>
    </row>
    <row r="294" spans="1:1" x14ac:dyDescent="0.2">
      <c r="A294" s="2" t="s">
        <v>303</v>
      </c>
    </row>
    <row r="295" spans="1:1" x14ac:dyDescent="0.2">
      <c r="A295" s="2" t="s">
        <v>304</v>
      </c>
    </row>
    <row r="296" spans="1:1" x14ac:dyDescent="0.2">
      <c r="A296" s="2" t="s">
        <v>305</v>
      </c>
    </row>
    <row r="297" spans="1:1" x14ac:dyDescent="0.2">
      <c r="A297" s="2" t="s">
        <v>306</v>
      </c>
    </row>
    <row r="298" spans="1:1" x14ac:dyDescent="0.2">
      <c r="A298" s="2" t="s">
        <v>307</v>
      </c>
    </row>
    <row r="299" spans="1:1" x14ac:dyDescent="0.2">
      <c r="A299" s="2" t="s">
        <v>308</v>
      </c>
    </row>
    <row r="300" spans="1:1" x14ac:dyDescent="0.2">
      <c r="A300" s="2" t="s">
        <v>309</v>
      </c>
    </row>
    <row r="301" spans="1:1" x14ac:dyDescent="0.2">
      <c r="A301" s="2" t="s">
        <v>310</v>
      </c>
    </row>
    <row r="302" spans="1:1" x14ac:dyDescent="0.2">
      <c r="A302" s="2" t="s">
        <v>311</v>
      </c>
    </row>
    <row r="303" spans="1:1" x14ac:dyDescent="0.2">
      <c r="A303" s="2" t="s">
        <v>312</v>
      </c>
    </row>
    <row r="304" spans="1:1" x14ac:dyDescent="0.2">
      <c r="A304" s="2" t="s">
        <v>313</v>
      </c>
    </row>
    <row r="305" spans="1:1" x14ac:dyDescent="0.2">
      <c r="A305" s="2" t="s">
        <v>314</v>
      </c>
    </row>
    <row r="306" spans="1:1" x14ac:dyDescent="0.2">
      <c r="A306" s="2" t="s">
        <v>315</v>
      </c>
    </row>
    <row r="307" spans="1:1" x14ac:dyDescent="0.2">
      <c r="A307" s="2" t="s">
        <v>316</v>
      </c>
    </row>
    <row r="308" spans="1:1" x14ac:dyDescent="0.2">
      <c r="A308" s="2" t="s">
        <v>317</v>
      </c>
    </row>
    <row r="309" spans="1:1" x14ac:dyDescent="0.2">
      <c r="A309" s="2" t="s">
        <v>318</v>
      </c>
    </row>
    <row r="310" spans="1:1" x14ac:dyDescent="0.2">
      <c r="A310" s="2" t="s">
        <v>319</v>
      </c>
    </row>
    <row r="311" spans="1:1" x14ac:dyDescent="0.2">
      <c r="A311" s="2" t="s">
        <v>320</v>
      </c>
    </row>
    <row r="312" spans="1:1" x14ac:dyDescent="0.2">
      <c r="A312" s="2" t="s">
        <v>321</v>
      </c>
    </row>
    <row r="313" spans="1:1" x14ac:dyDescent="0.2">
      <c r="A313" s="2" t="s">
        <v>322</v>
      </c>
    </row>
    <row r="314" spans="1:1" x14ac:dyDescent="0.2">
      <c r="A314" s="2" t="s">
        <v>323</v>
      </c>
    </row>
    <row r="315" spans="1:1" x14ac:dyDescent="0.2">
      <c r="A315" s="2" t="s">
        <v>324</v>
      </c>
    </row>
    <row r="316" spans="1:1" x14ac:dyDescent="0.2">
      <c r="A316" s="2" t="s">
        <v>325</v>
      </c>
    </row>
    <row r="317" spans="1:1" x14ac:dyDescent="0.2">
      <c r="A317" s="2" t="s">
        <v>326</v>
      </c>
    </row>
    <row r="318" spans="1:1" x14ac:dyDescent="0.2">
      <c r="A318" s="2" t="s">
        <v>327</v>
      </c>
    </row>
    <row r="319" spans="1:1" x14ac:dyDescent="0.2">
      <c r="A319" s="2" t="s">
        <v>328</v>
      </c>
    </row>
    <row r="320" spans="1:1" x14ac:dyDescent="0.2">
      <c r="A320" s="2" t="s">
        <v>329</v>
      </c>
    </row>
    <row r="321" spans="1:1" x14ac:dyDescent="0.2">
      <c r="A321" s="2" t="s">
        <v>330</v>
      </c>
    </row>
    <row r="322" spans="1:1" x14ac:dyDescent="0.2">
      <c r="A322" s="2" t="s">
        <v>331</v>
      </c>
    </row>
    <row r="323" spans="1:1" x14ac:dyDescent="0.2">
      <c r="A323" s="2" t="s">
        <v>332</v>
      </c>
    </row>
    <row r="324" spans="1:1" x14ac:dyDescent="0.2">
      <c r="A324" s="2" t="s">
        <v>333</v>
      </c>
    </row>
    <row r="325" spans="1:1" x14ac:dyDescent="0.2">
      <c r="A325" s="2" t="s">
        <v>334</v>
      </c>
    </row>
    <row r="326" spans="1:1" x14ac:dyDescent="0.2">
      <c r="A326" s="2" t="s">
        <v>335</v>
      </c>
    </row>
    <row r="327" spans="1:1" x14ac:dyDescent="0.2">
      <c r="A327" s="2" t="s">
        <v>336</v>
      </c>
    </row>
    <row r="328" spans="1:1" x14ac:dyDescent="0.2">
      <c r="A328" s="2" t="s">
        <v>337</v>
      </c>
    </row>
    <row r="329" spans="1:1" x14ac:dyDescent="0.2">
      <c r="A329" s="2" t="s">
        <v>338</v>
      </c>
    </row>
    <row r="330" spans="1:1" x14ac:dyDescent="0.2">
      <c r="A330" s="2" t="s">
        <v>339</v>
      </c>
    </row>
    <row r="331" spans="1:1" x14ac:dyDescent="0.2">
      <c r="A331" s="2" t="s">
        <v>340</v>
      </c>
    </row>
    <row r="332" spans="1:1" x14ac:dyDescent="0.2">
      <c r="A332" s="2" t="s">
        <v>341</v>
      </c>
    </row>
    <row r="333" spans="1:1" x14ac:dyDescent="0.2">
      <c r="A333" s="2" t="s">
        <v>342</v>
      </c>
    </row>
    <row r="334" spans="1:1" x14ac:dyDescent="0.2">
      <c r="A334" s="2" t="s">
        <v>343</v>
      </c>
    </row>
    <row r="335" spans="1:1" x14ac:dyDescent="0.2">
      <c r="A335" s="2" t="s">
        <v>344</v>
      </c>
    </row>
    <row r="336" spans="1:1" x14ac:dyDescent="0.2">
      <c r="A336" s="2" t="s">
        <v>345</v>
      </c>
    </row>
    <row r="337" spans="1:1" x14ac:dyDescent="0.2">
      <c r="A337" s="2" t="s">
        <v>346</v>
      </c>
    </row>
    <row r="338" spans="1:1" x14ac:dyDescent="0.2">
      <c r="A338" s="2" t="s">
        <v>347</v>
      </c>
    </row>
    <row r="339" spans="1:1" x14ac:dyDescent="0.2">
      <c r="A339" s="2" t="s">
        <v>348</v>
      </c>
    </row>
    <row r="340" spans="1:1" x14ac:dyDescent="0.2">
      <c r="A340" s="2" t="s">
        <v>349</v>
      </c>
    </row>
    <row r="341" spans="1:1" x14ac:dyDescent="0.2">
      <c r="A341" s="2" t="s">
        <v>350</v>
      </c>
    </row>
    <row r="342" spans="1:1" x14ac:dyDescent="0.2">
      <c r="A342" s="2" t="s">
        <v>351</v>
      </c>
    </row>
    <row r="343" spans="1:1" x14ac:dyDescent="0.2">
      <c r="A343" s="2" t="s">
        <v>352</v>
      </c>
    </row>
    <row r="344" spans="1:1" x14ac:dyDescent="0.2">
      <c r="A344" s="2" t="s">
        <v>353</v>
      </c>
    </row>
    <row r="345" spans="1:1" x14ac:dyDescent="0.2">
      <c r="A345" s="2" t="s">
        <v>354</v>
      </c>
    </row>
    <row r="346" spans="1:1" x14ac:dyDescent="0.2">
      <c r="A346" s="2" t="s">
        <v>355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入力してください</vt:lpstr>
      <vt:lpstr>介護認定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医療処置</vt:lpstr>
      <vt:lpstr>介護認定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福原　理</cp:lastModifiedBy>
  <cp:lastPrinted>2026-02-04T23:47:57Z</cp:lastPrinted>
  <dcterms:created xsi:type="dcterms:W3CDTF">2024-02-08T02:28:22Z</dcterms:created>
  <dcterms:modified xsi:type="dcterms:W3CDTF">2026-02-04T23:48:03Z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