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codeName="ThisWorkbook" defaultThemeVersion="124226"/>
  <xr:revisionPtr revIDLastSave="0" documentId="13_ncr:1_{48AD700F-0749-4B60-BC56-51EEF57A8A05}" xr6:coauthVersionLast="47" xr6:coauthVersionMax="47" xr10:uidLastSave="{00000000-0000-0000-0000-000000000000}"/>
  <bookViews>
    <workbookView xWindow="-108" yWindow="-108" windowWidth="23256" windowHeight="12456" tabRatio="958" activeTab="1" xr2:uid="{00000000-000D-0000-FFFF-FFFF00000000}"/>
  </bookViews>
  <sheets>
    <sheet name="別紙１経費所要額調書" sheetId="180" r:id="rId1"/>
    <sheet name="別紙２" sheetId="100" r:id="rId2"/>
    <sheet name="支給申請額算定シート（Ⅰ．代表医療機関）" sheetId="102" r:id="rId3"/>
    <sheet name="支給申請額算定シート（Ⅱ．統合関係医療機関）" sheetId="168" r:id="rId4"/>
    <sheet name="支給申請額算定シート（Ⅲ．統合関係医療機関）" sheetId="169" r:id="rId5"/>
    <sheet name="支給申請額算定シート（Ⅳ．統合関係医療機関）" sheetId="170" r:id="rId6"/>
    <sheet name="支給申請額算定シート（Ⅴ．統合関係医療機関）" sheetId="171" r:id="rId7"/>
    <sheet name="支給申請額算定シート（Ⅵ．統合関係医療機関）" sheetId="172" r:id="rId8"/>
    <sheet name="支給申請額算定シート（Ⅶ．統合関係医療機関）" sheetId="173" r:id="rId9"/>
    <sheet name="支給申請額算定シート（Ⅷ．統合関係医療機関）" sheetId="174" r:id="rId10"/>
    <sheet name="支給申請額算定シート（Ⅸ．統合関係医療機関）" sheetId="175" r:id="rId11"/>
    <sheet name="支給申請額算定シート（Ⅹ．統合関係医療機関）" sheetId="176" r:id="rId12"/>
  </sheets>
  <definedNames>
    <definedName name="_xlnm.Print_Area" localSheetId="2">'支給申請額算定シート（Ⅰ．代表医療機関）'!$A$1:$I$64</definedName>
    <definedName name="_xlnm.Print_Area" localSheetId="3">'支給申請額算定シート（Ⅱ．統合関係医療機関）'!$A$1:$I$64</definedName>
    <definedName name="_xlnm.Print_Area" localSheetId="4">'支給申請額算定シート（Ⅲ．統合関係医療機関）'!$A$1:$I$63</definedName>
    <definedName name="_xlnm.Print_Area" localSheetId="5">'支給申請額算定シート（Ⅳ．統合関係医療機関）'!$A$1:$I$63</definedName>
    <definedName name="_xlnm.Print_Area" localSheetId="6">'支給申請額算定シート（Ⅴ．統合関係医療機関）'!$A$1:$I$63</definedName>
    <definedName name="_xlnm.Print_Area" localSheetId="7">'支給申請額算定シート（Ⅵ．統合関係医療機関）'!$A$1:$I$63</definedName>
    <definedName name="_xlnm.Print_Area" localSheetId="8">'支給申請額算定シート（Ⅶ．統合関係医療機関）'!$A$1:$I$63</definedName>
    <definedName name="_xlnm.Print_Area" localSheetId="9">'支給申請額算定シート（Ⅷ．統合関係医療機関）'!$A$1:$I$63</definedName>
    <definedName name="_xlnm.Print_Area" localSheetId="10">'支給申請額算定シート（Ⅸ．統合関係医療機関）'!$A$1:$I$63</definedName>
    <definedName name="_xlnm.Print_Area" localSheetId="11">'支給申請額算定シート（Ⅹ．統合関係医療機関）'!$A$1:$I$63</definedName>
    <definedName name="_xlnm.Print_Area" localSheetId="0">別紙１経費所要額調書!$A$1:$AC$29</definedName>
    <definedName name="_xlnm.Print_Area" localSheetId="1">別紙２!$A$1:$BZ$191</definedName>
    <definedName name="_xlnm.Print_Area">#REF!</definedName>
    <definedName name="別記第４号" localSheetId="0">#REF!</definedName>
    <definedName name="別記第４号">#REF!</definedName>
    <definedName name="別紙１" localSheetId="0">#REF!</definedName>
    <definedName name="別紙１">#REF!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5" i="180" l="1"/>
  <c r="V15" i="180"/>
  <c r="U15" i="180"/>
  <c r="T15" i="180"/>
  <c r="S15" i="180"/>
  <c r="R15" i="180" s="1"/>
  <c r="Q15" i="180"/>
  <c r="P15" i="180"/>
  <c r="O15" i="180"/>
  <c r="N15" i="180"/>
  <c r="M15" i="180"/>
  <c r="L15" i="180" s="1"/>
  <c r="E15" i="180"/>
  <c r="B15" i="180"/>
  <c r="Y14" i="180"/>
  <c r="V14" i="180"/>
  <c r="U14" i="180"/>
  <c r="T14" i="180"/>
  <c r="S14" i="180"/>
  <c r="R14" i="180" s="1"/>
  <c r="Q14" i="180"/>
  <c r="P14" i="180"/>
  <c r="O14" i="180"/>
  <c r="N14" i="180"/>
  <c r="M14" i="180"/>
  <c r="L14" i="180" s="1"/>
  <c r="E14" i="180"/>
  <c r="B14" i="180"/>
  <c r="Y13" i="180"/>
  <c r="V13" i="180"/>
  <c r="U13" i="180"/>
  <c r="T13" i="180"/>
  <c r="S13" i="180"/>
  <c r="R13" i="180" s="1"/>
  <c r="Q13" i="180"/>
  <c r="P13" i="180"/>
  <c r="O13" i="180"/>
  <c r="N13" i="180"/>
  <c r="M13" i="180"/>
  <c r="L13" i="180" s="1"/>
  <c r="E13" i="180"/>
  <c r="B13" i="180"/>
  <c r="Y12" i="180"/>
  <c r="V12" i="180"/>
  <c r="U12" i="180"/>
  <c r="T12" i="180"/>
  <c r="S12" i="180"/>
  <c r="R12" i="180" s="1"/>
  <c r="Q12" i="180"/>
  <c r="P12" i="180"/>
  <c r="O12" i="180"/>
  <c r="N12" i="180"/>
  <c r="M12" i="180"/>
  <c r="L12" i="180" s="1"/>
  <c r="E12" i="180"/>
  <c r="B12" i="180"/>
  <c r="Y11" i="180"/>
  <c r="V11" i="180"/>
  <c r="U11" i="180"/>
  <c r="T11" i="180"/>
  <c r="S11" i="180"/>
  <c r="R11" i="180" s="1"/>
  <c r="Q11" i="180"/>
  <c r="P11" i="180"/>
  <c r="O11" i="180"/>
  <c r="N11" i="180"/>
  <c r="M11" i="180"/>
  <c r="L11" i="180" s="1"/>
  <c r="E11" i="180"/>
  <c r="B11" i="180"/>
  <c r="Y10" i="180"/>
  <c r="V10" i="180"/>
  <c r="U10" i="180"/>
  <c r="T10" i="180"/>
  <c r="S10" i="180"/>
  <c r="R10" i="180" s="1"/>
  <c r="Q10" i="180"/>
  <c r="P10" i="180"/>
  <c r="O10" i="180"/>
  <c r="N10" i="180"/>
  <c r="M10" i="180"/>
  <c r="L10" i="180" s="1"/>
  <c r="E10" i="180"/>
  <c r="B10" i="180"/>
  <c r="Y9" i="180"/>
  <c r="V9" i="180"/>
  <c r="U9" i="180"/>
  <c r="T9" i="180"/>
  <c r="S9" i="180"/>
  <c r="R9" i="180" s="1"/>
  <c r="Q9" i="180"/>
  <c r="P9" i="180"/>
  <c r="O9" i="180"/>
  <c r="N9" i="180"/>
  <c r="M9" i="180"/>
  <c r="L9" i="180" s="1"/>
  <c r="E9" i="180"/>
  <c r="B9" i="180"/>
  <c r="Y8" i="180"/>
  <c r="V8" i="180"/>
  <c r="U8" i="180"/>
  <c r="T8" i="180"/>
  <c r="S8" i="180"/>
  <c r="R8" i="180" s="1"/>
  <c r="Q8" i="180"/>
  <c r="P8" i="180"/>
  <c r="O8" i="180"/>
  <c r="N8" i="180"/>
  <c r="M8" i="180"/>
  <c r="L8" i="180" s="1"/>
  <c r="E8" i="180"/>
  <c r="B8" i="180"/>
  <c r="Y7" i="180"/>
  <c r="V7" i="180"/>
  <c r="U7" i="180"/>
  <c r="T7" i="180"/>
  <c r="S7" i="180"/>
  <c r="R7" i="180" s="1"/>
  <c r="Q7" i="180"/>
  <c r="P7" i="180"/>
  <c r="O7" i="180"/>
  <c r="N7" i="180"/>
  <c r="M7" i="180"/>
  <c r="L7" i="180" s="1"/>
  <c r="E7" i="180"/>
  <c r="B7" i="180"/>
  <c r="Y6" i="180"/>
  <c r="Y16" i="180" s="1"/>
  <c r="V6" i="180"/>
  <c r="V16" i="180" s="1"/>
  <c r="U6" i="180"/>
  <c r="U16" i="180" s="1"/>
  <c r="T6" i="180"/>
  <c r="T16" i="180" s="1"/>
  <c r="S6" i="180"/>
  <c r="R6" i="180" s="1"/>
  <c r="R16" i="180" s="1"/>
  <c r="C22" i="180" s="1"/>
  <c r="A22" i="180" s="1"/>
  <c r="Q6" i="180"/>
  <c r="Q16" i="180" s="1"/>
  <c r="P6" i="180"/>
  <c r="P16" i="180" s="1"/>
  <c r="O6" i="180"/>
  <c r="O16" i="180" s="1"/>
  <c r="N6" i="180"/>
  <c r="N16" i="180" s="1"/>
  <c r="M6" i="180"/>
  <c r="L6" i="180" s="1"/>
  <c r="E6" i="180"/>
  <c r="B6" i="180"/>
  <c r="L16" i="180" l="1"/>
  <c r="M16" i="180"/>
  <c r="E19" i="180" s="1"/>
  <c r="S16" i="180"/>
  <c r="H33" i="173" l="1"/>
  <c r="H33" i="175"/>
  <c r="H33" i="176"/>
  <c r="N144" i="100"/>
  <c r="C144" i="100"/>
  <c r="BD139" i="100"/>
  <c r="AI139" i="100"/>
  <c r="N139" i="100"/>
  <c r="N130" i="100"/>
  <c r="C130" i="100"/>
  <c r="BD125" i="100"/>
  <c r="AI125" i="100"/>
  <c r="N125" i="100"/>
  <c r="N116" i="100"/>
  <c r="C116" i="100"/>
  <c r="BD111" i="100"/>
  <c r="AI111" i="100"/>
  <c r="N111" i="100"/>
  <c r="N102" i="100"/>
  <c r="C102" i="100"/>
  <c r="BD97" i="100"/>
  <c r="AI97" i="100"/>
  <c r="N97" i="100"/>
  <c r="N88" i="100"/>
  <c r="C88" i="100"/>
  <c r="BD83" i="100"/>
  <c r="AI83" i="100"/>
  <c r="N83" i="100"/>
  <c r="N74" i="100"/>
  <c r="C74" i="100"/>
  <c r="BD69" i="100"/>
  <c r="AI69" i="100"/>
  <c r="N69" i="100"/>
  <c r="N60" i="100"/>
  <c r="C60" i="100"/>
  <c r="BD55" i="100"/>
  <c r="AI55" i="100"/>
  <c r="N55" i="100"/>
  <c r="N46" i="100"/>
  <c r="C46" i="100"/>
  <c r="BD41" i="100"/>
  <c r="AI41" i="100"/>
  <c r="N41" i="100"/>
  <c r="N32" i="100"/>
  <c r="BD27" i="100"/>
  <c r="AI27" i="100"/>
  <c r="N27" i="100"/>
  <c r="C32" i="100"/>
  <c r="C61" i="176"/>
  <c r="D61" i="176" s="1"/>
  <c r="C59" i="176"/>
  <c r="F43" i="176"/>
  <c r="F42" i="176"/>
  <c r="I38" i="176"/>
  <c r="C53" i="176" s="1"/>
  <c r="E53" i="176" s="1"/>
  <c r="H38" i="176"/>
  <c r="I37" i="176"/>
  <c r="H37" i="176"/>
  <c r="G22" i="176"/>
  <c r="N27" i="176" s="1"/>
  <c r="I18" i="176"/>
  <c r="H18" i="176"/>
  <c r="I10" i="176"/>
  <c r="H10" i="176"/>
  <c r="I9" i="176"/>
  <c r="K11" i="176" s="1"/>
  <c r="H9" i="176"/>
  <c r="C61" i="175"/>
  <c r="D61" i="175" s="1"/>
  <c r="C59" i="175"/>
  <c r="F43" i="175"/>
  <c r="F42" i="175"/>
  <c r="I38" i="175"/>
  <c r="C53" i="175" s="1"/>
  <c r="E53" i="175" s="1"/>
  <c r="H38" i="175"/>
  <c r="I37" i="175"/>
  <c r="H37" i="175"/>
  <c r="G22" i="175"/>
  <c r="N27" i="175" s="1"/>
  <c r="I18" i="175"/>
  <c r="H18" i="175"/>
  <c r="I10" i="175"/>
  <c r="H10" i="175"/>
  <c r="I9" i="175"/>
  <c r="K11" i="175" s="1"/>
  <c r="H9" i="175"/>
  <c r="C61" i="174"/>
  <c r="D61" i="174" s="1"/>
  <c r="C59" i="174"/>
  <c r="F43" i="174"/>
  <c r="F42" i="174"/>
  <c r="I38" i="174"/>
  <c r="H38" i="174"/>
  <c r="I37" i="174"/>
  <c r="H37" i="174"/>
  <c r="G22" i="174"/>
  <c r="N27" i="174" s="1"/>
  <c r="I18" i="174"/>
  <c r="H18" i="174"/>
  <c r="I10" i="174"/>
  <c r="H10" i="174"/>
  <c r="I9" i="174"/>
  <c r="H9" i="174"/>
  <c r="C61" i="173"/>
  <c r="D61" i="173" s="1"/>
  <c r="C59" i="173"/>
  <c r="F43" i="173"/>
  <c r="F42" i="173"/>
  <c r="I38" i="173"/>
  <c r="H38" i="173"/>
  <c r="I37" i="173"/>
  <c r="C52" i="173" s="1"/>
  <c r="E52" i="173" s="1"/>
  <c r="H37" i="173"/>
  <c r="N27" i="173"/>
  <c r="G22" i="173"/>
  <c r="I18" i="173"/>
  <c r="H18" i="173"/>
  <c r="I10" i="173"/>
  <c r="H10" i="173"/>
  <c r="I9" i="173"/>
  <c r="H9" i="173"/>
  <c r="C61" i="172"/>
  <c r="D61" i="172" s="1"/>
  <c r="C59" i="172"/>
  <c r="F43" i="172"/>
  <c r="C53" i="172" s="1"/>
  <c r="E53" i="172" s="1"/>
  <c r="F42" i="172"/>
  <c r="I38" i="172"/>
  <c r="H38" i="172"/>
  <c r="I37" i="172"/>
  <c r="H37" i="172"/>
  <c r="N27" i="172"/>
  <c r="G22" i="172"/>
  <c r="H33" i="172" s="1"/>
  <c r="I18" i="172"/>
  <c r="H18" i="172"/>
  <c r="I10" i="172"/>
  <c r="H10" i="172"/>
  <c r="I9" i="172"/>
  <c r="K11" i="172" s="1"/>
  <c r="H9" i="172"/>
  <c r="C61" i="171"/>
  <c r="D61" i="171" s="1"/>
  <c r="C59" i="171"/>
  <c r="F43" i="171"/>
  <c r="C53" i="171" s="1"/>
  <c r="E53" i="171" s="1"/>
  <c r="F42" i="171"/>
  <c r="C52" i="171" s="1"/>
  <c r="E52" i="171" s="1"/>
  <c r="I38" i="171"/>
  <c r="H38" i="171"/>
  <c r="I37" i="171"/>
  <c r="H37" i="171"/>
  <c r="G22" i="171"/>
  <c r="N27" i="171" s="1"/>
  <c r="I18" i="171"/>
  <c r="H18" i="171"/>
  <c r="I10" i="171"/>
  <c r="H10" i="171"/>
  <c r="I9" i="171"/>
  <c r="K11" i="171" s="1"/>
  <c r="H9" i="171"/>
  <c r="C61" i="170"/>
  <c r="D61" i="170" s="1"/>
  <c r="C59" i="170"/>
  <c r="F43" i="170"/>
  <c r="C53" i="170" s="1"/>
  <c r="E53" i="170" s="1"/>
  <c r="F42" i="170"/>
  <c r="C52" i="170" s="1"/>
  <c r="I38" i="170"/>
  <c r="H38" i="170"/>
  <c r="I37" i="170"/>
  <c r="H37" i="170"/>
  <c r="G22" i="170"/>
  <c r="N27" i="170" s="1"/>
  <c r="I18" i="170"/>
  <c r="H18" i="170"/>
  <c r="I10" i="170"/>
  <c r="H10" i="170"/>
  <c r="I9" i="170"/>
  <c r="K11" i="170" s="1"/>
  <c r="H9" i="170"/>
  <c r="C61" i="169"/>
  <c r="D61" i="169" s="1"/>
  <c r="C59" i="169"/>
  <c r="F43" i="169"/>
  <c r="C53" i="169" s="1"/>
  <c r="E53" i="169" s="1"/>
  <c r="F42" i="169"/>
  <c r="C52" i="169" s="1"/>
  <c r="E52" i="169" s="1"/>
  <c r="I38" i="169"/>
  <c r="H38" i="169"/>
  <c r="I37" i="169"/>
  <c r="H37" i="169"/>
  <c r="G22" i="169"/>
  <c r="N27" i="169" s="1"/>
  <c r="I18" i="169"/>
  <c r="H18" i="169"/>
  <c r="I10" i="169"/>
  <c r="H10" i="169"/>
  <c r="I9" i="169"/>
  <c r="H9" i="169"/>
  <c r="C62" i="168"/>
  <c r="D62" i="168" s="1"/>
  <c r="C60" i="168"/>
  <c r="F44" i="168"/>
  <c r="F43" i="168"/>
  <c r="I39" i="168"/>
  <c r="H39" i="168"/>
  <c r="I38" i="168"/>
  <c r="H38" i="168"/>
  <c r="G23" i="168"/>
  <c r="N28" i="168" s="1"/>
  <c r="I19" i="168"/>
  <c r="H19" i="168"/>
  <c r="I11" i="168"/>
  <c r="H11" i="168"/>
  <c r="I10" i="168"/>
  <c r="H10" i="168"/>
  <c r="C53" i="168" l="1"/>
  <c r="E53" i="168" s="1"/>
  <c r="M43" i="168" s="1"/>
  <c r="AB7" i="180" s="1"/>
  <c r="C52" i="172"/>
  <c r="E52" i="172" s="1"/>
  <c r="C52" i="175"/>
  <c r="E52" i="175" s="1"/>
  <c r="M42" i="175" s="1"/>
  <c r="AB14" i="180" s="1"/>
  <c r="C52" i="176"/>
  <c r="E52" i="176" s="1"/>
  <c r="M42" i="176" s="1"/>
  <c r="AB15" i="180" s="1"/>
  <c r="C52" i="174"/>
  <c r="E52" i="174" s="1"/>
  <c r="M42" i="174" s="1"/>
  <c r="AB13" i="180" s="1"/>
  <c r="C53" i="174"/>
  <c r="E53" i="174" s="1"/>
  <c r="K11" i="173"/>
  <c r="H33" i="174"/>
  <c r="H33" i="171"/>
  <c r="K11" i="174"/>
  <c r="E11" i="174" s="1"/>
  <c r="N42" i="171"/>
  <c r="H33" i="170"/>
  <c r="N43" i="168"/>
  <c r="C54" i="168"/>
  <c r="E54" i="168" s="1"/>
  <c r="H33" i="169"/>
  <c r="K11" i="169"/>
  <c r="G11" i="169" s="1"/>
  <c r="K8" i="180" s="1"/>
  <c r="H34" i="168"/>
  <c r="K12" i="168"/>
  <c r="E12" i="168" s="1"/>
  <c r="I7" i="180" s="1"/>
  <c r="F11" i="176"/>
  <c r="B11" i="176"/>
  <c r="C11" i="176"/>
  <c r="E11" i="176"/>
  <c r="D11" i="176"/>
  <c r="G11" i="176"/>
  <c r="D11" i="173"/>
  <c r="F11" i="173"/>
  <c r="E11" i="173"/>
  <c r="C11" i="173"/>
  <c r="G11" i="173"/>
  <c r="B11" i="173"/>
  <c r="E11" i="172"/>
  <c r="D11" i="172"/>
  <c r="C11" i="172"/>
  <c r="G11" i="172"/>
  <c r="B11" i="172"/>
  <c r="F11" i="172"/>
  <c r="N42" i="172"/>
  <c r="F11" i="175"/>
  <c r="B11" i="175"/>
  <c r="E11" i="175"/>
  <c r="D11" i="175"/>
  <c r="E30" i="174"/>
  <c r="G11" i="175"/>
  <c r="M42" i="172"/>
  <c r="AB11" i="180" s="1"/>
  <c r="N42" i="173"/>
  <c r="M42" i="173"/>
  <c r="AB12" i="180" s="1"/>
  <c r="G11" i="174"/>
  <c r="C11" i="174"/>
  <c r="C53" i="173"/>
  <c r="E53" i="173" s="1"/>
  <c r="C11" i="175"/>
  <c r="E52" i="170"/>
  <c r="N42" i="170"/>
  <c r="F11" i="171"/>
  <c r="B11" i="171"/>
  <c r="E11" i="171"/>
  <c r="C11" i="171"/>
  <c r="D11" i="171"/>
  <c r="G11" i="171"/>
  <c r="G11" i="170"/>
  <c r="C11" i="170"/>
  <c r="F11" i="170"/>
  <c r="B11" i="170"/>
  <c r="E11" i="170"/>
  <c r="D11" i="170"/>
  <c r="M42" i="170"/>
  <c r="AB9" i="180" s="1"/>
  <c r="M42" i="171"/>
  <c r="AB10" i="180" s="1"/>
  <c r="N42" i="169"/>
  <c r="M42" i="169"/>
  <c r="AB8" i="180" s="1"/>
  <c r="K9" i="180" l="1"/>
  <c r="BQ63" i="100"/>
  <c r="C57" i="168"/>
  <c r="AA7" i="180"/>
  <c r="C56" i="169"/>
  <c r="AA8" i="180"/>
  <c r="I14" i="180"/>
  <c r="AY133" i="100"/>
  <c r="I12" i="180"/>
  <c r="AY105" i="100"/>
  <c r="G11" i="180"/>
  <c r="AG91" i="100"/>
  <c r="K14" i="180"/>
  <c r="BQ133" i="100"/>
  <c r="C56" i="170"/>
  <c r="AA9" i="180"/>
  <c r="H14" i="180"/>
  <c r="AP133" i="100"/>
  <c r="J12" i="180"/>
  <c r="BH105" i="100"/>
  <c r="I13" i="180"/>
  <c r="AY119" i="100"/>
  <c r="H9" i="180"/>
  <c r="AP63" i="100"/>
  <c r="D11" i="174"/>
  <c r="O17" i="174"/>
  <c r="N42" i="176"/>
  <c r="I9" i="180"/>
  <c r="AY63" i="100"/>
  <c r="S27" i="174"/>
  <c r="K15" i="180"/>
  <c r="BQ147" i="100"/>
  <c r="G14" i="180"/>
  <c r="AG133" i="100"/>
  <c r="H15" i="180"/>
  <c r="AP147" i="100"/>
  <c r="G10" i="180"/>
  <c r="AG77" i="100"/>
  <c r="C56" i="173"/>
  <c r="AA12" i="180"/>
  <c r="C56" i="171"/>
  <c r="AA10" i="180"/>
  <c r="J9" i="180"/>
  <c r="BH63" i="100"/>
  <c r="C56" i="172"/>
  <c r="AA11" i="180"/>
  <c r="I15" i="180"/>
  <c r="AY147" i="100"/>
  <c r="N42" i="175"/>
  <c r="G12" i="180"/>
  <c r="AG105" i="100"/>
  <c r="J14" i="180"/>
  <c r="BH133" i="100"/>
  <c r="H12" i="180"/>
  <c r="AP105" i="100"/>
  <c r="C26" i="174"/>
  <c r="B11" i="174"/>
  <c r="G9" i="180"/>
  <c r="AG63" i="100"/>
  <c r="F11" i="174"/>
  <c r="J11" i="180"/>
  <c r="BH91" i="100"/>
  <c r="G15" i="180"/>
  <c r="AG147" i="100"/>
  <c r="J15" i="180"/>
  <c r="BH147" i="100"/>
  <c r="G13" i="180"/>
  <c r="AG119" i="100"/>
  <c r="K11" i="180"/>
  <c r="BQ91" i="100"/>
  <c r="H10" i="180"/>
  <c r="AP77" i="100"/>
  <c r="H11" i="180"/>
  <c r="AP91" i="100"/>
  <c r="N42" i="174"/>
  <c r="I10" i="180"/>
  <c r="AY77" i="100"/>
  <c r="I11" i="180"/>
  <c r="AY91" i="100"/>
  <c r="K10" i="180"/>
  <c r="BQ77" i="100"/>
  <c r="K13" i="180"/>
  <c r="BQ119" i="100"/>
  <c r="J10" i="180"/>
  <c r="BH77" i="100"/>
  <c r="K12" i="180"/>
  <c r="BQ105" i="100"/>
  <c r="D11" i="169"/>
  <c r="H8" i="180" s="1"/>
  <c r="C11" i="169"/>
  <c r="M17" i="169" s="1"/>
  <c r="B11" i="169"/>
  <c r="F11" i="169"/>
  <c r="J8" i="180" s="1"/>
  <c r="E11" i="169"/>
  <c r="BQ49" i="100"/>
  <c r="AP49" i="100"/>
  <c r="G12" i="168"/>
  <c r="C12" i="168"/>
  <c r="E31" i="168"/>
  <c r="F12" i="168"/>
  <c r="J7" i="180" s="1"/>
  <c r="B12" i="168"/>
  <c r="D12" i="168"/>
  <c r="H7" i="180" s="1"/>
  <c r="S28" i="168"/>
  <c r="AY35" i="100"/>
  <c r="O18" i="168"/>
  <c r="O19" i="168" s="1"/>
  <c r="S27" i="176"/>
  <c r="C26" i="176"/>
  <c r="E30" i="176"/>
  <c r="O17" i="176"/>
  <c r="I11" i="176"/>
  <c r="C30" i="176"/>
  <c r="H11" i="176"/>
  <c r="R17" i="176" s="1"/>
  <c r="M17" i="176"/>
  <c r="G30" i="176"/>
  <c r="Q17" i="176"/>
  <c r="D30" i="176"/>
  <c r="N17" i="176"/>
  <c r="F30" i="176"/>
  <c r="P17" i="176"/>
  <c r="D30" i="175"/>
  <c r="N17" i="175"/>
  <c r="H11" i="173"/>
  <c r="R17" i="173" s="1"/>
  <c r="M17" i="173"/>
  <c r="I11" i="173"/>
  <c r="C30" i="173"/>
  <c r="S27" i="175"/>
  <c r="E30" i="175"/>
  <c r="O17" i="175"/>
  <c r="C26" i="175"/>
  <c r="I11" i="172"/>
  <c r="H11" i="172"/>
  <c r="R17" i="172" s="1"/>
  <c r="C30" i="172"/>
  <c r="M17" i="172"/>
  <c r="F30" i="173"/>
  <c r="P17" i="173"/>
  <c r="I11" i="175"/>
  <c r="C30" i="175"/>
  <c r="M17" i="175"/>
  <c r="H11" i="175"/>
  <c r="R17" i="175" s="1"/>
  <c r="G30" i="174"/>
  <c r="Q17" i="174"/>
  <c r="E30" i="172"/>
  <c r="O17" i="172"/>
  <c r="C26" i="172"/>
  <c r="S27" i="172"/>
  <c r="G30" i="175"/>
  <c r="Q17" i="175"/>
  <c r="O19" i="174"/>
  <c r="O18" i="174"/>
  <c r="Q17" i="172"/>
  <c r="G30" i="172"/>
  <c r="S27" i="173"/>
  <c r="C26" i="173"/>
  <c r="E30" i="173"/>
  <c r="O17" i="173"/>
  <c r="N17" i="174"/>
  <c r="D30" i="174"/>
  <c r="F30" i="174"/>
  <c r="P17" i="174"/>
  <c r="C30" i="174"/>
  <c r="M17" i="174"/>
  <c r="I11" i="174"/>
  <c r="H11" i="174"/>
  <c r="R17" i="174" s="1"/>
  <c r="F30" i="175"/>
  <c r="P17" i="175"/>
  <c r="F30" i="172"/>
  <c r="P17" i="172"/>
  <c r="D30" i="172"/>
  <c r="N17" i="172"/>
  <c r="G30" i="173"/>
  <c r="Q17" i="173"/>
  <c r="D30" i="173"/>
  <c r="N17" i="173"/>
  <c r="C26" i="170"/>
  <c r="S27" i="170"/>
  <c r="O17" i="170"/>
  <c r="E30" i="170"/>
  <c r="G30" i="170"/>
  <c r="Q17" i="170"/>
  <c r="S27" i="171"/>
  <c r="C26" i="171"/>
  <c r="E30" i="171"/>
  <c r="O17" i="171"/>
  <c r="N17" i="170"/>
  <c r="D30" i="170"/>
  <c r="C30" i="170"/>
  <c r="M17" i="170"/>
  <c r="I11" i="170"/>
  <c r="H11" i="170"/>
  <c r="R17" i="170" s="1"/>
  <c r="C30" i="171"/>
  <c r="I11" i="171"/>
  <c r="M17" i="171"/>
  <c r="H11" i="171"/>
  <c r="R17" i="171" s="1"/>
  <c r="G30" i="171"/>
  <c r="Q17" i="171"/>
  <c r="F30" i="170"/>
  <c r="P17" i="170"/>
  <c r="D30" i="171"/>
  <c r="N17" i="171"/>
  <c r="F30" i="171"/>
  <c r="P17" i="171"/>
  <c r="G30" i="169"/>
  <c r="Q17" i="169"/>
  <c r="D30" i="169"/>
  <c r="N17" i="169"/>
  <c r="AG35" i="100" l="1"/>
  <c r="G7" i="180"/>
  <c r="F7" i="180" s="1"/>
  <c r="E26" i="175"/>
  <c r="G33" i="175" s="1"/>
  <c r="X14" i="180"/>
  <c r="W14" i="180" s="1"/>
  <c r="BQ35" i="100"/>
  <c r="K7" i="180"/>
  <c r="F15" i="180"/>
  <c r="E26" i="172"/>
  <c r="G33" i="172" s="1"/>
  <c r="X11" i="180"/>
  <c r="W11" i="180" s="1"/>
  <c r="E30" i="169"/>
  <c r="I8" i="180"/>
  <c r="J13" i="180"/>
  <c r="F13" i="180" s="1"/>
  <c r="BH119" i="100"/>
  <c r="E26" i="170"/>
  <c r="G33" i="170" s="1"/>
  <c r="X9" i="180"/>
  <c r="W9" i="180" s="1"/>
  <c r="C56" i="174"/>
  <c r="AA13" i="180"/>
  <c r="C56" i="176"/>
  <c r="AA15" i="180"/>
  <c r="F11" i="180"/>
  <c r="F9" i="180"/>
  <c r="E26" i="176"/>
  <c r="G33" i="176" s="1"/>
  <c r="X15" i="180"/>
  <c r="W15" i="180" s="1"/>
  <c r="AG49" i="100"/>
  <c r="G8" i="180"/>
  <c r="H13" i="180"/>
  <c r="AP119" i="100"/>
  <c r="E26" i="174"/>
  <c r="G33" i="174" s="1"/>
  <c r="X13" i="180"/>
  <c r="W13" i="180" s="1"/>
  <c r="E26" i="173"/>
  <c r="G33" i="173" s="1"/>
  <c r="X12" i="180"/>
  <c r="W12" i="180" s="1"/>
  <c r="F10" i="180"/>
  <c r="E26" i="171"/>
  <c r="G33" i="171" s="1"/>
  <c r="X10" i="180"/>
  <c r="W10" i="180" s="1"/>
  <c r="F12" i="180"/>
  <c r="C56" i="175"/>
  <c r="AA14" i="180"/>
  <c r="F14" i="180"/>
  <c r="C30" i="169"/>
  <c r="O20" i="168"/>
  <c r="S27" i="169"/>
  <c r="AY49" i="100"/>
  <c r="O17" i="169"/>
  <c r="O18" i="169" s="1"/>
  <c r="C26" i="169"/>
  <c r="H11" i="169"/>
  <c r="R17" i="169" s="1"/>
  <c r="I11" i="169"/>
  <c r="M27" i="169" s="1"/>
  <c r="O27" i="169" s="1"/>
  <c r="R27" i="169" s="1"/>
  <c r="P27" i="169" s="1"/>
  <c r="BH49" i="100"/>
  <c r="P17" i="169"/>
  <c r="P18" i="169" s="1"/>
  <c r="F30" i="169"/>
  <c r="I30" i="169" s="1"/>
  <c r="F33" i="169" s="1"/>
  <c r="I12" i="168"/>
  <c r="S18" i="168" s="1"/>
  <c r="AP35" i="100"/>
  <c r="M18" i="168"/>
  <c r="M20" i="168" s="1"/>
  <c r="N18" i="168"/>
  <c r="N19" i="168" s="1"/>
  <c r="C31" i="168"/>
  <c r="D31" i="168"/>
  <c r="G31" i="168"/>
  <c r="Q18" i="168"/>
  <c r="BH35" i="100"/>
  <c r="H12" i="168"/>
  <c r="R18" i="168" s="1"/>
  <c r="P18" i="168"/>
  <c r="P20" i="168" s="1"/>
  <c r="F31" i="168"/>
  <c r="O18" i="176"/>
  <c r="O19" i="176"/>
  <c r="M19" i="176"/>
  <c r="M18" i="176"/>
  <c r="P19" i="176"/>
  <c r="P18" i="176"/>
  <c r="I30" i="176"/>
  <c r="F33" i="176" s="1"/>
  <c r="I33" i="176" s="1"/>
  <c r="Z15" i="180" s="1"/>
  <c r="H30" i="176"/>
  <c r="N19" i="176"/>
  <c r="N18" i="176"/>
  <c r="M27" i="176"/>
  <c r="O27" i="176" s="1"/>
  <c r="R27" i="176" s="1"/>
  <c r="P27" i="176" s="1"/>
  <c r="S17" i="176"/>
  <c r="P19" i="173"/>
  <c r="P18" i="173"/>
  <c r="S17" i="174"/>
  <c r="M27" i="174"/>
  <c r="O27" i="174" s="1"/>
  <c r="R27" i="174" s="1"/>
  <c r="P27" i="174" s="1"/>
  <c r="M27" i="172"/>
  <c r="O27" i="172" s="1"/>
  <c r="R27" i="172" s="1"/>
  <c r="P27" i="172" s="1"/>
  <c r="S17" i="172"/>
  <c r="N19" i="173"/>
  <c r="N18" i="173"/>
  <c r="N18" i="172"/>
  <c r="N19" i="172"/>
  <c r="P18" i="175"/>
  <c r="P19" i="175"/>
  <c r="M18" i="174"/>
  <c r="M19" i="174"/>
  <c r="I30" i="175"/>
  <c r="F33" i="175" s="1"/>
  <c r="H30" i="175"/>
  <c r="M19" i="172"/>
  <c r="M18" i="172"/>
  <c r="H30" i="173"/>
  <c r="I30" i="173"/>
  <c r="F33" i="173" s="1"/>
  <c r="I33" i="173" s="1"/>
  <c r="Z12" i="180" s="1"/>
  <c r="N19" i="175"/>
  <c r="N18" i="175"/>
  <c r="P19" i="172"/>
  <c r="P18" i="172"/>
  <c r="P18" i="174"/>
  <c r="P19" i="174"/>
  <c r="O19" i="173"/>
  <c r="O18" i="173"/>
  <c r="O18" i="172"/>
  <c r="O19" i="172"/>
  <c r="M18" i="173"/>
  <c r="M19" i="173"/>
  <c r="M19" i="175"/>
  <c r="M18" i="175"/>
  <c r="I30" i="174"/>
  <c r="F33" i="174" s="1"/>
  <c r="I33" i="174" s="1"/>
  <c r="Z13" i="180" s="1"/>
  <c r="H30" i="174"/>
  <c r="N19" i="174"/>
  <c r="N18" i="174"/>
  <c r="M27" i="175"/>
  <c r="O27" i="175" s="1"/>
  <c r="R27" i="175" s="1"/>
  <c r="P27" i="175" s="1"/>
  <c r="S17" i="175"/>
  <c r="I30" i="172"/>
  <c r="F33" i="172" s="1"/>
  <c r="I33" i="172" s="1"/>
  <c r="Z11" i="180" s="1"/>
  <c r="H30" i="172"/>
  <c r="O18" i="175"/>
  <c r="O19" i="175"/>
  <c r="M27" i="173"/>
  <c r="O27" i="173" s="1"/>
  <c r="R27" i="173" s="1"/>
  <c r="P27" i="173" s="1"/>
  <c r="S17" i="173"/>
  <c r="P18" i="171"/>
  <c r="P19" i="171"/>
  <c r="M19" i="171"/>
  <c r="M18" i="171"/>
  <c r="S17" i="170"/>
  <c r="M27" i="170"/>
  <c r="O27" i="170" s="1"/>
  <c r="R27" i="170" s="1"/>
  <c r="P27" i="170" s="1"/>
  <c r="N19" i="170"/>
  <c r="N18" i="170"/>
  <c r="O19" i="170"/>
  <c r="O18" i="170"/>
  <c r="N19" i="171"/>
  <c r="N18" i="171"/>
  <c r="M27" i="171"/>
  <c r="O27" i="171" s="1"/>
  <c r="R27" i="171" s="1"/>
  <c r="P27" i="171" s="1"/>
  <c r="S17" i="171"/>
  <c r="M19" i="170"/>
  <c r="M18" i="170"/>
  <c r="O18" i="171"/>
  <c r="O19" i="171"/>
  <c r="P18" i="170"/>
  <c r="P19" i="170"/>
  <c r="I30" i="171"/>
  <c r="F33" i="171" s="1"/>
  <c r="I33" i="171" s="1"/>
  <c r="Z10" i="180" s="1"/>
  <c r="H30" i="171"/>
  <c r="I30" i="170"/>
  <c r="F33" i="170" s="1"/>
  <c r="I33" i="170" s="1"/>
  <c r="Z9" i="180" s="1"/>
  <c r="H30" i="170"/>
  <c r="P19" i="169"/>
  <c r="M19" i="169"/>
  <c r="M18" i="169"/>
  <c r="N19" i="169"/>
  <c r="N18" i="169"/>
  <c r="M28" i="168"/>
  <c r="O28" i="168" s="1"/>
  <c r="R28" i="168" s="1"/>
  <c r="P28" i="168" s="1"/>
  <c r="C27" i="168" s="1"/>
  <c r="E26" i="169" l="1"/>
  <c r="G33" i="169" s="1"/>
  <c r="X8" i="180"/>
  <c r="W8" i="180" s="1"/>
  <c r="I33" i="175"/>
  <c r="F8" i="180"/>
  <c r="E27" i="168"/>
  <c r="G34" i="168" s="1"/>
  <c r="X7" i="180"/>
  <c r="W7" i="180" s="1"/>
  <c r="S17" i="169"/>
  <c r="O19" i="169"/>
  <c r="H31" i="168"/>
  <c r="M19" i="168"/>
  <c r="I31" i="168"/>
  <c r="F34" i="168" s="1"/>
  <c r="I34" i="168" s="1"/>
  <c r="Z7" i="180" s="1"/>
  <c r="I33" i="169"/>
  <c r="Z8" i="180" s="1"/>
  <c r="H30" i="169"/>
  <c r="N20" i="168"/>
  <c r="D56" i="174"/>
  <c r="E56" i="174" s="1"/>
  <c r="D56" i="176"/>
  <c r="E56" i="176" s="1"/>
  <c r="P19" i="168"/>
  <c r="S19" i="176"/>
  <c r="S18" i="176"/>
  <c r="S19" i="172"/>
  <c r="S18" i="172"/>
  <c r="S18" i="174"/>
  <c r="S19" i="174"/>
  <c r="S19" i="175"/>
  <c r="S18" i="175"/>
  <c r="D56" i="172"/>
  <c r="E56" i="172" s="1"/>
  <c r="S18" i="173"/>
  <c r="S19" i="173"/>
  <c r="D56" i="173"/>
  <c r="E56" i="173" s="1"/>
  <c r="D56" i="171"/>
  <c r="E56" i="171" s="1"/>
  <c r="S19" i="170"/>
  <c r="S18" i="170"/>
  <c r="S19" i="171"/>
  <c r="S18" i="171"/>
  <c r="D56" i="170"/>
  <c r="E56" i="170" s="1"/>
  <c r="S18" i="169"/>
  <c r="S19" i="169"/>
  <c r="S20" i="168"/>
  <c r="S19" i="168"/>
  <c r="D59" i="174" l="1"/>
  <c r="E59" i="174" s="1"/>
  <c r="C63" i="174" s="1"/>
  <c r="AC13" i="180" s="1"/>
  <c r="Z14" i="180"/>
  <c r="D56" i="175"/>
  <c r="D59" i="176"/>
  <c r="E59" i="176" s="1"/>
  <c r="C63" i="176" s="1"/>
  <c r="AC15" i="180" s="1"/>
  <c r="D56" i="169"/>
  <c r="E56" i="169" s="1"/>
  <c r="D57" i="168"/>
  <c r="E57" i="168" s="1"/>
  <c r="D59" i="173"/>
  <c r="E59" i="173" s="1"/>
  <c r="C63" i="173" s="1"/>
  <c r="AC12" i="180" s="1"/>
  <c r="D59" i="172"/>
  <c r="E59" i="172" s="1"/>
  <c r="C63" i="172" s="1"/>
  <c r="AC11" i="180" s="1"/>
  <c r="D59" i="170"/>
  <c r="E59" i="170" s="1"/>
  <c r="C63" i="170" s="1"/>
  <c r="AC9" i="180" s="1"/>
  <c r="D59" i="171"/>
  <c r="E59" i="171" s="1"/>
  <c r="C63" i="171" s="1"/>
  <c r="AC10" i="180" s="1"/>
  <c r="E56" i="175" l="1"/>
  <c r="D59" i="175"/>
  <c r="E59" i="175" s="1"/>
  <c r="C63" i="175" s="1"/>
  <c r="AC14" i="180" s="1"/>
  <c r="D59" i="169"/>
  <c r="E59" i="169" s="1"/>
  <c r="C63" i="169" s="1"/>
  <c r="AC8" i="180" s="1"/>
  <c r="D60" i="168"/>
  <c r="E60" i="168" s="1"/>
  <c r="C64" i="168" s="1"/>
  <c r="AC7" i="180" s="1"/>
  <c r="C60" i="102" l="1"/>
  <c r="F43" i="102" l="1"/>
  <c r="F44" i="102"/>
  <c r="I38" i="102"/>
  <c r="H38" i="102"/>
  <c r="C53" i="102" l="1"/>
  <c r="E53" i="102" s="1"/>
  <c r="H19" i="102" l="1"/>
  <c r="C18" i="100" l="1"/>
  <c r="C62" i="102" l="1"/>
  <c r="D62" i="102" s="1"/>
  <c r="N18" i="100" l="1"/>
  <c r="I39" i="102"/>
  <c r="I11" i="102"/>
  <c r="I10" i="102"/>
  <c r="I19" i="102"/>
  <c r="G23" i="102"/>
  <c r="H34" i="102" s="1"/>
  <c r="K12" i="102" l="1"/>
  <c r="B12" i="102" s="1"/>
  <c r="M43" i="102"/>
  <c r="AB6" i="180" s="1"/>
  <c r="N43" i="102"/>
  <c r="C54" i="102"/>
  <c r="E54" i="102" s="1"/>
  <c r="N28" i="102"/>
  <c r="H10" i="102"/>
  <c r="H11" i="102"/>
  <c r="C57" i="102" l="1"/>
  <c r="AA6" i="180"/>
  <c r="C12" i="102"/>
  <c r="G12" i="102"/>
  <c r="D12" i="102"/>
  <c r="E12" i="102"/>
  <c r="I6" i="180" s="1"/>
  <c r="I16" i="180" s="1"/>
  <c r="F12" i="102"/>
  <c r="P18" i="102" l="1"/>
  <c r="P20" i="102" s="1"/>
  <c r="J6" i="180"/>
  <c r="J16" i="180" s="1"/>
  <c r="N18" i="102"/>
  <c r="H6" i="180"/>
  <c r="H16" i="180" s="1"/>
  <c r="Q18" i="102"/>
  <c r="K6" i="180"/>
  <c r="K16" i="180" s="1"/>
  <c r="M18" i="102"/>
  <c r="M20" i="102" s="1"/>
  <c r="G6" i="180"/>
  <c r="M19" i="102"/>
  <c r="N20" i="102"/>
  <c r="N19" i="102"/>
  <c r="O18" i="102"/>
  <c r="S28" i="102"/>
  <c r="H12" i="102"/>
  <c r="R18" i="102" s="1"/>
  <c r="X133" i="100"/>
  <c r="X63" i="100"/>
  <c r="X105" i="100"/>
  <c r="X91" i="100"/>
  <c r="X147" i="100"/>
  <c r="X119" i="100"/>
  <c r="X77" i="100"/>
  <c r="F6" i="180" l="1"/>
  <c r="G16" i="180"/>
  <c r="P19" i="102"/>
  <c r="O20" i="102"/>
  <c r="O19" i="102"/>
  <c r="X49" i="100"/>
  <c r="X35" i="100"/>
  <c r="BH21" i="100"/>
  <c r="AP21" i="100"/>
  <c r="AG21" i="100"/>
  <c r="AY21" i="100"/>
  <c r="G31" i="102"/>
  <c r="BQ21" i="100"/>
  <c r="I12" i="102"/>
  <c r="D31" i="102"/>
  <c r="C31" i="102"/>
  <c r="F31" i="102"/>
  <c r="E31" i="102"/>
  <c r="C25" i="180" l="1"/>
  <c r="A25" i="180" s="1"/>
  <c r="F16" i="180"/>
  <c r="C28" i="180"/>
  <c r="C19" i="180"/>
  <c r="G19" i="180" s="1"/>
  <c r="I31" i="102"/>
  <c r="F34" i="102" s="1"/>
  <c r="M28" i="102"/>
  <c r="S18" i="102"/>
  <c r="H31" i="102"/>
  <c r="O28" i="102" l="1"/>
  <c r="R28" i="102" s="1"/>
  <c r="P28" i="102" s="1"/>
  <c r="C27" i="102" s="1"/>
  <c r="X6" i="180" s="1"/>
  <c r="S20" i="102"/>
  <c r="S19" i="102"/>
  <c r="X16" i="180" l="1"/>
  <c r="W6" i="180"/>
  <c r="W16" i="180" s="1"/>
  <c r="H39" i="102"/>
  <c r="E27" i="102" l="1"/>
  <c r="G34" i="102" s="1"/>
  <c r="I34" i="102" s="1"/>
  <c r="Z6" i="180" s="1"/>
  <c r="Z16" i="180" s="1"/>
  <c r="E28" i="180" l="1"/>
  <c r="G28" i="180" s="1"/>
  <c r="A28" i="180" s="1"/>
  <c r="I19" i="180"/>
  <c r="A19" i="180" s="1"/>
  <c r="AB28" i="180" s="1"/>
  <c r="D57" i="102"/>
  <c r="D60" i="102" s="1"/>
  <c r="E60" i="102" s="1"/>
  <c r="X21" i="100"/>
  <c r="E57" i="102" l="1"/>
  <c r="C64" i="102" s="1"/>
  <c r="AC6" i="180" s="1"/>
  <c r="AC16" i="180" s="1"/>
  <c r="N167" i="10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6" authorId="0" shapeId="0" xr:uid="{00000000-0006-0000-0200-000001000000}">
      <text>
        <r>
          <rPr>
            <b/>
            <sz val="9"/>
            <color indexed="81"/>
            <rFont val="MS P ゴシック"/>
            <family val="3"/>
            <charset val="128"/>
          </rPr>
          <t>他院への移転分と介護への転換分を除いた３区分の減少数</t>
        </r>
      </text>
    </comment>
    <comment ref="S26" authorId="0" shapeId="0" xr:uid="{00000000-0006-0000-0200-000002000000}">
      <text>
        <r>
          <rPr>
            <b/>
            <sz val="9"/>
            <color indexed="81"/>
            <rFont val="MS P ゴシック"/>
            <family val="3"/>
            <charset val="128"/>
          </rPr>
          <t>他院からの移転分を除いた回復期の増加数</t>
        </r>
      </text>
    </comment>
    <comment ref="O28" authorId="0" shapeId="0" xr:uid="{00000000-0006-0000-0200-000003000000}">
      <text>
        <r>
          <rPr>
            <b/>
            <sz val="9"/>
            <color indexed="81"/>
            <rFont val="MS P ゴシック"/>
            <family val="3"/>
            <charset val="128"/>
          </rPr>
          <t>３区分が減っていなければ０</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B00-000001000000}">
      <text>
        <r>
          <rPr>
            <b/>
            <sz val="9"/>
            <color indexed="81"/>
            <rFont val="MS P ゴシック"/>
            <family val="3"/>
            <charset val="128"/>
          </rPr>
          <t>他院への移転分と介護への転換分を除いた３区分の減少数</t>
        </r>
      </text>
    </comment>
    <comment ref="S25" authorId="0" shapeId="0" xr:uid="{00000000-0006-0000-0B00-000002000000}">
      <text>
        <r>
          <rPr>
            <b/>
            <sz val="9"/>
            <color indexed="81"/>
            <rFont val="MS P ゴシック"/>
            <family val="3"/>
            <charset val="128"/>
          </rPr>
          <t>他院からの移転分を除いた回復期の増加数</t>
        </r>
      </text>
    </comment>
    <comment ref="O27" authorId="0" shapeId="0" xr:uid="{00000000-0006-0000-0B00-000003000000}">
      <text>
        <r>
          <rPr>
            <b/>
            <sz val="9"/>
            <color indexed="81"/>
            <rFont val="MS P ゴシック"/>
            <family val="3"/>
            <charset val="128"/>
          </rPr>
          <t>３区分が減っていなければ０</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6" authorId="0" shapeId="0" xr:uid="{00000000-0006-0000-0300-000001000000}">
      <text>
        <r>
          <rPr>
            <b/>
            <sz val="9"/>
            <color indexed="81"/>
            <rFont val="MS P ゴシック"/>
            <family val="3"/>
            <charset val="128"/>
          </rPr>
          <t>他院への移転分と介護への転換分を除いた３区分の減少数</t>
        </r>
      </text>
    </comment>
    <comment ref="S26" authorId="0" shapeId="0" xr:uid="{00000000-0006-0000-0300-000002000000}">
      <text>
        <r>
          <rPr>
            <b/>
            <sz val="9"/>
            <color indexed="81"/>
            <rFont val="MS P ゴシック"/>
            <family val="3"/>
            <charset val="128"/>
          </rPr>
          <t>他院からの移転分を除いた回復期の増加数</t>
        </r>
      </text>
    </comment>
    <comment ref="O28" authorId="0" shapeId="0" xr:uid="{00000000-0006-0000-0300-000003000000}">
      <text>
        <r>
          <rPr>
            <b/>
            <sz val="9"/>
            <color indexed="81"/>
            <rFont val="MS P ゴシック"/>
            <family val="3"/>
            <charset val="128"/>
          </rPr>
          <t>３区分が減っていなければ０</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400-000001000000}">
      <text>
        <r>
          <rPr>
            <b/>
            <sz val="9"/>
            <color indexed="81"/>
            <rFont val="MS P ゴシック"/>
            <family val="3"/>
            <charset val="128"/>
          </rPr>
          <t>他院への移転分と介護への転換分を除いた３区分の減少数</t>
        </r>
      </text>
    </comment>
    <comment ref="S25" authorId="0" shapeId="0" xr:uid="{00000000-0006-0000-0400-000002000000}">
      <text>
        <r>
          <rPr>
            <b/>
            <sz val="9"/>
            <color indexed="81"/>
            <rFont val="MS P ゴシック"/>
            <family val="3"/>
            <charset val="128"/>
          </rPr>
          <t>他院からの移転分を除いた回復期の増加数</t>
        </r>
      </text>
    </comment>
    <comment ref="O27" authorId="0" shapeId="0" xr:uid="{00000000-0006-0000-0400-000003000000}">
      <text>
        <r>
          <rPr>
            <b/>
            <sz val="9"/>
            <color indexed="81"/>
            <rFont val="MS P ゴシック"/>
            <family val="3"/>
            <charset val="128"/>
          </rPr>
          <t>３区分が減っていなければ０</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500-000001000000}">
      <text>
        <r>
          <rPr>
            <b/>
            <sz val="9"/>
            <color indexed="81"/>
            <rFont val="MS P ゴシック"/>
            <family val="3"/>
            <charset val="128"/>
          </rPr>
          <t>他院への移転分と介護への転換分を除いた３区分の減少数</t>
        </r>
      </text>
    </comment>
    <comment ref="S25" authorId="0" shapeId="0" xr:uid="{00000000-0006-0000-0500-000002000000}">
      <text>
        <r>
          <rPr>
            <b/>
            <sz val="9"/>
            <color indexed="81"/>
            <rFont val="MS P ゴシック"/>
            <family val="3"/>
            <charset val="128"/>
          </rPr>
          <t>他院からの移転分を除いた回復期の増加数</t>
        </r>
      </text>
    </comment>
    <comment ref="O27" authorId="0" shapeId="0" xr:uid="{00000000-0006-0000-0500-000003000000}">
      <text>
        <r>
          <rPr>
            <b/>
            <sz val="9"/>
            <color indexed="81"/>
            <rFont val="MS P ゴシック"/>
            <family val="3"/>
            <charset val="128"/>
          </rPr>
          <t>３区分が減っていなければ０</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600-000001000000}">
      <text>
        <r>
          <rPr>
            <b/>
            <sz val="9"/>
            <color indexed="81"/>
            <rFont val="MS P ゴシック"/>
            <family val="3"/>
            <charset val="128"/>
          </rPr>
          <t>他院への移転分と介護への転換分を除いた３区分の減少数</t>
        </r>
      </text>
    </comment>
    <comment ref="S25" authorId="0" shapeId="0" xr:uid="{00000000-0006-0000-0600-000002000000}">
      <text>
        <r>
          <rPr>
            <b/>
            <sz val="9"/>
            <color indexed="81"/>
            <rFont val="MS P ゴシック"/>
            <family val="3"/>
            <charset val="128"/>
          </rPr>
          <t>他院からの移転分を除いた回復期の増加数</t>
        </r>
      </text>
    </comment>
    <comment ref="O27" authorId="0" shapeId="0" xr:uid="{00000000-0006-0000-0600-000003000000}">
      <text>
        <r>
          <rPr>
            <b/>
            <sz val="9"/>
            <color indexed="81"/>
            <rFont val="MS P ゴシック"/>
            <family val="3"/>
            <charset val="128"/>
          </rPr>
          <t>３区分が減っていなければ０</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700-000001000000}">
      <text>
        <r>
          <rPr>
            <b/>
            <sz val="9"/>
            <color indexed="81"/>
            <rFont val="MS P ゴシック"/>
            <family val="3"/>
            <charset val="128"/>
          </rPr>
          <t>他院への移転分と介護への転換分を除いた３区分の減少数</t>
        </r>
      </text>
    </comment>
    <comment ref="S25" authorId="0" shapeId="0" xr:uid="{00000000-0006-0000-0700-000002000000}">
      <text>
        <r>
          <rPr>
            <b/>
            <sz val="9"/>
            <color indexed="81"/>
            <rFont val="MS P ゴシック"/>
            <family val="3"/>
            <charset val="128"/>
          </rPr>
          <t>他院からの移転分を除いた回復期の増加数</t>
        </r>
      </text>
    </comment>
    <comment ref="O27" authorId="0" shapeId="0" xr:uid="{00000000-0006-0000-0700-000003000000}">
      <text>
        <r>
          <rPr>
            <b/>
            <sz val="9"/>
            <color indexed="81"/>
            <rFont val="MS P ゴシック"/>
            <family val="3"/>
            <charset val="128"/>
          </rPr>
          <t>３区分が減っていなければ０</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800-000001000000}">
      <text>
        <r>
          <rPr>
            <b/>
            <sz val="9"/>
            <color indexed="81"/>
            <rFont val="MS P ゴシック"/>
            <family val="3"/>
            <charset val="128"/>
          </rPr>
          <t>他院への移転分と介護への転換分を除いた３区分の減少数</t>
        </r>
      </text>
    </comment>
    <comment ref="S25" authorId="0" shapeId="0" xr:uid="{00000000-0006-0000-0800-000002000000}">
      <text>
        <r>
          <rPr>
            <b/>
            <sz val="9"/>
            <color indexed="81"/>
            <rFont val="MS P ゴシック"/>
            <family val="3"/>
            <charset val="128"/>
          </rPr>
          <t>他院からの移転分を除いた回復期の増加数</t>
        </r>
      </text>
    </comment>
    <comment ref="O27" authorId="0" shapeId="0" xr:uid="{00000000-0006-0000-0800-000003000000}">
      <text>
        <r>
          <rPr>
            <b/>
            <sz val="9"/>
            <color indexed="81"/>
            <rFont val="MS P ゴシック"/>
            <family val="3"/>
            <charset val="128"/>
          </rPr>
          <t>３区分が減っていなければ０</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900-000001000000}">
      <text>
        <r>
          <rPr>
            <b/>
            <sz val="9"/>
            <color indexed="81"/>
            <rFont val="MS P ゴシック"/>
            <family val="3"/>
            <charset val="128"/>
          </rPr>
          <t>他院への移転分と介護への転換分を除いた３区分の減少数</t>
        </r>
      </text>
    </comment>
    <comment ref="S25" authorId="0" shapeId="0" xr:uid="{00000000-0006-0000-0900-000002000000}">
      <text>
        <r>
          <rPr>
            <b/>
            <sz val="9"/>
            <color indexed="81"/>
            <rFont val="MS P ゴシック"/>
            <family val="3"/>
            <charset val="128"/>
          </rPr>
          <t>他院からの移転分を除いた回復期の増加数</t>
        </r>
      </text>
    </comment>
    <comment ref="O27" authorId="0" shapeId="0" xr:uid="{00000000-0006-0000-0900-000003000000}">
      <text>
        <r>
          <rPr>
            <b/>
            <sz val="9"/>
            <color indexed="81"/>
            <rFont val="MS P ゴシック"/>
            <family val="3"/>
            <charset val="128"/>
          </rPr>
          <t>３区分が減っていなければ０</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A00-000001000000}">
      <text>
        <r>
          <rPr>
            <b/>
            <sz val="9"/>
            <color indexed="81"/>
            <rFont val="MS P ゴシック"/>
            <family val="3"/>
            <charset val="128"/>
          </rPr>
          <t>他院への移転分と介護への転換分を除いた３区分の減少数</t>
        </r>
      </text>
    </comment>
    <comment ref="S25" authorId="0" shapeId="0" xr:uid="{00000000-0006-0000-0A00-000002000000}">
      <text>
        <r>
          <rPr>
            <b/>
            <sz val="9"/>
            <color indexed="81"/>
            <rFont val="MS P ゴシック"/>
            <family val="3"/>
            <charset val="128"/>
          </rPr>
          <t>他院からの移転分を除いた回復期の増加数</t>
        </r>
      </text>
    </comment>
    <comment ref="O27" authorId="0" shapeId="0" xr:uid="{00000000-0006-0000-0A00-000003000000}">
      <text>
        <r>
          <rPr>
            <b/>
            <sz val="9"/>
            <color indexed="81"/>
            <rFont val="MS P ゴシック"/>
            <family val="3"/>
            <charset val="128"/>
          </rPr>
          <t>３区分が減っていなければ０</t>
        </r>
      </text>
    </comment>
  </commentList>
</comments>
</file>

<file path=xl/sharedStrings.xml><?xml version="1.0" encoding="utf-8"?>
<sst xmlns="http://schemas.openxmlformats.org/spreadsheetml/2006/main" count="1615" uniqueCount="188">
  <si>
    <t>日</t>
    <rPh sb="0" eb="1">
      <t>ニチ</t>
    </rPh>
    <phoneticPr fontId="1"/>
  </si>
  <si>
    <t>年</t>
    <rPh sb="0" eb="1">
      <t>ネン</t>
    </rPh>
    <phoneticPr fontId="1"/>
  </si>
  <si>
    <t>高度急性期</t>
    <rPh sb="0" eb="2">
      <t>コウド</t>
    </rPh>
    <rPh sb="2" eb="5">
      <t>キュウセイキ</t>
    </rPh>
    <phoneticPr fontId="1"/>
  </si>
  <si>
    <t>急性期</t>
    <rPh sb="0" eb="3">
      <t>キュウセイキ</t>
    </rPh>
    <phoneticPr fontId="1"/>
  </si>
  <si>
    <t>回復期</t>
    <rPh sb="0" eb="3">
      <t>カイフクキ</t>
    </rPh>
    <phoneticPr fontId="1"/>
  </si>
  <si>
    <t>休棟等</t>
    <rPh sb="0" eb="2">
      <t>キュウトウ</t>
    </rPh>
    <rPh sb="2" eb="3">
      <t>トウ</t>
    </rPh>
    <phoneticPr fontId="1"/>
  </si>
  <si>
    <t>慢性期</t>
    <rPh sb="0" eb="3">
      <t>マンセイキ</t>
    </rPh>
    <phoneticPr fontId="1"/>
  </si>
  <si>
    <t>構想区域名</t>
    <rPh sb="0" eb="2">
      <t>コウソウ</t>
    </rPh>
    <rPh sb="2" eb="4">
      <t>クイキ</t>
    </rPh>
    <rPh sb="4" eb="5">
      <t>メイ</t>
    </rPh>
    <phoneticPr fontId="1"/>
  </si>
  <si>
    <t>番号</t>
    <rPh sb="0" eb="2">
      <t>バンゴウ</t>
    </rPh>
    <phoneticPr fontId="1"/>
  </si>
  <si>
    <t>○</t>
    <phoneticPr fontId="1"/>
  </si>
  <si>
    <t>開設者氏名</t>
    <rPh sb="0" eb="3">
      <t>カイセツシャ</t>
    </rPh>
    <rPh sb="3" eb="5">
      <t>シメイ</t>
    </rPh>
    <phoneticPr fontId="1"/>
  </si>
  <si>
    <t>総病床数</t>
    <rPh sb="0" eb="1">
      <t>ソウ</t>
    </rPh>
    <rPh sb="1" eb="4">
      <t>ビョウショウスウ</t>
    </rPh>
    <phoneticPr fontId="1"/>
  </si>
  <si>
    <t>同上</t>
    <rPh sb="0" eb="2">
      <t>ドウジョウ</t>
    </rPh>
    <phoneticPr fontId="1"/>
  </si>
  <si>
    <t>構想区域</t>
    <rPh sb="0" eb="2">
      <t>コウソウ</t>
    </rPh>
    <rPh sb="2" eb="4">
      <t>クイキ</t>
    </rPh>
    <phoneticPr fontId="1"/>
  </si>
  <si>
    <t>高度急性期</t>
    <rPh sb="0" eb="2">
      <t>コウド</t>
    </rPh>
    <rPh sb="2" eb="5">
      <t>キュウセイキ</t>
    </rPh>
    <phoneticPr fontId="1"/>
  </si>
  <si>
    <t>急性期</t>
    <rPh sb="0" eb="3">
      <t>キュウセイキ</t>
    </rPh>
    <phoneticPr fontId="1"/>
  </si>
  <si>
    <t>回復期</t>
    <rPh sb="0" eb="3">
      <t>カイフクキ</t>
    </rPh>
    <phoneticPr fontId="1"/>
  </si>
  <si>
    <t>慢性期</t>
    <rPh sb="0" eb="3">
      <t>マンセイキ</t>
    </rPh>
    <phoneticPr fontId="1"/>
  </si>
  <si>
    <t>休棟等</t>
    <rPh sb="0" eb="2">
      <t>キュウトウ</t>
    </rPh>
    <rPh sb="2" eb="3">
      <t>トウ</t>
    </rPh>
    <phoneticPr fontId="1"/>
  </si>
  <si>
    <t>統合後の状況</t>
    <rPh sb="0" eb="2">
      <t>トウゴウ</t>
    </rPh>
    <rPh sb="2" eb="3">
      <t>ゴ</t>
    </rPh>
    <rPh sb="4" eb="6">
      <t>ジョウキョウ</t>
    </rPh>
    <phoneticPr fontId="1"/>
  </si>
  <si>
    <t>　　⑵　統合完了予定日</t>
    <rPh sb="4" eb="6">
      <t>トウゴウ</t>
    </rPh>
    <rPh sb="6" eb="8">
      <t>カンリョウ</t>
    </rPh>
    <rPh sb="8" eb="10">
      <t>ヨテイ</t>
    </rPh>
    <rPh sb="10" eb="11">
      <t>ビ</t>
    </rPh>
    <phoneticPr fontId="1"/>
  </si>
  <si>
    <t>日</t>
    <rPh sb="0" eb="1">
      <t>ニチ</t>
    </rPh>
    <phoneticPr fontId="1"/>
  </si>
  <si>
    <t>月</t>
    <rPh sb="0" eb="1">
      <t>ツキ</t>
    </rPh>
    <phoneticPr fontId="1"/>
  </si>
  <si>
    <t>年</t>
    <rPh sb="0" eb="1">
      <t>ネン</t>
    </rPh>
    <phoneticPr fontId="1"/>
  </si>
  <si>
    <t>■支給申請額算定シート</t>
    <rPh sb="1" eb="3">
      <t>シキュウ</t>
    </rPh>
    <rPh sb="3" eb="6">
      <t>シンセイガク</t>
    </rPh>
    <rPh sb="6" eb="8">
      <t>サンテイ</t>
    </rPh>
    <phoneticPr fontId="1"/>
  </si>
  <si>
    <t>合計</t>
    <rPh sb="0" eb="2">
      <t>ゴウケイ</t>
    </rPh>
    <phoneticPr fontId="1"/>
  </si>
  <si>
    <t>うち対象３区分の合計</t>
    <rPh sb="2" eb="4">
      <t>タイショウ</t>
    </rPh>
    <rPh sb="5" eb="7">
      <t>クブン</t>
    </rPh>
    <rPh sb="8" eb="10">
      <t>ゴウケイ</t>
    </rPh>
    <phoneticPr fontId="1"/>
  </si>
  <si>
    <t>介護医療院</t>
    <rPh sb="0" eb="2">
      <t>カイゴ</t>
    </rPh>
    <rPh sb="2" eb="4">
      <t>イリョウ</t>
    </rPh>
    <rPh sb="4" eb="5">
      <t>イン</t>
    </rPh>
    <phoneticPr fontId="1"/>
  </si>
  <si>
    <t>一日平均実働病床数</t>
    <rPh sb="0" eb="2">
      <t>イチニチ</t>
    </rPh>
    <rPh sb="2" eb="4">
      <t>ヘイキン</t>
    </rPh>
    <rPh sb="4" eb="6">
      <t>ジツドウ</t>
    </rPh>
    <rPh sb="6" eb="9">
      <t>ビョウショウスウ</t>
    </rPh>
    <phoneticPr fontId="1"/>
  </si>
  <si>
    <t>単価(千円)</t>
    <rPh sb="0" eb="2">
      <t>タンカ</t>
    </rPh>
    <rPh sb="3" eb="5">
      <t>センエン</t>
    </rPh>
    <phoneticPr fontId="1"/>
  </si>
  <si>
    <t>支給額(千円)</t>
    <rPh sb="0" eb="3">
      <t>シキュウガク</t>
    </rPh>
    <rPh sb="4" eb="6">
      <t>センエン</t>
    </rPh>
    <phoneticPr fontId="1"/>
  </si>
  <si>
    <t>支給申請額（千円）</t>
    <rPh sb="0" eb="2">
      <t>シキュウ</t>
    </rPh>
    <rPh sb="2" eb="5">
      <t>シンセイガク</t>
    </rPh>
    <rPh sb="6" eb="8">
      <t>センエン</t>
    </rPh>
    <phoneticPr fontId="1"/>
  </si>
  <si>
    <t>番号</t>
    <rPh sb="0" eb="2">
      <t>バンゴウ</t>
    </rPh>
    <phoneticPr fontId="1"/>
  </si>
  <si>
    <t>■総括表</t>
    <rPh sb="1" eb="3">
      <t>ソウカツ</t>
    </rPh>
    <rPh sb="3" eb="4">
      <t>ヒョウ</t>
    </rPh>
    <phoneticPr fontId="1"/>
  </si>
  <si>
    <t>計</t>
    <rPh sb="0" eb="1">
      <t>ケイ</t>
    </rPh>
    <phoneticPr fontId="1"/>
  </si>
  <si>
    <t>小計</t>
    <rPh sb="0" eb="2">
      <t>ショウケイ</t>
    </rPh>
    <phoneticPr fontId="1"/>
  </si>
  <si>
    <t>対象３区分の合計</t>
    <rPh sb="0" eb="2">
      <t>タイショウ</t>
    </rPh>
    <rPh sb="3" eb="5">
      <t>クブン</t>
    </rPh>
    <rPh sb="6" eb="8">
      <t>ゴウケイ</t>
    </rPh>
    <phoneticPr fontId="1"/>
  </si>
  <si>
    <t>統合後の状況</t>
    <rPh sb="0" eb="3">
      <t>トウゴウゴ</t>
    </rPh>
    <rPh sb="4" eb="6">
      <t>ジョウキョウ</t>
    </rPh>
    <phoneticPr fontId="1"/>
  </si>
  <si>
    <t>開設者氏名</t>
    <rPh sb="0" eb="3">
      <t>カイセツシャ</t>
    </rPh>
    <rPh sb="3" eb="5">
      <t>シメイ</t>
    </rPh>
    <phoneticPr fontId="1"/>
  </si>
  <si>
    <t>構想区域</t>
    <rPh sb="0" eb="2">
      <t>コウソウ</t>
    </rPh>
    <rPh sb="2" eb="4">
      <t>クイキ</t>
    </rPh>
    <phoneticPr fontId="1"/>
  </si>
  <si>
    <t>支給申請額（千円）</t>
    <rPh sb="0" eb="2">
      <t>シキュウ</t>
    </rPh>
    <rPh sb="2" eb="4">
      <t>シンセイ</t>
    </rPh>
    <rPh sb="4" eb="5">
      <t>ガク</t>
    </rPh>
    <rPh sb="6" eb="8">
      <t>センエン</t>
    </rPh>
    <phoneticPr fontId="1"/>
  </si>
  <si>
    <t>対象３区分
病床稼働率</t>
    <rPh sb="0" eb="2">
      <t>タイショウ</t>
    </rPh>
    <rPh sb="3" eb="5">
      <t>クブン</t>
    </rPh>
    <rPh sb="6" eb="8">
      <t>ビョウショウ</t>
    </rPh>
    <rPh sb="8" eb="11">
      <t>カドウリツ</t>
    </rPh>
    <phoneticPr fontId="1"/>
  </si>
  <si>
    <t>一日平均
実働病床数</t>
    <rPh sb="0" eb="2">
      <t>イチニチ</t>
    </rPh>
    <rPh sb="2" eb="4">
      <t>ヘイキン</t>
    </rPh>
    <rPh sb="5" eb="7">
      <t>ジツドウ</t>
    </rPh>
    <rPh sb="7" eb="10">
      <t>ビョウショウスウ</t>
    </rPh>
    <phoneticPr fontId="1"/>
  </si>
  <si>
    <t>　　⑶　重点支援区域における統合計画（プルダウンで選択）</t>
    <rPh sb="4" eb="6">
      <t>ジュウテン</t>
    </rPh>
    <rPh sb="6" eb="8">
      <t>シエン</t>
    </rPh>
    <rPh sb="8" eb="10">
      <t>クイキ</t>
    </rPh>
    <rPh sb="14" eb="16">
      <t>トウゴウ</t>
    </rPh>
    <rPh sb="16" eb="18">
      <t>ケイカク</t>
    </rPh>
    <rPh sb="25" eb="27">
      <t>センタク</t>
    </rPh>
    <phoneticPr fontId="1"/>
  </si>
  <si>
    <t>平成30年度病床機能報告における稼働病床数</t>
    <phoneticPr fontId="1"/>
  </si>
  <si>
    <t>※　２つ以上の都道府県医療審議会の意見を聴取した場合は、表を追加の上記入すること。
　　（追加する場合は、上記表の右側に追加すること。）</t>
    <rPh sb="4" eb="6">
      <t>イジョウ</t>
    </rPh>
    <rPh sb="7" eb="11">
      <t>トドウフケン</t>
    </rPh>
    <rPh sb="11" eb="13">
      <t>イリョウ</t>
    </rPh>
    <rPh sb="13" eb="16">
      <t>シンギカイ</t>
    </rPh>
    <rPh sb="17" eb="19">
      <t>イケン</t>
    </rPh>
    <rPh sb="20" eb="22">
      <t>チョウシュ</t>
    </rPh>
    <rPh sb="24" eb="26">
      <t>バアイ</t>
    </rPh>
    <rPh sb="28" eb="29">
      <t>ヒョウ</t>
    </rPh>
    <rPh sb="30" eb="32">
      <t>ツイカ</t>
    </rPh>
    <rPh sb="33" eb="34">
      <t>ウエ</t>
    </rPh>
    <rPh sb="34" eb="36">
      <t>キニュウ</t>
    </rPh>
    <rPh sb="45" eb="47">
      <t>ツイカ</t>
    </rPh>
    <rPh sb="49" eb="51">
      <t>バアイ</t>
    </rPh>
    <rPh sb="53" eb="55">
      <t>ジョウキ</t>
    </rPh>
    <rPh sb="55" eb="56">
      <t>ヒョウ</t>
    </rPh>
    <rPh sb="57" eb="58">
      <t>ミギ</t>
    </rPh>
    <rPh sb="58" eb="59">
      <t>ガワ</t>
    </rPh>
    <rPh sb="60" eb="62">
      <t>ツイカ</t>
    </rPh>
    <phoneticPr fontId="1"/>
  </si>
  <si>
    <t>代表病院の住所・所在地</t>
    <rPh sb="0" eb="2">
      <t>ダイヒョウ</t>
    </rPh>
    <rPh sb="2" eb="4">
      <t>ビョウイン</t>
    </rPh>
    <rPh sb="5" eb="7">
      <t>ジュウショ</t>
    </rPh>
    <rPh sb="8" eb="11">
      <t>ショザイチ</t>
    </rPh>
    <phoneticPr fontId="1"/>
  </si>
  <si>
    <t>休棟</t>
    <rPh sb="0" eb="2">
      <t>キュウトウ</t>
    </rPh>
    <phoneticPr fontId="1"/>
  </si>
  <si>
    <t>統合後の許可病床数
（＝統合後の稼働病床数）</t>
    <rPh sb="0" eb="3">
      <t>トウゴウゴ</t>
    </rPh>
    <rPh sb="3" eb="4">
      <t>ビョウゴ</t>
    </rPh>
    <rPh sb="4" eb="6">
      <t>キョカ</t>
    </rPh>
    <rPh sb="6" eb="9">
      <t>ビョウショウスウ</t>
    </rPh>
    <rPh sb="12" eb="15">
      <t>トウゴウゴ</t>
    </rPh>
    <rPh sb="16" eb="18">
      <t>カドウ</t>
    </rPh>
    <rPh sb="18" eb="21">
      <t>ビョウショウスウ</t>
    </rPh>
    <phoneticPr fontId="1"/>
  </si>
  <si>
    <t>Ⅰ</t>
    <phoneticPr fontId="1"/>
  </si>
  <si>
    <t>Ⅱ</t>
    <phoneticPr fontId="1"/>
  </si>
  <si>
    <t>Ⅲ</t>
  </si>
  <si>
    <t>Ⅲ</t>
    <phoneticPr fontId="1"/>
  </si>
  <si>
    <t>Ⅳ</t>
  </si>
  <si>
    <t>Ⅳ</t>
    <phoneticPr fontId="1"/>
  </si>
  <si>
    <t>Ⅴ</t>
  </si>
  <si>
    <t>Ⅴ</t>
    <phoneticPr fontId="1"/>
  </si>
  <si>
    <t>Ⅵ</t>
  </si>
  <si>
    <t>Ⅵ</t>
    <phoneticPr fontId="1"/>
  </si>
  <si>
    <t>Ⅶ</t>
  </si>
  <si>
    <t>Ⅶ</t>
    <phoneticPr fontId="1"/>
  </si>
  <si>
    <t>Ⅷ</t>
  </si>
  <si>
    <t>Ⅷ</t>
    <phoneticPr fontId="1"/>
  </si>
  <si>
    <t>Ⅸ</t>
  </si>
  <si>
    <t>Ⅸ</t>
    <phoneticPr fontId="1"/>
  </si>
  <si>
    <t>Ⅹ</t>
  </si>
  <si>
    <t>Ⅹ</t>
    <phoneticPr fontId="1"/>
  </si>
  <si>
    <t>支給対象
病床数</t>
    <rPh sb="0" eb="2">
      <t>シキュウ</t>
    </rPh>
    <rPh sb="2" eb="4">
      <t>タイショウ</t>
    </rPh>
    <rPh sb="5" eb="8">
      <t>ビョウショウスウ</t>
    </rPh>
    <phoneticPr fontId="1"/>
  </si>
  <si>
    <t>支給申請額</t>
    <rPh sb="0" eb="2">
      <t>シキュウ</t>
    </rPh>
    <rPh sb="2" eb="5">
      <t>シンセイガク</t>
    </rPh>
    <phoneticPr fontId="1"/>
  </si>
  <si>
    <t>重点支援区域における統合計画</t>
    <rPh sb="0" eb="2">
      <t>ジュウテン</t>
    </rPh>
    <rPh sb="2" eb="4">
      <t>シエン</t>
    </rPh>
    <rPh sb="4" eb="6">
      <t>クイキ</t>
    </rPh>
    <rPh sb="10" eb="12">
      <t>トウゴウ</t>
    </rPh>
    <rPh sb="12" eb="14">
      <t>ケイカク</t>
    </rPh>
    <phoneticPr fontId="1"/>
  </si>
  <si>
    <t>統合後の
状況</t>
    <rPh sb="0" eb="3">
      <t>トウゴウゴ</t>
    </rPh>
    <rPh sb="5" eb="7">
      <t>ジョウキョウ</t>
    </rPh>
    <phoneticPr fontId="1"/>
  </si>
  <si>
    <t>10%削減チェック</t>
    <rPh sb="3" eb="5">
      <t>サクゲン</t>
    </rPh>
    <phoneticPr fontId="1"/>
  </si>
  <si>
    <t>１以上の病院廃止チェック</t>
    <phoneticPr fontId="1"/>
  </si>
  <si>
    <t>支給申請額(千円)</t>
    <phoneticPr fontId="1"/>
  </si>
  <si>
    <t>統合後の
対象３区分の総病床数</t>
    <rPh sb="0" eb="3">
      <t>トウゴウゴ</t>
    </rPh>
    <rPh sb="5" eb="7">
      <t>タイショウ</t>
    </rPh>
    <rPh sb="8" eb="10">
      <t>クブン</t>
    </rPh>
    <rPh sb="11" eb="12">
      <t>ソウ</t>
    </rPh>
    <rPh sb="12" eb="15">
      <t>ビョウショウスウ</t>
    </rPh>
    <phoneticPr fontId="1"/>
  </si>
  <si>
    <t>統合前の
対象３区分の総病床数</t>
    <rPh sb="0" eb="2">
      <t>トウゴウ</t>
    </rPh>
    <rPh sb="2" eb="3">
      <t>マエ</t>
    </rPh>
    <rPh sb="5" eb="7">
      <t>タイショウ</t>
    </rPh>
    <rPh sb="8" eb="10">
      <t>クブン</t>
    </rPh>
    <rPh sb="11" eb="12">
      <t>ソウ</t>
    </rPh>
    <rPh sb="12" eb="15">
      <t>ビョウショウスウ</t>
    </rPh>
    <phoneticPr fontId="1"/>
  </si>
  <si>
    <t>削減数</t>
    <rPh sb="0" eb="3">
      <t>サクゲンスウ</t>
    </rPh>
    <phoneticPr fontId="1"/>
  </si>
  <si>
    <t>支給対象病床数チェック</t>
    <rPh sb="0" eb="2">
      <t>シキュウ</t>
    </rPh>
    <rPh sb="2" eb="4">
      <t>タイショウ</t>
    </rPh>
    <rPh sb="4" eb="7">
      <t>ビョウショウスウ</t>
    </rPh>
    <phoneticPr fontId="1"/>
  </si>
  <si>
    <t>支給対象
総病床数</t>
    <rPh sb="0" eb="2">
      <t>シキュウ</t>
    </rPh>
    <rPh sb="2" eb="4">
      <t>タイショウ</t>
    </rPh>
    <rPh sb="5" eb="6">
      <t>ソウ</t>
    </rPh>
    <rPh sb="6" eb="9">
      <t>ビョウショウスウ</t>
    </rPh>
    <phoneticPr fontId="1"/>
  </si>
  <si>
    <t>①　平成30年度病床機能報告</t>
    <rPh sb="2" eb="4">
      <t>ヘイセイ</t>
    </rPh>
    <rPh sb="6" eb="8">
      <t>ネンド</t>
    </rPh>
    <rPh sb="8" eb="10">
      <t>ビョウショウ</t>
    </rPh>
    <rPh sb="10" eb="12">
      <t>キノウ</t>
    </rPh>
    <rPh sb="12" eb="14">
      <t>ホウコク</t>
    </rPh>
    <phoneticPr fontId="1"/>
  </si>
  <si>
    <t>対象３区分から
回復期又は介護医療院へ
転換した病床数</t>
    <rPh sb="8" eb="11">
      <t>カイフクキ</t>
    </rPh>
    <rPh sb="11" eb="12">
      <t>マタ</t>
    </rPh>
    <rPh sb="13" eb="15">
      <t>カイゴ</t>
    </rPh>
    <rPh sb="15" eb="17">
      <t>イリョウ</t>
    </rPh>
    <rPh sb="17" eb="18">
      <t>イン</t>
    </rPh>
    <rPh sb="20" eb="22">
      <t>テンカン</t>
    </rPh>
    <rPh sb="24" eb="27">
      <t>ビョウショウスウ</t>
    </rPh>
    <phoneticPr fontId="1"/>
  </si>
  <si>
    <t>対象３区分の病棟の
年間在棟患者延べ数（人）</t>
    <phoneticPr fontId="1"/>
  </si>
  <si>
    <t>＜選択＞</t>
    <rPh sb="1" eb="3">
      <t>センタク</t>
    </rPh>
    <phoneticPr fontId="1"/>
  </si>
  <si>
    <t>対象３区分の病床稼働率</t>
    <rPh sb="0" eb="2">
      <t>タイショウ</t>
    </rPh>
    <rPh sb="3" eb="5">
      <t>クブン</t>
    </rPh>
    <phoneticPr fontId="1"/>
  </si>
  <si>
    <t>適用する
病床稼働率</t>
    <rPh sb="0" eb="2">
      <t>テキヨウ</t>
    </rPh>
    <rPh sb="5" eb="7">
      <t>ビョウショウ</t>
    </rPh>
    <rPh sb="7" eb="10">
      <t>カドウリツ</t>
    </rPh>
    <phoneticPr fontId="1"/>
  </si>
  <si>
    <t>Ａ　平成30年度病床機能報告</t>
    <rPh sb="2" eb="4">
      <t>ヘイセイ</t>
    </rPh>
    <rPh sb="6" eb="8">
      <t>ネンド</t>
    </rPh>
    <rPh sb="8" eb="10">
      <t>ビョウショウ</t>
    </rPh>
    <rPh sb="10" eb="12">
      <t>キノウ</t>
    </rPh>
    <rPh sb="12" eb="14">
      <t>ホウコク</t>
    </rPh>
    <phoneticPr fontId="1"/>
  </si>
  <si>
    <t>適用</t>
    <rPh sb="0" eb="2">
      <t>テキヨウ</t>
    </rPh>
    <phoneticPr fontId="1"/>
  </si>
  <si>
    <t>Ｂ　令和２年４月１日時点</t>
    <rPh sb="2" eb="4">
      <t>レイワ</t>
    </rPh>
    <rPh sb="5" eb="6">
      <t>ネン</t>
    </rPh>
    <rPh sb="7" eb="8">
      <t>ガツ</t>
    </rPh>
    <rPh sb="9" eb="10">
      <t>ニチ</t>
    </rPh>
    <rPh sb="10" eb="12">
      <t>ジテン</t>
    </rPh>
    <phoneticPr fontId="1"/>
  </si>
  <si>
    <t>Ａ</t>
  </si>
  <si>
    <t>統合前の病床数</t>
    <rPh sb="0" eb="3">
      <t>トウゴウマエ</t>
    </rPh>
    <rPh sb="4" eb="7">
      <t>ビョウショウスウ</t>
    </rPh>
    <phoneticPr fontId="1"/>
  </si>
  <si>
    <t>統合後の病床数</t>
    <rPh sb="0" eb="3">
      <t>トウゴウゴ</t>
    </rPh>
    <rPh sb="4" eb="7">
      <t>ビョウショウスウ</t>
    </rPh>
    <phoneticPr fontId="1"/>
  </si>
  <si>
    <t>Ａ</t>
    <phoneticPr fontId="1"/>
  </si>
  <si>
    <t>Ｂ</t>
    <phoneticPr fontId="1"/>
  </si>
  <si>
    <r>
      <t xml:space="preserve">議論の状況
</t>
    </r>
    <r>
      <rPr>
        <sz val="8"/>
        <rFont val="メイリオ"/>
        <family val="3"/>
        <charset val="128"/>
      </rPr>
      <t>(プルダウン)</t>
    </r>
    <rPh sb="0" eb="2">
      <t>ギロン</t>
    </rPh>
    <rPh sb="3" eb="5">
      <t>ジョウキョウ</t>
    </rPh>
    <phoneticPr fontId="1"/>
  </si>
  <si>
    <r>
      <rPr>
        <sz val="9"/>
        <rFont val="メイリオ"/>
        <family val="3"/>
        <charset val="128"/>
      </rPr>
      <t>開催日</t>
    </r>
    <r>
      <rPr>
        <sz val="10"/>
        <rFont val="メイリオ"/>
        <family val="3"/>
        <charset val="128"/>
      </rPr>
      <t xml:space="preserve">
</t>
    </r>
    <r>
      <rPr>
        <sz val="7"/>
        <rFont val="メイリオ"/>
        <family val="3"/>
        <charset val="128"/>
      </rPr>
      <t>(実施予定の場合は予定日)</t>
    </r>
    <rPh sb="0" eb="3">
      <t>カイサイビ</t>
    </rPh>
    <rPh sb="5" eb="7">
      <t>ジッシ</t>
    </rPh>
    <rPh sb="7" eb="9">
      <t>ヨテイ</t>
    </rPh>
    <rPh sb="10" eb="12">
      <t>バアイ</t>
    </rPh>
    <rPh sb="13" eb="15">
      <t>ヨテイ</t>
    </rPh>
    <rPh sb="15" eb="16">
      <t>ビ</t>
    </rPh>
    <phoneticPr fontId="1"/>
  </si>
  <si>
    <r>
      <t xml:space="preserve">意見聴取の状況
</t>
    </r>
    <r>
      <rPr>
        <sz val="8"/>
        <rFont val="メイリオ"/>
        <family val="3"/>
        <charset val="128"/>
      </rPr>
      <t>(プルダウン)</t>
    </r>
    <rPh sb="0" eb="2">
      <t>イケン</t>
    </rPh>
    <rPh sb="2" eb="4">
      <t>チョウシュ</t>
    </rPh>
    <rPh sb="5" eb="7">
      <t>ジョウキョウ</t>
    </rPh>
    <phoneticPr fontId="1"/>
  </si>
  <si>
    <r>
      <t xml:space="preserve">開催日
</t>
    </r>
    <r>
      <rPr>
        <sz val="7"/>
        <rFont val="メイリオ"/>
        <family val="3"/>
        <charset val="128"/>
      </rPr>
      <t>(実施予定の場合は予定日)</t>
    </r>
    <rPh sb="0" eb="3">
      <t>カイサイビ</t>
    </rPh>
    <rPh sb="5" eb="7">
      <t>ジッシ</t>
    </rPh>
    <rPh sb="7" eb="9">
      <t>ヨテイ</t>
    </rPh>
    <rPh sb="10" eb="12">
      <t>バアイ</t>
    </rPh>
    <rPh sb="13" eb="15">
      <t>ヨテイ</t>
    </rPh>
    <rPh sb="15" eb="16">
      <t>ビ</t>
    </rPh>
    <phoneticPr fontId="1"/>
  </si>
  <si>
    <t>　　⑴　統合関係医療機関の情報  （各医療機関の支給申請額算定シートから転記）</t>
    <rPh sb="4" eb="6">
      <t>トウゴウ</t>
    </rPh>
    <rPh sb="6" eb="8">
      <t>カンケイ</t>
    </rPh>
    <rPh sb="8" eb="10">
      <t>イリョウ</t>
    </rPh>
    <rPh sb="10" eb="12">
      <t>キカン</t>
    </rPh>
    <rPh sb="13" eb="15">
      <t>ジョウホウ</t>
    </rPh>
    <rPh sb="18" eb="21">
      <t>カクイリョウ</t>
    </rPh>
    <rPh sb="21" eb="23">
      <t>キカン</t>
    </rPh>
    <rPh sb="24" eb="26">
      <t>シキュウ</t>
    </rPh>
    <rPh sb="26" eb="28">
      <t>シンセイ</t>
    </rPh>
    <rPh sb="28" eb="29">
      <t>ガク</t>
    </rPh>
    <rPh sb="29" eb="31">
      <t>サンテイ</t>
    </rPh>
    <rPh sb="36" eb="38">
      <t>テンキ</t>
    </rPh>
    <rPh sb="37" eb="38">
      <t>ジテン</t>
    </rPh>
    <phoneticPr fontId="1"/>
  </si>
  <si>
    <t>医療機関の名称</t>
    <rPh sb="0" eb="2">
      <t>イリョウ</t>
    </rPh>
    <rPh sb="2" eb="4">
      <t>キカン</t>
    </rPh>
    <rPh sb="5" eb="7">
      <t>メイショウ</t>
    </rPh>
    <phoneticPr fontId="1"/>
  </si>
  <si>
    <t>統合関係医療機関の住所・所在地</t>
    <rPh sb="0" eb="2">
      <t>トウゴウ</t>
    </rPh>
    <rPh sb="2" eb="4">
      <t>カンケイ</t>
    </rPh>
    <rPh sb="4" eb="6">
      <t>イリョウ</t>
    </rPh>
    <rPh sb="6" eb="8">
      <t>キカン</t>
    </rPh>
    <rPh sb="9" eb="11">
      <t>ジュウショ</t>
    </rPh>
    <rPh sb="12" eb="15">
      <t>ショザイチ</t>
    </rPh>
    <phoneticPr fontId="1"/>
  </si>
  <si>
    <t>※　重点支援区域申請において「再編統合（機能連携等を含む）の対象となる医療機関」として位置付けた医療機関がすべて含まれている統合計画である場合は「該当」、そうでない場合は「非該当」を選択すること。</t>
    <phoneticPr fontId="1"/>
  </si>
  <si>
    <t>※　２つ以上の構想区域で合意を得た場合は、表を追加の上 記入すること。
　　（追加する場合は、上記表の右側に追加すること。）</t>
    <rPh sb="4" eb="6">
      <t>イジョウ</t>
    </rPh>
    <rPh sb="7" eb="9">
      <t>コウソウ</t>
    </rPh>
    <rPh sb="9" eb="11">
      <t>クイキ</t>
    </rPh>
    <rPh sb="12" eb="14">
      <t>ゴウイ</t>
    </rPh>
    <rPh sb="15" eb="16">
      <t>エ</t>
    </rPh>
    <rPh sb="17" eb="19">
      <t>バアイ</t>
    </rPh>
    <rPh sb="21" eb="22">
      <t>ヒョウ</t>
    </rPh>
    <rPh sb="23" eb="25">
      <t>ツイカ</t>
    </rPh>
    <rPh sb="26" eb="27">
      <t>ウエ</t>
    </rPh>
    <rPh sb="28" eb="30">
      <t>キニュウ</t>
    </rPh>
    <rPh sb="39" eb="41">
      <t>ツイカ</t>
    </rPh>
    <rPh sb="43" eb="45">
      <t>バアイ</t>
    </rPh>
    <rPh sb="47" eb="49">
      <t>ジョウキ</t>
    </rPh>
    <rPh sb="49" eb="50">
      <t>ヒョウ</t>
    </rPh>
    <rPh sb="51" eb="52">
      <t>ミギ</t>
    </rPh>
    <rPh sb="52" eb="53">
      <t>ガワ</t>
    </rPh>
    <rPh sb="54" eb="56">
      <t>ツイカ</t>
    </rPh>
    <phoneticPr fontId="1"/>
  </si>
  <si>
    <t>総病床融通数</t>
    <rPh sb="0" eb="1">
      <t>ソウ</t>
    </rPh>
    <rPh sb="1" eb="3">
      <t>ビョウショウ</t>
    </rPh>
    <rPh sb="3" eb="5">
      <t>ユウズウ</t>
    </rPh>
    <rPh sb="5" eb="6">
      <t>スウ</t>
    </rPh>
    <phoneticPr fontId="1"/>
  </si>
  <si>
    <t>病床融通数整合チェック</t>
    <rPh sb="0" eb="2">
      <t>ビョウショウ</t>
    </rPh>
    <rPh sb="2" eb="4">
      <t>ユウズウ</t>
    </rPh>
    <rPh sb="4" eb="5">
      <t>スウ</t>
    </rPh>
    <rPh sb="5" eb="7">
      <t>セイゴウ</t>
    </rPh>
    <phoneticPr fontId="1"/>
  </si>
  <si>
    <t>統合関係医療機関の
対象３区分の総病床数</t>
    <rPh sb="4" eb="6">
      <t>イリョウ</t>
    </rPh>
    <rPh sb="6" eb="8">
      <t>キカン</t>
    </rPh>
    <phoneticPr fontId="1"/>
  </si>
  <si>
    <t>対象３区分の病床減少数
（支給対象病床数）</t>
    <rPh sb="0" eb="2">
      <t>タイショウ</t>
    </rPh>
    <rPh sb="3" eb="5">
      <t>クブン</t>
    </rPh>
    <rPh sb="6" eb="8">
      <t>ビョウショウ</t>
    </rPh>
    <rPh sb="10" eb="11">
      <t>スウ</t>
    </rPh>
    <rPh sb="13" eb="15">
      <t>シキュウ</t>
    </rPh>
    <rPh sb="15" eb="17">
      <t>タイショウ</t>
    </rPh>
    <rPh sb="17" eb="20">
      <t>ビョウショウスウ</t>
    </rPh>
    <phoneticPr fontId="1"/>
  </si>
  <si>
    <t>減少率</t>
    <rPh sb="0" eb="2">
      <t>ゲンショウ</t>
    </rPh>
    <rPh sb="2" eb="3">
      <t>リツ</t>
    </rPh>
    <phoneticPr fontId="1"/>
  </si>
  <si>
    <t>病床融通数</t>
    <rPh sb="0" eb="2">
      <t>ビョウショウ</t>
    </rPh>
    <rPh sb="2" eb="4">
      <t>ユウズウ</t>
    </rPh>
    <rPh sb="4" eb="5">
      <t>スウ</t>
    </rPh>
    <phoneticPr fontId="1"/>
  </si>
  <si>
    <t>統合関係医療機関の名称</t>
    <rPh sb="0" eb="2">
      <t>トウゴウ</t>
    </rPh>
    <rPh sb="2" eb="4">
      <t>カンケイ</t>
    </rPh>
    <rPh sb="4" eb="6">
      <t>イリョウ</t>
    </rPh>
    <rPh sb="6" eb="8">
      <t>キカン</t>
    </rPh>
    <rPh sb="9" eb="11">
      <t>メイショウ</t>
    </rPh>
    <phoneticPr fontId="1"/>
  </si>
  <si>
    <t>統合前の稼働病床数</t>
    <rPh sb="0" eb="2">
      <t>トウゴウ</t>
    </rPh>
    <rPh sb="2" eb="3">
      <t>マエ</t>
    </rPh>
    <rPh sb="4" eb="6">
      <t>カドウ</t>
    </rPh>
    <rPh sb="6" eb="9">
      <t>ビョウショウスウ</t>
    </rPh>
    <phoneticPr fontId="1"/>
  </si>
  <si>
    <t>②　令和2年4月1日時点（※１）</t>
    <rPh sb="2" eb="4">
      <t>レイワ</t>
    </rPh>
    <rPh sb="5" eb="6">
      <t>ネン</t>
    </rPh>
    <rPh sb="7" eb="8">
      <t>ガツ</t>
    </rPh>
    <rPh sb="9" eb="10">
      <t>ニチ</t>
    </rPh>
    <rPh sb="10" eb="12">
      <t>ジテン</t>
    </rPh>
    <phoneticPr fontId="1"/>
  </si>
  <si>
    <t>うち対象３区分（※３）の合計</t>
    <rPh sb="2" eb="4">
      <t>タイショウ</t>
    </rPh>
    <rPh sb="5" eb="7">
      <t>クブン</t>
    </rPh>
    <rPh sb="12" eb="14">
      <t>ゴウケイ</t>
    </rPh>
    <phoneticPr fontId="1"/>
  </si>
  <si>
    <t>※１　各機能ごとの数値については、地域医療構想調整会議にて確認されていること。
　　　令和2年4月1日時点で病床数の変化があった場合は、変更前の病床数を記載すること。
　　　平成30年度病床機能報告から令和2年4月1日までの間に、病床数の変更がない場合は、①と同じ値を記載すること。</t>
    <phoneticPr fontId="1"/>
  </si>
  <si>
    <t>※２　①平成30年度病床機能報告時又は②令和2年4月1日時点の対象３区分合計のいずれか少ない方を基準とする。</t>
    <phoneticPr fontId="1"/>
  </si>
  <si>
    <t>※３　対象３区分＝高度急性期、急性期、慢性期（以下同様）</t>
    <rPh sb="3" eb="5">
      <t>タイショウ</t>
    </rPh>
    <rPh sb="6" eb="8">
      <t>クブン</t>
    </rPh>
    <rPh sb="9" eb="11">
      <t>コウド</t>
    </rPh>
    <rPh sb="11" eb="14">
      <t>キュウセイキ</t>
    </rPh>
    <rPh sb="15" eb="18">
      <t>キュウセイキ</t>
    </rPh>
    <rPh sb="19" eb="22">
      <t>マンセイキ</t>
    </rPh>
    <rPh sb="23" eb="25">
      <t>イカ</t>
    </rPh>
    <rPh sb="25" eb="27">
      <t>ドウヨウ</t>
    </rPh>
    <phoneticPr fontId="1"/>
  </si>
  <si>
    <t>対象３区分のうち
①と②の小さい方</t>
    <rPh sb="0" eb="2">
      <t>タイショウ</t>
    </rPh>
    <rPh sb="3" eb="5">
      <t>クブン</t>
    </rPh>
    <rPh sb="13" eb="14">
      <t>チイ</t>
    </rPh>
    <rPh sb="16" eb="17">
      <t>ホウ</t>
    </rPh>
    <phoneticPr fontId="1"/>
  </si>
  <si>
    <t>対象３区分</t>
    <phoneticPr fontId="1"/>
  </si>
  <si>
    <t>※４　他の統合関係医療機関から病床の融通を受けた場合はマイナス表記、病床を融通した場合はプラス表記とすること。</t>
    <rPh sb="3" eb="4">
      <t>タ</t>
    </rPh>
    <rPh sb="5" eb="7">
      <t>トウゴウ</t>
    </rPh>
    <rPh sb="7" eb="9">
      <t>カンケイ</t>
    </rPh>
    <rPh sb="9" eb="11">
      <t>イリョウ</t>
    </rPh>
    <rPh sb="11" eb="13">
      <t>キカン</t>
    </rPh>
    <rPh sb="15" eb="17">
      <t>ビョウショウ</t>
    </rPh>
    <rPh sb="18" eb="20">
      <t>ユウズウ</t>
    </rPh>
    <rPh sb="21" eb="22">
      <t>ウ</t>
    </rPh>
    <rPh sb="24" eb="26">
      <t>バアイ</t>
    </rPh>
    <rPh sb="31" eb="33">
      <t>ヒョウキ</t>
    </rPh>
    <rPh sb="34" eb="36">
      <t>ビョウショウ</t>
    </rPh>
    <rPh sb="37" eb="39">
      <t>ユウズウ</t>
    </rPh>
    <rPh sb="41" eb="43">
      <t>バアイ</t>
    </rPh>
    <rPh sb="47" eb="49">
      <t>ヒョウキ</t>
    </rPh>
    <phoneticPr fontId="1"/>
  </si>
  <si>
    <t>減少病床数　（1の③－2）</t>
    <rPh sb="0" eb="2">
      <t>ゲンショウ</t>
    </rPh>
    <rPh sb="2" eb="5">
      <t>ビョウショウスウ</t>
    </rPh>
    <phoneticPr fontId="1"/>
  </si>
  <si>
    <t>統合前の許可病床数</t>
    <rPh sb="0" eb="3">
      <t>トウゴウマエ</t>
    </rPh>
    <rPh sb="4" eb="6">
      <t>キョカ</t>
    </rPh>
    <rPh sb="6" eb="9">
      <t>ビョウショウスウ</t>
    </rPh>
    <phoneticPr fontId="1"/>
  </si>
  <si>
    <t>②　令和２年４月１日時点（※５）</t>
    <rPh sb="2" eb="4">
      <t>レイワ</t>
    </rPh>
    <rPh sb="5" eb="6">
      <t>ネン</t>
    </rPh>
    <rPh sb="7" eb="8">
      <t>ガツ</t>
    </rPh>
    <rPh sb="9" eb="10">
      <t>ニチ</t>
    </rPh>
    <rPh sb="10" eb="12">
      <t>ジテン</t>
    </rPh>
    <phoneticPr fontId="1"/>
  </si>
  <si>
    <t>※5　平成30年度病床機能報告から令和2年4月1日までの間に、病床数の変更がない場合は、①と同じ値を記載すること。</t>
    <phoneticPr fontId="1"/>
  </si>
  <si>
    <t>①　平成30年度病床機能報告（※６）</t>
    <rPh sb="2" eb="4">
      <t>ヘイセイ</t>
    </rPh>
    <rPh sb="6" eb="8">
      <t>ネンド</t>
    </rPh>
    <rPh sb="8" eb="10">
      <t>ビョウショウ</t>
    </rPh>
    <rPh sb="10" eb="12">
      <t>キノウ</t>
    </rPh>
    <rPh sb="12" eb="14">
      <t>ホウコク</t>
    </rPh>
    <phoneticPr fontId="1"/>
  </si>
  <si>
    <t>②　令和2年4月1日時点（※７）</t>
    <rPh sb="2" eb="4">
      <t>レイワ</t>
    </rPh>
    <rPh sb="5" eb="6">
      <t>ネン</t>
    </rPh>
    <rPh sb="7" eb="8">
      <t>ガツ</t>
    </rPh>
    <rPh sb="9" eb="10">
      <t>ニチ</t>
    </rPh>
    <rPh sb="10" eb="12">
      <t>ジテン</t>
    </rPh>
    <phoneticPr fontId="1"/>
  </si>
  <si>
    <t>※６　対象３区分の病棟に係る平成30年度病床機能報告の報告様式１（病棟票）の（48）欄の数値を計上すること。 なお、平成30年度病床機能報告の報告様式１（病棟票）において、「過去１年間の間に病棟の再編・見直しあり」と報告した病棟の年間在棟患者延べ数については、以下の式により補正して計上すること。
　○　補正後の年間在棟患者延べ数＝年間在棟患者延べ数（（48）欄に記載された数値）÷報告可能な対象期間（月単位）×１２
　　（注）　報告可能な対象期間（月単位）は、平成30年度病床機能報告で報告した月数とすること。
　　　　　例）　報告可能な対象期間を「平成29年7月1日～平成30年12月末日」とした場合　⇒　報告可能な対象期間（月単位）＝６</t>
    <rPh sb="3" eb="5">
      <t>タイショウ</t>
    </rPh>
    <rPh sb="6" eb="8">
      <t>クブン</t>
    </rPh>
    <rPh sb="9" eb="11">
      <t>ビョウトウ</t>
    </rPh>
    <rPh sb="12" eb="13">
      <t>カカ</t>
    </rPh>
    <rPh sb="58" eb="60">
      <t>ヘイセイ</t>
    </rPh>
    <rPh sb="62" eb="64">
      <t>ネンド</t>
    </rPh>
    <rPh sb="64" eb="66">
      <t>ビョウショウ</t>
    </rPh>
    <rPh sb="66" eb="68">
      <t>キノウ</t>
    </rPh>
    <rPh sb="68" eb="70">
      <t>ホウコク</t>
    </rPh>
    <rPh sb="71" eb="73">
      <t>ホウコク</t>
    </rPh>
    <rPh sb="73" eb="75">
      <t>ヨウシキ</t>
    </rPh>
    <rPh sb="77" eb="79">
      <t>ビョウトウ</t>
    </rPh>
    <rPh sb="79" eb="80">
      <t>ヒョウ</t>
    </rPh>
    <rPh sb="87" eb="89">
      <t>カコ</t>
    </rPh>
    <rPh sb="90" eb="92">
      <t>ネンカン</t>
    </rPh>
    <rPh sb="93" eb="94">
      <t>アイダ</t>
    </rPh>
    <rPh sb="95" eb="97">
      <t>ビョウトウ</t>
    </rPh>
    <rPh sb="98" eb="100">
      <t>サイヘン</t>
    </rPh>
    <rPh sb="101" eb="103">
      <t>ミナオ</t>
    </rPh>
    <rPh sb="108" eb="110">
      <t>ホウコク</t>
    </rPh>
    <rPh sb="112" eb="114">
      <t>ビョウトウ</t>
    </rPh>
    <rPh sb="115" eb="117">
      <t>ネンカン</t>
    </rPh>
    <rPh sb="117" eb="119">
      <t>ザイトウ</t>
    </rPh>
    <rPh sb="119" eb="121">
      <t>カンジャ</t>
    </rPh>
    <rPh sb="121" eb="122">
      <t>ノ</t>
    </rPh>
    <rPh sb="123" eb="124">
      <t>スウ</t>
    </rPh>
    <rPh sb="130" eb="132">
      <t>イカ</t>
    </rPh>
    <rPh sb="133" eb="134">
      <t>シキ</t>
    </rPh>
    <rPh sb="137" eb="139">
      <t>ホセイ</t>
    </rPh>
    <rPh sb="141" eb="143">
      <t>ケイジョウ</t>
    </rPh>
    <rPh sb="152" eb="155">
      <t>ホセイゴ</t>
    </rPh>
    <rPh sb="156" eb="158">
      <t>ネンカン</t>
    </rPh>
    <rPh sb="158" eb="160">
      <t>ザイトウ</t>
    </rPh>
    <rPh sb="160" eb="162">
      <t>カンジャ</t>
    </rPh>
    <rPh sb="162" eb="163">
      <t>ノ</t>
    </rPh>
    <rPh sb="164" eb="165">
      <t>スウ</t>
    </rPh>
    <rPh sb="166" eb="168">
      <t>ネンカン</t>
    </rPh>
    <rPh sb="168" eb="170">
      <t>ザイトウ</t>
    </rPh>
    <rPh sb="170" eb="172">
      <t>カンジャ</t>
    </rPh>
    <rPh sb="172" eb="173">
      <t>ノ</t>
    </rPh>
    <rPh sb="174" eb="175">
      <t>スウ</t>
    </rPh>
    <rPh sb="180" eb="181">
      <t>ラン</t>
    </rPh>
    <rPh sb="182" eb="184">
      <t>キサイ</t>
    </rPh>
    <rPh sb="187" eb="189">
      <t>スウチ</t>
    </rPh>
    <rPh sb="215" eb="217">
      <t>ホウコク</t>
    </rPh>
    <rPh sb="217" eb="219">
      <t>カノウ</t>
    </rPh>
    <rPh sb="220" eb="222">
      <t>タイショウ</t>
    </rPh>
    <rPh sb="222" eb="224">
      <t>キカン</t>
    </rPh>
    <rPh sb="225" eb="226">
      <t>ツキ</t>
    </rPh>
    <rPh sb="226" eb="228">
      <t>タンイ</t>
    </rPh>
    <rPh sb="231" eb="233">
      <t>ヘイセイ</t>
    </rPh>
    <rPh sb="235" eb="237">
      <t>ネンド</t>
    </rPh>
    <rPh sb="237" eb="239">
      <t>ビョウショウ</t>
    </rPh>
    <rPh sb="239" eb="241">
      <t>キノウ</t>
    </rPh>
    <rPh sb="241" eb="243">
      <t>ホウコク</t>
    </rPh>
    <rPh sb="244" eb="246">
      <t>ホウコク</t>
    </rPh>
    <rPh sb="248" eb="250">
      <t>ツキスウ</t>
    </rPh>
    <rPh sb="262" eb="263">
      <t>レイ</t>
    </rPh>
    <rPh sb="265" eb="267">
      <t>ホウコク</t>
    </rPh>
    <rPh sb="267" eb="269">
      <t>カノウ</t>
    </rPh>
    <rPh sb="270" eb="272">
      <t>タイショウ</t>
    </rPh>
    <rPh sb="272" eb="274">
      <t>キカン</t>
    </rPh>
    <rPh sb="276" eb="278">
      <t>ヘイセイ</t>
    </rPh>
    <rPh sb="280" eb="281">
      <t>ネン</t>
    </rPh>
    <rPh sb="282" eb="283">
      <t>ガツ</t>
    </rPh>
    <rPh sb="284" eb="285">
      <t>ニチ</t>
    </rPh>
    <rPh sb="286" eb="288">
      <t>ヘイセイ</t>
    </rPh>
    <rPh sb="290" eb="291">
      <t>ネン</t>
    </rPh>
    <rPh sb="293" eb="294">
      <t>ガツ</t>
    </rPh>
    <rPh sb="294" eb="296">
      <t>マツジツ</t>
    </rPh>
    <rPh sb="300" eb="302">
      <t>バアイ</t>
    </rPh>
    <rPh sb="305" eb="307">
      <t>ホウコク</t>
    </rPh>
    <rPh sb="307" eb="309">
      <t>カノウ</t>
    </rPh>
    <rPh sb="310" eb="312">
      <t>タイショウ</t>
    </rPh>
    <rPh sb="312" eb="314">
      <t>キカン</t>
    </rPh>
    <rPh sb="315" eb="318">
      <t>ツキタンイ</t>
    </rPh>
    <phoneticPr fontId="1"/>
  </si>
  <si>
    <t>※７　６の①と６の②の値が同じ場合は７の②の入力は不要。</t>
    <rPh sb="11" eb="12">
      <t>アタイ</t>
    </rPh>
    <rPh sb="13" eb="14">
      <t>オナ</t>
    </rPh>
    <rPh sb="15" eb="17">
      <t>バアイ</t>
    </rPh>
    <rPh sb="22" eb="24">
      <t>ニュウリョク</t>
    </rPh>
    <rPh sb="25" eb="27">
      <t>フヨウ</t>
    </rPh>
    <phoneticPr fontId="1"/>
  </si>
  <si>
    <t>病床数</t>
    <rPh sb="0" eb="3">
      <t>ビョウショウスウ</t>
    </rPh>
    <phoneticPr fontId="1"/>
  </si>
  <si>
    <t>統合前の対象３区分の稼働病床数から一日平均実働病床数までの減少分に係る支給額</t>
    <rPh sb="0" eb="2">
      <t>トウゴウ</t>
    </rPh>
    <rPh sb="2" eb="3">
      <t>マエ</t>
    </rPh>
    <rPh sb="4" eb="6">
      <t>タイショウ</t>
    </rPh>
    <rPh sb="7" eb="9">
      <t>クブン</t>
    </rPh>
    <rPh sb="10" eb="12">
      <t>カドウ</t>
    </rPh>
    <rPh sb="12" eb="15">
      <t>ビョウショウスウ</t>
    </rPh>
    <rPh sb="17" eb="19">
      <t>イチニチ</t>
    </rPh>
    <rPh sb="19" eb="21">
      <t>ヘイキン</t>
    </rPh>
    <rPh sb="21" eb="23">
      <t>ジツドウ</t>
    </rPh>
    <rPh sb="23" eb="26">
      <t>ビョウショウスウ</t>
    </rPh>
    <rPh sb="29" eb="31">
      <t>ゲンショウ</t>
    </rPh>
    <rPh sb="31" eb="32">
      <t>ブン</t>
    </rPh>
    <rPh sb="33" eb="34">
      <t>カカ</t>
    </rPh>
    <rPh sb="35" eb="37">
      <t>シキュウ</t>
    </rPh>
    <rPh sb="37" eb="38">
      <t>ガク</t>
    </rPh>
    <phoneticPr fontId="1"/>
  </si>
  <si>
    <t>一日平均実働病床数から統合後の対象３区分の許可病床数までの減少分に係る支給額</t>
    <rPh sb="0" eb="2">
      <t>イチニチ</t>
    </rPh>
    <rPh sb="2" eb="4">
      <t>ヘイキン</t>
    </rPh>
    <rPh sb="4" eb="6">
      <t>ジツドウ</t>
    </rPh>
    <rPh sb="6" eb="9">
      <t>ビョウショウスウ</t>
    </rPh>
    <rPh sb="11" eb="14">
      <t>トウゴウゴ</t>
    </rPh>
    <rPh sb="15" eb="17">
      <t>タイショウ</t>
    </rPh>
    <rPh sb="18" eb="20">
      <t>クブン</t>
    </rPh>
    <rPh sb="21" eb="23">
      <t>キョカ</t>
    </rPh>
    <rPh sb="23" eb="26">
      <t>ビョウショウスウ</t>
    </rPh>
    <rPh sb="29" eb="31">
      <t>ゲンショウ</t>
    </rPh>
    <rPh sb="31" eb="32">
      <t>ブン</t>
    </rPh>
    <rPh sb="33" eb="34">
      <t>カカ</t>
    </rPh>
    <rPh sb="35" eb="37">
      <t>シキュウ</t>
    </rPh>
    <rPh sb="37" eb="38">
      <t>ガク</t>
    </rPh>
    <phoneticPr fontId="1"/>
  </si>
  <si>
    <t>病床稼働率</t>
    <rPh sb="0" eb="2">
      <t>ビョウショウ</t>
    </rPh>
    <rPh sb="2" eb="4">
      <t>カドウ</t>
    </rPh>
    <rPh sb="4" eb="5">
      <t>リツ</t>
    </rPh>
    <phoneticPr fontId="1"/>
  </si>
  <si>
    <t>１床あたり単価</t>
    <rPh sb="1" eb="2">
      <t>ショウ</t>
    </rPh>
    <rPh sb="5" eb="7">
      <t>タンカ</t>
    </rPh>
    <phoneticPr fontId="1"/>
  </si>
  <si>
    <t>50%未満</t>
    <rPh sb="3" eb="5">
      <t>ミマン</t>
    </rPh>
    <phoneticPr fontId="1"/>
  </si>
  <si>
    <t>60％未満</t>
    <rPh sb="3" eb="5">
      <t>ミマン</t>
    </rPh>
    <phoneticPr fontId="1"/>
  </si>
  <si>
    <t>70％未満</t>
    <rPh sb="3" eb="5">
      <t>ミマン</t>
    </rPh>
    <phoneticPr fontId="1"/>
  </si>
  <si>
    <t>80％未満</t>
    <rPh sb="3" eb="5">
      <t>ミマン</t>
    </rPh>
    <phoneticPr fontId="1"/>
  </si>
  <si>
    <t>90％未満</t>
    <rPh sb="3" eb="5">
      <t>ミマン</t>
    </rPh>
    <phoneticPr fontId="1"/>
  </si>
  <si>
    <t>介護転換整合性 チェック</t>
    <rPh sb="0" eb="2">
      <t>カイゴ</t>
    </rPh>
    <rPh sb="2" eb="4">
      <t>テンカン</t>
    </rPh>
    <rPh sb="4" eb="7">
      <t>セイゴウセイ</t>
    </rPh>
    <phoneticPr fontId="1"/>
  </si>
  <si>
    <r>
      <t xml:space="preserve">回復期への
転換数算出
</t>
    </r>
    <r>
      <rPr>
        <sz val="9"/>
        <rFont val="メイリオ"/>
        <family val="3"/>
        <charset val="128"/>
      </rPr>
      <t>（①又は②の小さい方）</t>
    </r>
    <rPh sb="0" eb="3">
      <t>カイフクキ</t>
    </rPh>
    <rPh sb="6" eb="8">
      <t>テンカン</t>
    </rPh>
    <rPh sb="8" eb="9">
      <t>スウ</t>
    </rPh>
    <rPh sb="9" eb="11">
      <t>サンシュツ</t>
    </rPh>
    <rPh sb="14" eb="15">
      <t>マタ</t>
    </rPh>
    <rPh sb="18" eb="19">
      <t>チイ</t>
    </rPh>
    <rPh sb="21" eb="22">
      <t>ホウ</t>
    </rPh>
    <phoneticPr fontId="1"/>
  </si>
  <si>
    <t>A</t>
    <phoneticPr fontId="1"/>
  </si>
  <si>
    <t>B</t>
    <phoneticPr fontId="1"/>
  </si>
  <si>
    <t>C（A-B）</t>
    <phoneticPr fontId="1"/>
  </si>
  <si>
    <t>①</t>
    <phoneticPr fontId="1"/>
  </si>
  <si>
    <t>②</t>
    <phoneticPr fontId="1"/>
  </si>
  <si>
    <t>転換可能数-介</t>
    <rPh sb="0" eb="2">
      <t>テンカン</t>
    </rPh>
    <rPh sb="2" eb="4">
      <t>カノウ</t>
    </rPh>
    <rPh sb="4" eb="5">
      <t>スウ</t>
    </rPh>
    <rPh sb="6" eb="7">
      <t>カイ</t>
    </rPh>
    <phoneticPr fontId="1"/>
  </si>
  <si>
    <t>後回+移回-前回</t>
    <rPh sb="3" eb="4">
      <t>イ</t>
    </rPh>
    <rPh sb="4" eb="5">
      <t>カイ</t>
    </rPh>
    <phoneticPr fontId="1"/>
  </si>
  <si>
    <t>前3-後3-融3</t>
    <rPh sb="0" eb="1">
      <t>マエ</t>
    </rPh>
    <rPh sb="3" eb="4">
      <t>アト</t>
    </rPh>
    <phoneticPr fontId="1"/>
  </si>
  <si>
    <t>代表医療機関の名称</t>
    <rPh sb="0" eb="2">
      <t>ダイヒョウ</t>
    </rPh>
    <rPh sb="2" eb="4">
      <t>イリョウ</t>
    </rPh>
    <rPh sb="4" eb="6">
      <t>キカン</t>
    </rPh>
    <rPh sb="7" eb="9">
      <t>メイショウ</t>
    </rPh>
    <phoneticPr fontId="1"/>
  </si>
  <si>
    <t>代表医療機関の住所・所在地</t>
    <rPh sb="0" eb="2">
      <t>ダイヒョウ</t>
    </rPh>
    <rPh sb="2" eb="4">
      <t>イリョウ</t>
    </rPh>
    <rPh sb="4" eb="6">
      <t>キカン</t>
    </rPh>
    <rPh sb="7" eb="9">
      <t>ジュウショ</t>
    </rPh>
    <rPh sb="10" eb="13">
      <t>ショザイチ</t>
    </rPh>
    <phoneticPr fontId="1"/>
  </si>
  <si>
    <t>5.減少数</t>
    <phoneticPr fontId="1"/>
  </si>
  <si>
    <t>支給対象</t>
    <rPh sb="0" eb="2">
      <t>シキュウ</t>
    </rPh>
    <rPh sb="2" eb="4">
      <t>タイショウ</t>
    </rPh>
    <phoneticPr fontId="1"/>
  </si>
  <si>
    <t>各機能別
融通数整合性ﾁｪｯｸ</t>
    <rPh sb="0" eb="1">
      <t>カク</t>
    </rPh>
    <rPh sb="1" eb="3">
      <t>キノウ</t>
    </rPh>
    <rPh sb="3" eb="4">
      <t>ベツ</t>
    </rPh>
    <rPh sb="7" eb="8">
      <t>スウ</t>
    </rPh>
    <rPh sb="8" eb="11">
      <t>セイゴウセイ</t>
    </rPh>
    <phoneticPr fontId="1"/>
  </si>
  <si>
    <t>機能別</t>
    <rPh sb="0" eb="3">
      <t>キノウベツ</t>
    </rPh>
    <phoneticPr fontId="1"/>
  </si>
  <si>
    <t>最小値</t>
    <rPh sb="0" eb="2">
      <t>サイショウ</t>
    </rPh>
    <rPh sb="2" eb="3">
      <t>アタイ</t>
    </rPh>
    <phoneticPr fontId="1"/>
  </si>
  <si>
    <t>最大値</t>
    <rPh sb="0" eb="3">
      <t>サイダイチ</t>
    </rPh>
    <phoneticPr fontId="1"/>
  </si>
  <si>
    <t>※対象３区分の病床融通数または転換病床数に誤りがあります。</t>
    <rPh sb="1" eb="3">
      <t>タイショウ</t>
    </rPh>
    <rPh sb="4" eb="6">
      <t>クブン</t>
    </rPh>
    <rPh sb="7" eb="9">
      <t>ビョウショウ</t>
    </rPh>
    <rPh sb="9" eb="11">
      <t>ユウズウ</t>
    </rPh>
    <rPh sb="11" eb="12">
      <t>カズ</t>
    </rPh>
    <rPh sb="15" eb="17">
      <t>テンカン</t>
    </rPh>
    <rPh sb="17" eb="20">
      <t>ビョウショウスウ</t>
    </rPh>
    <rPh sb="21" eb="22">
      <t>アヤマ</t>
    </rPh>
    <phoneticPr fontId="1"/>
  </si>
  <si>
    <t>代表</t>
    <rPh sb="0" eb="2">
      <t>ダイヒョウ</t>
    </rPh>
    <phoneticPr fontId="1"/>
  </si>
  <si>
    <t>C22セル～F22セルの入力チェックで使用</t>
    <rPh sb="12" eb="14">
      <t>ニュウリョク</t>
    </rPh>
    <rPh sb="19" eb="21">
      <t>シヨウ</t>
    </rPh>
    <phoneticPr fontId="1"/>
  </si>
  <si>
    <t>↓</t>
    <phoneticPr fontId="1"/>
  </si>
  <si>
    <t>適用一日平均
実働病床数</t>
    <rPh sb="0" eb="2">
      <t>テキヨウ</t>
    </rPh>
    <rPh sb="2" eb="4">
      <t>イチニチ</t>
    </rPh>
    <rPh sb="4" eb="6">
      <t>ヘイキン</t>
    </rPh>
    <rPh sb="7" eb="9">
      <t>ジツドウ</t>
    </rPh>
    <rPh sb="9" eb="12">
      <t>ビョウショウスウ</t>
    </rPh>
    <phoneticPr fontId="1"/>
  </si>
  <si>
    <t>適用病床稼働率</t>
    <rPh sb="0" eb="2">
      <t>テキヨウ</t>
    </rPh>
    <rPh sb="2" eb="4">
      <t>ビョウショウ</t>
    </rPh>
    <rPh sb="4" eb="7">
      <t>カドウリツ</t>
    </rPh>
    <phoneticPr fontId="1"/>
  </si>
  <si>
    <t>4.うち転換数</t>
    <rPh sb="4" eb="6">
      <t>テンカン</t>
    </rPh>
    <rPh sb="6" eb="7">
      <t>スウ</t>
    </rPh>
    <phoneticPr fontId="1"/>
  </si>
  <si>
    <t>対象３区分からの転換数</t>
    <rPh sb="8" eb="10">
      <t>テンカン</t>
    </rPh>
    <rPh sb="10" eb="11">
      <t>スウ</t>
    </rPh>
    <phoneticPr fontId="1"/>
  </si>
  <si>
    <t>病床融通数の合計が0となっていません。</t>
    <phoneticPr fontId="1"/>
  </si>
  <si>
    <t>他の統合関係医療機関との
病床融通数（※４）</t>
    <rPh sb="0" eb="1">
      <t>タ</t>
    </rPh>
    <rPh sb="2" eb="4">
      <t>トウゴウ</t>
    </rPh>
    <rPh sb="4" eb="6">
      <t>カンケイ</t>
    </rPh>
    <rPh sb="6" eb="8">
      <t>イリョウ</t>
    </rPh>
    <rPh sb="8" eb="10">
      <t>キカン</t>
    </rPh>
    <rPh sb="13" eb="15">
      <t>ビョウショウ</t>
    </rPh>
    <rPh sb="15" eb="17">
      <t>ユウズウ</t>
    </rPh>
    <rPh sb="17" eb="18">
      <t>スウ</t>
    </rPh>
    <phoneticPr fontId="1"/>
  </si>
  <si>
    <t>転換可能最大数</t>
    <rPh sb="0" eb="2">
      <t>テンカン</t>
    </rPh>
    <rPh sb="4" eb="6">
      <t>サイダイ</t>
    </rPh>
    <phoneticPr fontId="1"/>
  </si>
  <si>
    <t>前3区-後3区</t>
    <rPh sb="0" eb="1">
      <t>マエ</t>
    </rPh>
    <rPh sb="2" eb="3">
      <t>ク</t>
    </rPh>
    <rPh sb="4" eb="5">
      <t>アト</t>
    </rPh>
    <phoneticPr fontId="1"/>
  </si>
  <si>
    <t>融通3区</t>
    <rPh sb="0" eb="2">
      <t>ユウズウ</t>
    </rPh>
    <rPh sb="3" eb="4">
      <t>ク</t>
    </rPh>
    <phoneticPr fontId="1"/>
  </si>
  <si>
    <t>３区分の減少数</t>
    <phoneticPr fontId="1"/>
  </si>
  <si>
    <t>←のうち融通数</t>
    <rPh sb="4" eb="6">
      <t>ユウズウ</t>
    </rPh>
    <phoneticPr fontId="1"/>
  </si>
  <si>
    <t>3.うち他院への
融通数</t>
    <rPh sb="4" eb="5">
      <t>タ</t>
    </rPh>
    <rPh sb="5" eb="6">
      <t>イン</t>
    </rPh>
    <rPh sb="9" eb="11">
      <t>ユウズウ</t>
    </rPh>
    <rPh sb="11" eb="12">
      <t>スウ</t>
    </rPh>
    <phoneticPr fontId="1"/>
  </si>
  <si>
    <t>D26セルの入力チェックで参照</t>
    <rPh sb="6" eb="8">
      <t>ニュウリョク</t>
    </rPh>
    <rPh sb="13" eb="15">
      <t>サンショウ</t>
    </rPh>
    <phoneticPr fontId="1"/>
  </si>
  <si>
    <t>C26セルの回復期の値</t>
    <rPh sb="6" eb="9">
      <t>カイフクキ</t>
    </rPh>
    <rPh sb="10" eb="11">
      <t>アタイ</t>
    </rPh>
    <phoneticPr fontId="1"/>
  </si>
  <si>
    <t>D56セルの病床数算出で参照</t>
    <rPh sb="6" eb="9">
      <t>ビョウショウスウ</t>
    </rPh>
    <rPh sb="9" eb="11">
      <t>サンシュツ</t>
    </rPh>
    <rPh sb="12" eb="14">
      <t>サンショウ</t>
    </rPh>
    <phoneticPr fontId="1"/>
  </si>
  <si>
    <t>C56セルの単価算出で参照</t>
    <rPh sb="6" eb="8">
      <t>タンカ</t>
    </rPh>
    <rPh sb="8" eb="10">
      <t>サンシュツ</t>
    </rPh>
    <rPh sb="11" eb="13">
      <t>サンショウ</t>
    </rPh>
    <phoneticPr fontId="1"/>
  </si>
  <si>
    <t>C11セル～I11セルで参照</t>
    <rPh sb="12" eb="14">
      <t>サンショウ</t>
    </rPh>
    <phoneticPr fontId="1"/>
  </si>
  <si>
    <t>別紙１</t>
    <rPh sb="0" eb="2">
      <t>ベッシ</t>
    </rPh>
    <phoneticPr fontId="1"/>
  </si>
  <si>
    <r>
      <rPr>
        <sz val="10"/>
        <color theme="1"/>
        <rFont val="ＭＳ 明朝"/>
        <family val="1"/>
        <charset val="128"/>
      </rPr>
      <t>廃止</t>
    </r>
    <r>
      <rPr>
        <sz val="11"/>
        <color theme="1"/>
        <rFont val="ＭＳ 明朝"/>
        <family val="1"/>
        <charset val="128"/>
      </rPr>
      <t xml:space="preserve">
</t>
    </r>
    <r>
      <rPr>
        <sz val="7"/>
        <color theme="1"/>
        <rFont val="ＭＳ 明朝"/>
        <family val="1"/>
        <charset val="128"/>
      </rPr>
      <t>（有床診療所化、診療所化も含む）</t>
    </r>
    <rPh sb="0" eb="2">
      <t>ハイシ</t>
    </rPh>
    <rPh sb="4" eb="6">
      <t>ユウショウ</t>
    </rPh>
    <rPh sb="6" eb="9">
      <t>シンリョウジョ</t>
    </rPh>
    <rPh sb="9" eb="10">
      <t>カ</t>
    </rPh>
    <rPh sb="11" eb="14">
      <t>シンリョウジョ</t>
    </rPh>
    <rPh sb="14" eb="15">
      <t>カ</t>
    </rPh>
    <rPh sb="16" eb="17">
      <t>フク</t>
    </rPh>
    <phoneticPr fontId="1"/>
  </si>
  <si>
    <t>１．統合関係医療機関の情報</t>
    <rPh sb="2" eb="4">
      <t>トウゴウ</t>
    </rPh>
    <rPh sb="4" eb="6">
      <t>カンケイ</t>
    </rPh>
    <rPh sb="6" eb="8">
      <t>イリョウ</t>
    </rPh>
    <rPh sb="8" eb="10">
      <t>キカン</t>
    </rPh>
    <rPh sb="11" eb="13">
      <t>ジョウホウ</t>
    </rPh>
    <phoneticPr fontId="1"/>
  </si>
  <si>
    <t>２．支給申請額（総括表から転記）</t>
    <rPh sb="2" eb="4">
      <t>シキュウ</t>
    </rPh>
    <rPh sb="4" eb="7">
      <t>シンセイガク</t>
    </rPh>
    <rPh sb="8" eb="10">
      <t>ソウカツ</t>
    </rPh>
    <rPh sb="10" eb="11">
      <t>ヒョウ</t>
    </rPh>
    <rPh sb="13" eb="15">
      <t>テンキ</t>
    </rPh>
    <phoneticPr fontId="1"/>
  </si>
  <si>
    <t>東京都病床機能再編支援事業（統合支援給付金支給事業）支給額算定書</t>
    <rPh sb="0" eb="2">
      <t>トウキョウ</t>
    </rPh>
    <rPh sb="2" eb="3">
      <t>ト</t>
    </rPh>
    <rPh sb="3" eb="5">
      <t>ビョウショウ</t>
    </rPh>
    <rPh sb="5" eb="7">
      <t>キノウ</t>
    </rPh>
    <rPh sb="7" eb="9">
      <t>サイヘン</t>
    </rPh>
    <rPh sb="9" eb="11">
      <t>シエン</t>
    </rPh>
    <rPh sb="11" eb="13">
      <t>ジギョウ</t>
    </rPh>
    <rPh sb="14" eb="16">
      <t>トウゴウ</t>
    </rPh>
    <rPh sb="16" eb="18">
      <t>シエン</t>
    </rPh>
    <rPh sb="18" eb="21">
      <t>キュウフキン</t>
    </rPh>
    <rPh sb="21" eb="23">
      <t>シキュウ</t>
    </rPh>
    <rPh sb="23" eb="25">
      <t>ジギョウ</t>
    </rPh>
    <rPh sb="26" eb="28">
      <t>シキュウ</t>
    </rPh>
    <rPh sb="28" eb="29">
      <t>ガク</t>
    </rPh>
    <rPh sb="29" eb="31">
      <t>サンテイ</t>
    </rPh>
    <rPh sb="31" eb="32">
      <t>ショ</t>
    </rPh>
    <phoneticPr fontId="51"/>
  </si>
  <si>
    <t>別紙２</t>
    <rPh sb="0" eb="2">
      <t>ベッシ</t>
    </rPh>
    <phoneticPr fontId="51"/>
  </si>
  <si>
    <t>３．統合計画に係る地域医療構想調整会議の議論の状況</t>
    <rPh sb="2" eb="4">
      <t>トウゴウ</t>
    </rPh>
    <rPh sb="4" eb="6">
      <t>ケイカク</t>
    </rPh>
    <rPh sb="7" eb="8">
      <t>カカ</t>
    </rPh>
    <rPh sb="9" eb="11">
      <t>チイキ</t>
    </rPh>
    <rPh sb="11" eb="13">
      <t>イリョウ</t>
    </rPh>
    <rPh sb="13" eb="15">
      <t>コウソウ</t>
    </rPh>
    <rPh sb="15" eb="17">
      <t>チョウセイ</t>
    </rPh>
    <rPh sb="17" eb="19">
      <t>カイギ</t>
    </rPh>
    <rPh sb="20" eb="22">
      <t>ギロン</t>
    </rPh>
    <rPh sb="23" eb="25">
      <t>ジョウキョウ</t>
    </rPh>
    <phoneticPr fontId="1"/>
  </si>
  <si>
    <t>４．統合計画に係る都道府県医療審議への意見聴取の状況</t>
    <rPh sb="2" eb="4">
      <t>トウゴウ</t>
    </rPh>
    <rPh sb="4" eb="6">
      <t>ケイカク</t>
    </rPh>
    <rPh sb="7" eb="8">
      <t>カカ</t>
    </rPh>
    <rPh sb="9" eb="13">
      <t>トドウフケン</t>
    </rPh>
    <rPh sb="13" eb="15">
      <t>イリョウ</t>
    </rPh>
    <rPh sb="15" eb="17">
      <t>シンギ</t>
    </rPh>
    <rPh sb="19" eb="21">
      <t>イケン</t>
    </rPh>
    <rPh sb="21" eb="23">
      <t>チョウシュ</t>
    </rPh>
    <rPh sb="24" eb="26">
      <t>ジョウキョウ</t>
    </rPh>
    <phoneticPr fontId="1"/>
  </si>
  <si>
    <t>東京都病床機能再編支援事業（統合支援給付金支給事業）　支給額算定書個票</t>
    <rPh sb="0" eb="2">
      <t>トウキョウ</t>
    </rPh>
    <rPh sb="2" eb="3">
      <t>ト</t>
    </rPh>
    <rPh sb="3" eb="5">
      <t>ビョウショウ</t>
    </rPh>
    <rPh sb="5" eb="7">
      <t>キノウ</t>
    </rPh>
    <rPh sb="7" eb="9">
      <t>サイヘン</t>
    </rPh>
    <rPh sb="9" eb="11">
      <t>シエン</t>
    </rPh>
    <rPh sb="11" eb="13">
      <t>ジギョウ</t>
    </rPh>
    <rPh sb="14" eb="16">
      <t>トウゴウ</t>
    </rPh>
    <rPh sb="16" eb="18">
      <t>シエン</t>
    </rPh>
    <rPh sb="18" eb="21">
      <t>キュウフキン</t>
    </rPh>
    <rPh sb="21" eb="23">
      <t>シキュウ</t>
    </rPh>
    <rPh sb="23" eb="25">
      <t>ジギョウ</t>
    </rPh>
    <rPh sb="27" eb="29">
      <t>シキュウ</t>
    </rPh>
    <rPh sb="29" eb="30">
      <t>ガク</t>
    </rPh>
    <rPh sb="30" eb="32">
      <t>サンテイ</t>
    </rPh>
    <rPh sb="32" eb="33">
      <t>ショ</t>
    </rPh>
    <rPh sb="33" eb="35">
      <t>コヒョウ</t>
    </rPh>
    <phoneticPr fontId="1"/>
  </si>
  <si>
    <t>別紙３－１</t>
    <rPh sb="0" eb="2">
      <t>ベッシ</t>
    </rPh>
    <phoneticPr fontId="1"/>
  </si>
  <si>
    <t>別紙３－２</t>
    <rPh sb="0" eb="2">
      <t>ベッシ</t>
    </rPh>
    <phoneticPr fontId="1"/>
  </si>
  <si>
    <t>　　東京都病床機能再編支援事業（統合支援給付金支給事業）　経費所要額調書</t>
    <rPh sb="2" eb="4">
      <t>トウキョウ</t>
    </rPh>
    <rPh sb="4" eb="5">
      <t>ト</t>
    </rPh>
    <rPh sb="5" eb="15">
      <t>ｑ</t>
    </rPh>
    <rPh sb="16" eb="18">
      <t>トウゴウ</t>
    </rPh>
    <rPh sb="18" eb="20">
      <t>シエン</t>
    </rPh>
    <rPh sb="20" eb="23">
      <t>キュウフキン</t>
    </rPh>
    <rPh sb="23" eb="25">
      <t>シキュウ</t>
    </rPh>
    <rPh sb="25" eb="27">
      <t>ジギョウ</t>
    </rPh>
    <rPh sb="29" eb="31">
      <t>ケイヒ</t>
    </rPh>
    <rPh sb="31" eb="33">
      <t>ショヨウ</t>
    </rPh>
    <rPh sb="33" eb="34">
      <t>ガク</t>
    </rPh>
    <rPh sb="34" eb="36">
      <t>チョウショ</t>
    </rPh>
    <phoneticPr fontId="1"/>
  </si>
  <si>
    <t>非該当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</si>
</sst>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quot;¥&quot;#,##0_);[Red]\(&quot;¥&quot;#,##0\)"/>
    <numFmt numFmtId="177" formatCode="#,##0;\-#,##0;\-"/>
    <numFmt numFmtId="178" formatCode="#,##0;\-#,##0;&quot;-&quot;"/>
    <numFmt numFmtId="179" formatCode="0.00_)"/>
    <numFmt numFmtId="180" formatCode="&quot;¥&quot;#,##0.\-;&quot;¥&quot;\-#,##0.\-"/>
    <numFmt numFmtId="181" formatCode="&quot;¥&quot;#,##0.00;[Red]\-&quot;¥&quot;#,##0.00"/>
    <numFmt numFmtId="182" formatCode="&quot;¥&quot;#,##0;[Red]\-&quot;¥&quot;#,##0"/>
    <numFmt numFmtId="183" formatCode="\×\ 0.0_ "/>
    <numFmt numFmtId="184" formatCode="0.0%"/>
    <numFmt numFmtId="185" formatCode="0_ "/>
    <numFmt numFmtId="186" formatCode="#,##0;&quot;▲ &quot;#,##0"/>
    <numFmt numFmtId="187" formatCode="0%&quot;以&quot;&quot;上&quot;"/>
  </numFmts>
  <fonts count="82">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ＭＳ ゴシック"/>
      <family val="3"/>
      <charset val="128"/>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theme="1"/>
      <name val="ＭＳ Ｐゴシック"/>
      <family val="3"/>
      <charset val="128"/>
      <scheme val="minor"/>
    </font>
    <font>
      <sz val="11"/>
      <color indexed="17"/>
      <name val="ＭＳ Ｐゴシック"/>
      <family val="3"/>
      <charset val="128"/>
    </font>
    <font>
      <sz val="9"/>
      <name val="ＭＳ Ｐゴシック"/>
      <family val="3"/>
      <charset val="128"/>
    </font>
    <font>
      <sz val="10"/>
      <name val="ＭＳ 明朝"/>
      <family val="1"/>
      <charset val="128"/>
    </font>
    <font>
      <sz val="10"/>
      <name val="ＭＳ Ｐゴシック"/>
      <family val="3"/>
      <charset val="128"/>
    </font>
    <font>
      <sz val="10"/>
      <name val="Helv"/>
      <family val="2"/>
    </font>
    <font>
      <sz val="10"/>
      <color indexed="8"/>
      <name val="ＭＳ Ｐゴシック"/>
      <family val="3"/>
      <charset val="128"/>
    </font>
    <font>
      <sz val="10"/>
      <color indexed="9"/>
      <name val="ＭＳ Ｐゴシック"/>
      <family val="3"/>
      <charset val="128"/>
    </font>
    <font>
      <sz val="8"/>
      <name val="Arial"/>
      <family val="2"/>
    </font>
    <font>
      <b/>
      <i/>
      <sz val="16"/>
      <name val="Helv"/>
      <family val="2"/>
    </font>
    <font>
      <b/>
      <sz val="10"/>
      <color indexed="9"/>
      <name val="ＭＳ Ｐゴシック"/>
      <family val="3"/>
      <charset val="128"/>
    </font>
    <font>
      <sz val="10"/>
      <color indexed="60"/>
      <name val="ＭＳ Ｐゴシック"/>
      <family val="3"/>
      <charset val="128"/>
    </font>
    <font>
      <u/>
      <sz val="8.8000000000000007"/>
      <color indexed="12"/>
      <name val="ＭＳ Ｐゴシック"/>
      <family val="3"/>
      <charset val="128"/>
    </font>
    <font>
      <sz val="12"/>
      <name val="ＭＳ ゴシック"/>
      <family val="3"/>
      <charset val="128"/>
    </font>
    <font>
      <sz val="10"/>
      <color indexed="52"/>
      <name val="ＭＳ Ｐゴシック"/>
      <family val="3"/>
      <charset val="128"/>
    </font>
    <font>
      <sz val="10"/>
      <color indexed="20"/>
      <name val="ＭＳ Ｐゴシック"/>
      <family val="3"/>
      <charset val="128"/>
    </font>
    <font>
      <sz val="8"/>
      <name val="ＭＳ 明朝"/>
      <family val="1"/>
      <charset val="128"/>
    </font>
    <font>
      <b/>
      <sz val="10"/>
      <color indexed="52"/>
      <name val="ＭＳ Ｐゴシック"/>
      <family val="3"/>
      <charset val="128"/>
    </font>
    <font>
      <sz val="10"/>
      <color indexed="10"/>
      <name val="ＭＳ Ｐゴシック"/>
      <family val="3"/>
      <charset val="128"/>
    </font>
    <font>
      <b/>
      <sz val="10"/>
      <color indexed="8"/>
      <name val="ＭＳ Ｐゴシック"/>
      <family val="3"/>
      <charset val="128"/>
    </font>
    <font>
      <b/>
      <sz val="10"/>
      <color indexed="63"/>
      <name val="ＭＳ Ｐゴシック"/>
      <family val="3"/>
      <charset val="128"/>
    </font>
    <font>
      <i/>
      <sz val="10"/>
      <color indexed="23"/>
      <name val="ＭＳ Ｐゴシック"/>
      <family val="3"/>
      <charset val="128"/>
    </font>
    <font>
      <sz val="11"/>
      <name val="・団"/>
      <family val="1"/>
      <charset val="128"/>
    </font>
    <font>
      <sz val="10"/>
      <color indexed="62"/>
      <name val="ＭＳ Ｐゴシック"/>
      <family val="3"/>
      <charset val="128"/>
    </font>
    <font>
      <sz val="11"/>
      <name val="ＭＳ Ｐ明朝"/>
      <family val="1"/>
      <charset val="128"/>
    </font>
    <font>
      <sz val="10"/>
      <color indexed="17"/>
      <name val="ＭＳ Ｐゴシック"/>
      <family val="3"/>
      <charset val="128"/>
    </font>
    <font>
      <sz val="11"/>
      <name val="ＭＳ 明朝"/>
      <family val="1"/>
      <charset val="128"/>
    </font>
    <font>
      <sz val="6"/>
      <name val="ＭＳ Ｐゴシック"/>
      <family val="3"/>
      <charset val="128"/>
    </font>
    <font>
      <u/>
      <sz val="11"/>
      <color theme="10"/>
      <name val="ＭＳ Ｐゴシック"/>
      <family val="2"/>
      <charset val="128"/>
      <scheme val="minor"/>
    </font>
    <font>
      <sz val="11"/>
      <name val="メイリオ"/>
      <family val="3"/>
      <charset val="128"/>
    </font>
    <font>
      <sz val="11"/>
      <color indexed="8"/>
      <name val="メイリオ"/>
      <family val="3"/>
      <charset val="128"/>
    </font>
    <font>
      <sz val="16"/>
      <name val="メイリオ"/>
      <family val="3"/>
      <charset val="128"/>
    </font>
    <font>
      <b/>
      <sz val="16"/>
      <name val="メイリオ"/>
      <family val="3"/>
      <charset val="128"/>
    </font>
    <font>
      <sz val="11"/>
      <color theme="1"/>
      <name val="メイリオ"/>
      <family val="3"/>
      <charset val="128"/>
    </font>
    <font>
      <sz val="10"/>
      <color theme="1"/>
      <name val="メイリオ"/>
      <family val="3"/>
      <charset val="128"/>
    </font>
    <font>
      <sz val="10"/>
      <name val="メイリオ"/>
      <family val="3"/>
      <charset val="128"/>
    </font>
    <font>
      <sz val="9"/>
      <name val="メイリオ"/>
      <family val="3"/>
      <charset val="128"/>
    </font>
    <font>
      <sz val="8"/>
      <name val="メイリオ"/>
      <family val="3"/>
      <charset val="128"/>
    </font>
    <font>
      <sz val="12"/>
      <name val="メイリオ"/>
      <family val="3"/>
      <charset val="128"/>
    </font>
    <font>
      <sz val="7"/>
      <name val="メイリオ"/>
      <family val="3"/>
      <charset val="128"/>
    </font>
    <font>
      <sz val="14"/>
      <color theme="1"/>
      <name val="メイリオ"/>
      <family val="3"/>
      <charset val="128"/>
    </font>
    <font>
      <b/>
      <sz val="11"/>
      <color theme="1"/>
      <name val="メイリオ"/>
      <family val="3"/>
      <charset val="128"/>
    </font>
    <font>
      <sz val="8"/>
      <color theme="1"/>
      <name val="メイリオ"/>
      <family val="3"/>
      <charset val="128"/>
    </font>
    <font>
      <sz val="11"/>
      <color theme="0"/>
      <name val="メイリオ"/>
      <family val="3"/>
      <charset val="128"/>
    </font>
    <font>
      <b/>
      <sz val="10"/>
      <color theme="0"/>
      <name val="メイリオ"/>
      <family val="3"/>
      <charset val="128"/>
    </font>
    <font>
      <b/>
      <sz val="9"/>
      <color indexed="81"/>
      <name val="MS P ゴシック"/>
      <family val="3"/>
      <charset val="128"/>
    </font>
    <font>
      <sz val="10.4"/>
      <name val="ＭＳ 明朝"/>
      <family val="1"/>
      <charset val="128"/>
    </font>
    <font>
      <sz val="11"/>
      <color theme="1"/>
      <name val="ＭＳ 明朝"/>
      <family val="1"/>
      <charset val="128"/>
    </font>
    <font>
      <sz val="12"/>
      <color theme="1"/>
      <name val="ＭＳ 明朝"/>
      <family val="1"/>
      <charset val="128"/>
    </font>
    <font>
      <sz val="14"/>
      <color theme="1"/>
      <name val="ＭＳ 明朝"/>
      <family val="1"/>
      <charset val="128"/>
    </font>
    <font>
      <sz val="10"/>
      <color theme="1"/>
      <name val="ＭＳ 明朝"/>
      <family val="1"/>
      <charset val="128"/>
    </font>
    <font>
      <sz val="9"/>
      <color theme="1"/>
      <name val="ＭＳ 明朝"/>
      <family val="1"/>
      <charset val="128"/>
    </font>
    <font>
      <u/>
      <sz val="11"/>
      <color theme="10"/>
      <name val="ＭＳ 明朝"/>
      <family val="1"/>
      <charset val="128"/>
    </font>
    <font>
      <sz val="11"/>
      <color theme="0"/>
      <name val="ＭＳ 明朝"/>
      <family val="1"/>
      <charset val="128"/>
    </font>
    <font>
      <sz val="7"/>
      <color theme="1"/>
      <name val="ＭＳ 明朝"/>
      <family val="1"/>
      <charset val="128"/>
    </font>
    <font>
      <b/>
      <sz val="11"/>
      <color theme="1"/>
      <name val="ＭＳ 明朝"/>
      <family val="1"/>
      <charset val="128"/>
    </font>
    <font>
      <sz val="8"/>
      <color theme="1"/>
      <name val="ＭＳ 明朝"/>
      <family val="1"/>
      <charset val="128"/>
    </font>
    <font>
      <sz val="14"/>
      <name val="メイリオ"/>
      <family val="3"/>
      <charset val="128"/>
    </font>
  </fonts>
  <fills count="54">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CCFFCC"/>
        <bgColor indexed="64"/>
      </patternFill>
    </fill>
  </fills>
  <borders count="15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8"/>
      </top>
      <bottom style="medium">
        <color indexed="8"/>
      </bottom>
      <diagonal/>
    </border>
    <border>
      <left/>
      <right/>
      <top style="thin">
        <color indexed="8"/>
      </top>
      <bottom style="thin">
        <color indexed="8"/>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hair">
        <color indexed="8"/>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medium">
        <color indexed="64"/>
      </top>
      <bottom style="medium">
        <color indexed="64"/>
      </bottom>
      <diagonal/>
    </border>
    <border>
      <left style="thin">
        <color indexed="64"/>
      </left>
      <right/>
      <top style="dotted">
        <color indexed="64"/>
      </top>
      <bottom style="dotted">
        <color indexed="64"/>
      </bottom>
      <diagonal/>
    </border>
    <border>
      <left style="thin">
        <color indexed="22"/>
      </left>
      <right style="thin">
        <color indexed="22"/>
      </right>
      <top style="thin">
        <color indexed="22"/>
      </top>
      <bottom style="thin">
        <color indexed="22"/>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8"/>
      </top>
      <bottom style="thin">
        <color indexed="8"/>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diagonalDown="1">
      <left style="thin">
        <color indexed="64"/>
      </left>
      <right style="thin">
        <color indexed="64"/>
      </right>
      <top style="double">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hair">
        <color indexed="64"/>
      </left>
      <right/>
      <top style="thin">
        <color indexed="64"/>
      </top>
      <bottom style="thin">
        <color indexed="64"/>
      </bottom>
      <diagonal/>
    </border>
    <border>
      <left style="hair">
        <color indexed="64"/>
      </left>
      <right/>
      <top style="double">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double">
        <color indexed="64"/>
      </top>
      <bottom style="thin">
        <color auto="1"/>
      </bottom>
      <diagonal/>
    </border>
    <border>
      <left style="medium">
        <color indexed="64"/>
      </left>
      <right style="medium">
        <color indexed="64"/>
      </right>
      <top style="double">
        <color indexed="64"/>
      </top>
      <bottom style="medium">
        <color indexed="64"/>
      </bottom>
      <diagonal/>
    </border>
    <border>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style="medium">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thin">
        <color indexed="64"/>
      </right>
      <top style="hair">
        <color indexed="64"/>
      </top>
      <bottom style="double">
        <color indexed="64"/>
      </bottom>
      <diagonal/>
    </border>
    <border>
      <left style="medium">
        <color indexed="64"/>
      </left>
      <right/>
      <top style="medium">
        <color indexed="64"/>
      </top>
      <bottom/>
      <diagonal/>
    </border>
    <border>
      <left/>
      <right style="medium">
        <color auto="1"/>
      </right>
      <top style="medium">
        <color auto="1"/>
      </top>
      <bottom/>
      <diagonal/>
    </border>
    <border>
      <left style="medium">
        <color auto="1"/>
      </left>
      <right/>
      <top/>
      <bottom style="thin">
        <color indexed="64"/>
      </bottom>
      <diagonal/>
    </border>
    <border>
      <left/>
      <right style="medium">
        <color indexed="64"/>
      </right>
      <top/>
      <bottom style="thin">
        <color indexed="64"/>
      </bottom>
      <diagonal/>
    </border>
    <border>
      <left/>
      <right/>
      <top style="medium">
        <color auto="1"/>
      </top>
      <bottom/>
      <diagonal/>
    </border>
    <border>
      <left style="medium">
        <color indexed="64"/>
      </left>
      <right/>
      <top style="thin">
        <color indexed="64"/>
      </top>
      <bottom style="thin">
        <color indexed="64"/>
      </bottom>
      <diagonal/>
    </border>
    <border>
      <left/>
      <right style="hair">
        <color indexed="64"/>
      </right>
      <top style="thin">
        <color indexed="64"/>
      </top>
      <bottom style="medium">
        <color indexed="64"/>
      </bottom>
      <diagonal/>
    </border>
    <border>
      <left/>
      <right style="thin">
        <color indexed="64"/>
      </right>
      <top style="medium">
        <color auto="1"/>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auto="1"/>
      </right>
      <top style="hair">
        <color indexed="64"/>
      </top>
      <bottom style="hair">
        <color indexed="64"/>
      </bottom>
      <diagonal/>
    </border>
    <border>
      <left style="hair">
        <color auto="1"/>
      </left>
      <right style="hair">
        <color auto="1"/>
      </right>
      <top style="hair">
        <color auto="1"/>
      </top>
      <bottom/>
      <diagonal/>
    </border>
    <border>
      <left style="hair">
        <color indexed="64"/>
      </left>
      <right style="medium">
        <color indexed="64"/>
      </right>
      <top style="hair">
        <color indexed="64"/>
      </top>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diagonal/>
    </border>
    <border>
      <left style="hair">
        <color indexed="64"/>
      </left>
      <right style="medium">
        <color indexed="64"/>
      </right>
      <top/>
      <bottom/>
      <diagonal/>
    </border>
    <border>
      <left style="thin">
        <color indexed="64"/>
      </left>
      <right/>
      <top/>
      <bottom style="medium">
        <color auto="1"/>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medium">
        <color auto="1"/>
      </top>
      <bottom style="thin">
        <color indexed="64"/>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style="medium">
        <color indexed="64"/>
      </right>
      <top style="hair">
        <color indexed="64"/>
      </top>
      <bottom style="thin">
        <color indexed="64"/>
      </bottom>
      <diagonal/>
    </border>
    <border diagonalUp="1">
      <left style="thin">
        <color indexed="64"/>
      </left>
      <right style="thin">
        <color indexed="64"/>
      </right>
      <top style="hair">
        <color indexed="64"/>
      </top>
      <bottom style="thin">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right style="thin">
        <color indexed="64"/>
      </right>
      <top style="hair">
        <color indexed="64"/>
      </top>
      <bottom style="thin">
        <color indexed="64"/>
      </bottom>
      <diagonal style="thin">
        <color indexed="64"/>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hair">
        <color indexed="64"/>
      </right>
      <top style="thin">
        <color indexed="64"/>
      </top>
      <bottom/>
      <diagonal/>
    </border>
    <border>
      <left style="medium">
        <color indexed="64"/>
      </left>
      <right style="hair">
        <color indexed="64"/>
      </right>
      <top/>
      <bottom style="medium">
        <color indexed="64"/>
      </bottom>
      <diagonal/>
    </border>
  </borders>
  <cellStyleXfs count="353">
    <xf numFmtId="0" fontId="0" fillId="0" borderId="0">
      <alignment vertical="center"/>
    </xf>
    <xf numFmtId="0" fontId="3" fillId="0" borderId="0"/>
    <xf numFmtId="0" fontId="2" fillId="0" borderId="0">
      <alignment vertical="center"/>
    </xf>
    <xf numFmtId="0" fontId="4" fillId="2" borderId="0" applyNumberFormat="0" applyBorder="0" applyProtection="0">
      <alignment vertical="center"/>
    </xf>
    <xf numFmtId="0" fontId="4" fillId="3" borderId="0" applyNumberFormat="0" applyBorder="0" applyProtection="0">
      <alignment vertical="center"/>
    </xf>
    <xf numFmtId="0" fontId="4" fillId="4" borderId="0" applyNumberFormat="0" applyBorder="0" applyProtection="0">
      <alignment vertical="center"/>
    </xf>
    <xf numFmtId="0" fontId="4" fillId="5" borderId="0" applyNumberFormat="0" applyBorder="0" applyProtection="0">
      <alignment vertical="center"/>
    </xf>
    <xf numFmtId="0" fontId="4" fillId="6" borderId="0" applyNumberFormat="0" applyBorder="0" applyProtection="0">
      <alignment vertical="center"/>
    </xf>
    <xf numFmtId="0" fontId="4" fillId="7" borderId="0" applyNumberFormat="0" applyBorder="0" applyProtection="0">
      <alignment vertical="center"/>
    </xf>
    <xf numFmtId="0" fontId="4" fillId="8" borderId="0" applyNumberFormat="0" applyBorder="0" applyProtection="0">
      <alignment vertical="center"/>
    </xf>
    <xf numFmtId="0" fontId="4" fillId="9" borderId="0" applyNumberFormat="0" applyBorder="0" applyProtection="0">
      <alignment vertical="center"/>
    </xf>
    <xf numFmtId="0" fontId="4" fillId="10" borderId="0" applyNumberFormat="0" applyBorder="0" applyProtection="0">
      <alignment vertical="center"/>
    </xf>
    <xf numFmtId="0" fontId="4" fillId="5" borderId="0" applyNumberFormat="0" applyBorder="0" applyProtection="0">
      <alignment vertical="center"/>
    </xf>
    <xf numFmtId="0" fontId="4" fillId="8" borderId="0" applyNumberFormat="0" applyBorder="0" applyProtection="0">
      <alignment vertical="center"/>
    </xf>
    <xf numFmtId="0" fontId="4" fillId="11" borderId="0" applyNumberFormat="0" applyBorder="0" applyProtection="0">
      <alignment vertical="center"/>
    </xf>
    <xf numFmtId="0" fontId="5" fillId="12" borderId="0" applyNumberFormat="0" applyBorder="0" applyProtection="0">
      <alignment vertical="center"/>
    </xf>
    <xf numFmtId="0" fontId="5" fillId="9" borderId="0" applyNumberFormat="0" applyBorder="0" applyProtection="0">
      <alignment vertical="center"/>
    </xf>
    <xf numFmtId="0" fontId="5" fillId="10" borderId="0" applyNumberFormat="0" applyBorder="0" applyProtection="0">
      <alignment vertical="center"/>
    </xf>
    <xf numFmtId="0" fontId="5" fillId="13" borderId="0" applyNumberFormat="0" applyBorder="0" applyProtection="0">
      <alignment vertical="center"/>
    </xf>
    <xf numFmtId="0" fontId="5" fillId="14" borderId="0" applyNumberFormat="0" applyBorder="0" applyProtection="0">
      <alignment vertical="center"/>
    </xf>
    <xf numFmtId="0" fontId="5" fillId="15" borderId="0" applyNumberFormat="0" applyBorder="0" applyProtection="0">
      <alignment vertical="center"/>
    </xf>
    <xf numFmtId="177" fontId="6" fillId="0" borderId="0" applyFill="0" applyBorder="0">
      <alignment vertical="center"/>
    </xf>
    <xf numFmtId="177" fontId="6" fillId="0" borderId="0" applyFill="0" applyBorder="0">
      <alignment vertical="center"/>
    </xf>
    <xf numFmtId="0" fontId="7" fillId="0" borderId="8" applyNumberFormat="0" applyProtection="0">
      <alignment vertical="center"/>
    </xf>
    <xf numFmtId="0" fontId="7" fillId="0" borderId="8" applyNumberFormat="0" applyProtection="0">
      <alignment vertical="center"/>
    </xf>
    <xf numFmtId="0" fontId="7" fillId="0" borderId="9">
      <alignment horizontal="left" vertical="center"/>
    </xf>
    <xf numFmtId="0" fontId="7" fillId="0" borderId="9">
      <alignment horizontal="left" vertical="center"/>
    </xf>
    <xf numFmtId="0" fontId="8" fillId="0" borderId="0" applyBorder="0"/>
    <xf numFmtId="0" fontId="8" fillId="0" borderId="0"/>
    <xf numFmtId="0" fontId="9" fillId="0" borderId="0"/>
    <xf numFmtId="0" fontId="5" fillId="16" borderId="0" applyNumberFormat="0" applyBorder="0" applyProtection="0">
      <alignment vertical="center"/>
    </xf>
    <xf numFmtId="0" fontId="5" fillId="17" borderId="0" applyNumberFormat="0" applyBorder="0" applyProtection="0">
      <alignment vertical="center"/>
    </xf>
    <xf numFmtId="0" fontId="5" fillId="18" borderId="0" applyNumberFormat="0" applyBorder="0" applyProtection="0">
      <alignment vertical="center"/>
    </xf>
    <xf numFmtId="0" fontId="5" fillId="13" borderId="0" applyNumberFormat="0" applyBorder="0" applyProtection="0">
      <alignment vertical="center"/>
    </xf>
    <xf numFmtId="0" fontId="5" fillId="14" borderId="0" applyNumberFormat="0" applyBorder="0" applyProtection="0">
      <alignment vertical="center"/>
    </xf>
    <xf numFmtId="0" fontId="5" fillId="19" borderId="0" applyNumberFormat="0" applyBorder="0" applyProtection="0">
      <alignment vertical="center"/>
    </xf>
    <xf numFmtId="0" fontId="10" fillId="0" borderId="0" applyNumberFormat="0" applyFill="0" applyBorder="0" applyProtection="0">
      <alignment vertical="center"/>
    </xf>
    <xf numFmtId="0" fontId="11" fillId="20" borderId="10" applyNumberFormat="0" applyProtection="0">
      <alignment vertical="center"/>
    </xf>
    <xf numFmtId="0" fontId="12" fillId="21" borderId="0" applyNumberFormat="0" applyBorder="0" applyProtection="0">
      <alignment vertical="center"/>
    </xf>
    <xf numFmtId="0" fontId="3" fillId="22" borderId="11" applyNumberFormat="0" applyProtection="0">
      <alignment vertical="center"/>
    </xf>
    <xf numFmtId="0" fontId="13" fillId="0" borderId="12" applyNumberFormat="0" applyFill="0" applyProtection="0">
      <alignment vertical="center"/>
    </xf>
    <xf numFmtId="0" fontId="14" fillId="3" borderId="0" applyNumberFormat="0" applyBorder="0" applyProtection="0">
      <alignment vertical="center"/>
    </xf>
    <xf numFmtId="0" fontId="3" fillId="0" borderId="13" applyNumberFormat="0" applyFill="0" applyProtection="0">
      <alignment vertical="center"/>
    </xf>
    <xf numFmtId="0" fontId="3" fillId="0" borderId="13" applyNumberFormat="0" applyFill="0" applyProtection="0">
      <alignment vertical="center"/>
    </xf>
    <xf numFmtId="0" fontId="15" fillId="23" borderId="14" applyNumberFormat="0" applyProtection="0">
      <alignment vertical="center"/>
    </xf>
    <xf numFmtId="0" fontId="16" fillId="0" borderId="0" applyNumberFormat="0" applyFill="0" applyBorder="0" applyProtection="0">
      <alignment vertical="center"/>
    </xf>
    <xf numFmtId="0" fontId="17" fillId="0" borderId="15" applyNumberFormat="0" applyFill="0" applyProtection="0">
      <alignment vertical="center"/>
    </xf>
    <xf numFmtId="0" fontId="18" fillId="0" borderId="16" applyNumberFormat="0" applyFill="0" applyProtection="0">
      <alignment vertical="center"/>
    </xf>
    <xf numFmtId="0" fontId="19" fillId="0" borderId="17" applyNumberFormat="0" applyFill="0" applyProtection="0">
      <alignment vertical="center"/>
    </xf>
    <xf numFmtId="0" fontId="19" fillId="0" borderId="0" applyNumberFormat="0" applyFill="0" applyBorder="0" applyProtection="0">
      <alignment vertical="center"/>
    </xf>
    <xf numFmtId="0" fontId="20" fillId="0" borderId="18" applyNumberFormat="0" applyFill="0" applyProtection="0">
      <alignment vertical="center"/>
    </xf>
    <xf numFmtId="0" fontId="21" fillId="23" borderId="19" applyNumberFormat="0" applyProtection="0">
      <alignment vertical="center"/>
    </xf>
    <xf numFmtId="0" fontId="22" fillId="0" borderId="0" applyNumberFormat="0" applyFill="0" applyBorder="0" applyProtection="0">
      <alignment vertical="center"/>
    </xf>
    <xf numFmtId="0" fontId="23" fillId="7" borderId="14" applyNumberFormat="0" applyProtection="0">
      <alignment vertical="center"/>
    </xf>
    <xf numFmtId="0" fontId="2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5" fillId="4" borderId="0" applyNumberFormat="0" applyBorder="0" applyProtection="0">
      <alignment vertical="center"/>
    </xf>
    <xf numFmtId="0" fontId="26" fillId="0" borderId="0">
      <alignment vertical="center"/>
    </xf>
    <xf numFmtId="0" fontId="3" fillId="0" borderId="0"/>
    <xf numFmtId="9" fontId="3" fillId="0" borderId="0" applyFont="0" applyFill="0" applyBorder="0" applyAlignment="0" applyProtection="0"/>
    <xf numFmtId="38" fontId="3" fillId="0" borderId="0" applyFont="0" applyFill="0" applyBorder="0" applyAlignment="0" applyProtection="0"/>
    <xf numFmtId="0" fontId="3" fillId="0" borderId="0"/>
    <xf numFmtId="0" fontId="27" fillId="0" borderId="0"/>
    <xf numFmtId="9" fontId="26" fillId="0" borderId="0" applyFont="0" applyFill="0" applyBorder="0" applyAlignment="0" applyProtection="0">
      <alignment vertical="center"/>
    </xf>
    <xf numFmtId="0" fontId="24" fillId="0" borderId="0">
      <alignment vertical="center"/>
    </xf>
    <xf numFmtId="0" fontId="24" fillId="0" borderId="0">
      <alignment vertical="center"/>
    </xf>
    <xf numFmtId="0" fontId="4" fillId="0" borderId="0">
      <alignment vertical="center"/>
    </xf>
    <xf numFmtId="38" fontId="3"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24" fillId="0" borderId="0">
      <alignment vertical="center"/>
    </xf>
    <xf numFmtId="0" fontId="3" fillId="0" borderId="0">
      <alignment vertical="center"/>
    </xf>
    <xf numFmtId="38" fontId="8"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xf numFmtId="0" fontId="3" fillId="0" borderId="0">
      <alignment vertical="center"/>
    </xf>
    <xf numFmtId="0" fontId="3" fillId="0" borderId="0"/>
    <xf numFmtId="0" fontId="3" fillId="0" borderId="0">
      <alignment vertical="center"/>
    </xf>
    <xf numFmtId="0" fontId="29" fillId="0" borderId="0"/>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178" fontId="6" fillId="0" borderId="0" applyFill="0" applyBorder="0" applyAlignment="0"/>
    <xf numFmtId="38" fontId="32" fillId="38" borderId="0" applyNumberFormat="0" applyBorder="0" applyAlignment="0" applyProtection="0"/>
    <xf numFmtId="0" fontId="7" fillId="0" borderId="21" applyNumberFormat="0" applyAlignment="0" applyProtection="0">
      <alignment horizontal="left" vertical="center"/>
    </xf>
    <xf numFmtId="0" fontId="7" fillId="0" borderId="20">
      <alignment horizontal="left" vertical="center"/>
    </xf>
    <xf numFmtId="10" fontId="32" fillId="39" borderId="2" applyNumberFormat="0" applyBorder="0" applyAlignment="0" applyProtection="0"/>
    <xf numFmtId="179" fontId="33" fillId="0" borderId="0"/>
    <xf numFmtId="10" fontId="9" fillId="0" borderId="0" applyFont="0" applyFill="0" applyBorder="0" applyAlignment="0" applyProtection="0"/>
    <xf numFmtId="0" fontId="31" fillId="40" borderId="0" applyNumberFormat="0" applyBorder="0" applyAlignment="0" applyProtection="0">
      <alignment vertical="center"/>
    </xf>
    <xf numFmtId="0" fontId="31" fillId="41" borderId="0" applyNumberFormat="0" applyBorder="0" applyAlignment="0" applyProtection="0">
      <alignment vertical="center"/>
    </xf>
    <xf numFmtId="0" fontId="31" fillId="42"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43" borderId="0" applyNumberFormat="0" applyBorder="0" applyAlignment="0" applyProtection="0">
      <alignment vertical="center"/>
    </xf>
    <xf numFmtId="0" fontId="28" fillId="0" borderId="22">
      <alignment horizontal="center" vertical="center"/>
      <protection locked="0"/>
    </xf>
    <xf numFmtId="0" fontId="10" fillId="0" borderId="0" applyNumberFormat="0" applyFill="0" applyBorder="0" applyAlignment="0" applyProtection="0">
      <alignment vertical="center"/>
    </xf>
    <xf numFmtId="0" fontId="34" fillId="44" borderId="10" applyNumberFormat="0" applyAlignment="0" applyProtection="0">
      <alignment vertical="center"/>
    </xf>
    <xf numFmtId="0" fontId="35" fillId="45" borderId="0" applyNumberFormat="0" applyBorder="0" applyAlignment="0" applyProtection="0">
      <alignment vertical="center"/>
    </xf>
    <xf numFmtId="9" fontId="3"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0" fontId="37" fillId="46" borderId="23" applyNumberFormat="0" applyFont="0" applyAlignment="0" applyProtection="0">
      <alignment vertical="center"/>
    </xf>
    <xf numFmtId="0" fontId="38" fillId="0" borderId="12" applyNumberFormat="0" applyFill="0" applyAlignment="0" applyProtection="0">
      <alignment vertical="center"/>
    </xf>
    <xf numFmtId="0" fontId="39" fillId="25" borderId="0" applyNumberFormat="0" applyBorder="0" applyAlignment="0" applyProtection="0">
      <alignment vertical="center"/>
    </xf>
    <xf numFmtId="180" fontId="40" fillId="0" borderId="24" applyNumberFormat="0" applyFont="0" applyFill="0" applyAlignment="0" applyProtection="0">
      <alignment horizontal="left"/>
    </xf>
    <xf numFmtId="0" fontId="41" fillId="47" borderId="25" applyNumberFormat="0" applyAlignment="0" applyProtection="0">
      <alignment vertical="center"/>
    </xf>
    <xf numFmtId="0" fontId="42" fillId="0" borderId="0" applyNumberForma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24" fillId="0" borderId="0" applyFont="0" applyFill="0" applyBorder="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0" borderId="17" applyNumberFormat="0" applyFill="0" applyProtection="0">
      <alignment vertical="center"/>
    </xf>
    <xf numFmtId="0" fontId="19" fillId="0" borderId="17" applyNumberFormat="0" applyFill="0" applyAlignment="0" applyProtection="0">
      <alignment vertical="center"/>
    </xf>
    <xf numFmtId="0" fontId="19" fillId="0" borderId="0" applyNumberFormat="0" applyFill="0" applyBorder="0" applyAlignment="0" applyProtection="0">
      <alignment vertical="center"/>
    </xf>
    <xf numFmtId="0" fontId="43" fillId="0" borderId="26" applyNumberFormat="0" applyFill="0" applyAlignment="0" applyProtection="0">
      <alignment vertical="center"/>
    </xf>
    <xf numFmtId="0" fontId="44" fillId="47" borderId="27" applyNumberFormat="0" applyAlignment="0" applyProtection="0">
      <alignment vertical="center"/>
    </xf>
    <xf numFmtId="0" fontId="45" fillId="0" borderId="0" applyNumberFormat="0" applyFill="0" applyBorder="0" applyAlignment="0" applyProtection="0">
      <alignment vertical="center"/>
    </xf>
    <xf numFmtId="181" fontId="46" fillId="0" borderId="0" applyFont="0" applyFill="0" applyBorder="0" applyAlignment="0" applyProtection="0"/>
    <xf numFmtId="182" fontId="46" fillId="0" borderId="0" applyFont="0" applyFill="0" applyBorder="0" applyAlignment="0" applyProtection="0"/>
    <xf numFmtId="176" fontId="3" fillId="0" borderId="0" applyFont="0" applyFill="0" applyBorder="0" applyAlignment="0" applyProtection="0">
      <alignment vertical="center"/>
    </xf>
    <xf numFmtId="0" fontId="47" fillId="29" borderId="25" applyNumberFormat="0" applyAlignment="0" applyProtection="0">
      <alignment vertical="center"/>
    </xf>
    <xf numFmtId="0" fontId="48" fillId="0" borderId="0"/>
    <xf numFmtId="0" fontId="2" fillId="0" borderId="0">
      <alignment vertical="center"/>
    </xf>
    <xf numFmtId="0" fontId="3" fillId="0" borderId="0">
      <alignment vertical="center"/>
    </xf>
    <xf numFmtId="0" fontId="4" fillId="0" borderId="0">
      <alignment vertical="center"/>
    </xf>
    <xf numFmtId="0" fontId="24" fillId="0" borderId="0">
      <alignment vertical="center"/>
    </xf>
    <xf numFmtId="0" fontId="4" fillId="0" borderId="0">
      <alignment vertical="center"/>
    </xf>
    <xf numFmtId="0" fontId="3" fillId="0" borderId="0"/>
    <xf numFmtId="0" fontId="3" fillId="0" borderId="0"/>
    <xf numFmtId="0" fontId="3" fillId="0" borderId="0">
      <alignment vertical="center"/>
    </xf>
    <xf numFmtId="0" fontId="24" fillId="0" borderId="0">
      <alignment vertical="center"/>
    </xf>
    <xf numFmtId="0" fontId="3" fillId="0" borderId="0"/>
    <xf numFmtId="0" fontId="3" fillId="0" borderId="0">
      <alignment vertical="center"/>
    </xf>
    <xf numFmtId="0" fontId="2" fillId="0" borderId="0">
      <alignment vertical="center"/>
    </xf>
    <xf numFmtId="0" fontId="24" fillId="0" borderId="0">
      <alignment vertical="center"/>
    </xf>
    <xf numFmtId="0" fontId="2" fillId="0" borderId="0">
      <alignment vertical="center"/>
    </xf>
    <xf numFmtId="0" fontId="28" fillId="0" borderId="0">
      <alignment vertical="center"/>
    </xf>
    <xf numFmtId="0" fontId="2" fillId="0" borderId="0">
      <alignment vertical="center"/>
    </xf>
    <xf numFmtId="0" fontId="2" fillId="0" borderId="0">
      <alignment vertical="center"/>
    </xf>
    <xf numFmtId="0" fontId="3" fillId="0" borderId="0">
      <alignment vertical="center"/>
    </xf>
    <xf numFmtId="0" fontId="24" fillId="0" borderId="0">
      <alignment vertical="center"/>
    </xf>
    <xf numFmtId="0" fontId="3" fillId="0" borderId="0"/>
    <xf numFmtId="0" fontId="3" fillId="0" borderId="0">
      <alignment vertical="center"/>
    </xf>
    <xf numFmtId="0" fontId="24" fillId="0" borderId="0">
      <alignment vertical="center"/>
    </xf>
    <xf numFmtId="0" fontId="3" fillId="0" borderId="0">
      <alignment vertical="center"/>
    </xf>
    <xf numFmtId="0" fontId="2" fillId="0" borderId="0">
      <alignment vertical="center"/>
    </xf>
    <xf numFmtId="0" fontId="24" fillId="0" borderId="0">
      <alignment vertical="center"/>
    </xf>
    <xf numFmtId="0" fontId="3" fillId="0" borderId="0"/>
    <xf numFmtId="0" fontId="49" fillId="2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7" fillId="0" borderId="28">
      <alignment horizontal="left" vertical="center"/>
    </xf>
    <xf numFmtId="0" fontId="7" fillId="0" borderId="28">
      <alignment horizontal="left" vertical="center"/>
    </xf>
    <xf numFmtId="0" fontId="37" fillId="46" borderId="11" applyNumberFormat="0" applyFont="0" applyAlignment="0" applyProtection="0">
      <alignment vertical="center"/>
    </xf>
    <xf numFmtId="0" fontId="7" fillId="0" borderId="1">
      <alignment horizontal="left" vertical="center"/>
    </xf>
    <xf numFmtId="0" fontId="41" fillId="47" borderId="14" applyNumberFormat="0" applyAlignment="0" applyProtection="0">
      <alignment vertical="center"/>
    </xf>
    <xf numFmtId="0" fontId="2" fillId="0" borderId="0">
      <alignment vertical="center"/>
    </xf>
    <xf numFmtId="0" fontId="43" fillId="0" borderId="18" applyNumberFormat="0" applyFill="0" applyAlignment="0" applyProtection="0">
      <alignment vertical="center"/>
    </xf>
    <xf numFmtId="0" fontId="44" fillId="47" borderId="19" applyNumberFormat="0" applyAlignment="0" applyProtection="0">
      <alignment vertical="center"/>
    </xf>
    <xf numFmtId="0" fontId="47" fillId="29" borderId="14"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8" fillId="0" borderId="0">
      <alignment vertical="center"/>
    </xf>
    <xf numFmtId="0" fontId="7" fillId="0" borderId="28">
      <alignment horizontal="left" vertical="center"/>
    </xf>
    <xf numFmtId="0" fontId="7" fillId="0" borderId="28">
      <alignment horizontal="left" vertical="center"/>
    </xf>
    <xf numFmtId="0" fontId="3" fillId="22" borderId="23" applyNumberFormat="0" applyProtection="0">
      <alignment vertical="center"/>
    </xf>
    <xf numFmtId="0" fontId="3" fillId="22" borderId="23" applyNumberFormat="0" applyProtection="0">
      <alignment vertical="center"/>
    </xf>
    <xf numFmtId="0" fontId="3" fillId="46" borderId="23" applyNumberFormat="0" applyFont="0" applyAlignment="0" applyProtection="0">
      <alignment vertical="center"/>
    </xf>
    <xf numFmtId="0" fontId="15" fillId="23" borderId="25" applyNumberFormat="0" applyProtection="0">
      <alignment vertical="center"/>
    </xf>
    <xf numFmtId="0" fontId="15" fillId="23" borderId="25" applyNumberFormat="0" applyProtection="0">
      <alignment vertical="center"/>
    </xf>
    <xf numFmtId="0" fontId="15" fillId="47" borderId="25" applyNumberFormat="0" applyAlignment="0" applyProtection="0">
      <alignment vertical="center"/>
    </xf>
    <xf numFmtId="38" fontId="50" fillId="0" borderId="0" applyFont="0" applyFill="0" applyBorder="0" applyAlignment="0" applyProtection="0">
      <alignment vertical="center"/>
    </xf>
    <xf numFmtId="0" fontId="20" fillId="0" borderId="26" applyNumberFormat="0" applyFill="0" applyProtection="0">
      <alignment vertical="center"/>
    </xf>
    <xf numFmtId="0" fontId="20" fillId="0" borderId="26" applyNumberFormat="0" applyFill="0" applyProtection="0">
      <alignment vertical="center"/>
    </xf>
    <xf numFmtId="0" fontId="20" fillId="0" borderId="26" applyNumberFormat="0" applyFill="0" applyAlignment="0" applyProtection="0">
      <alignment vertical="center"/>
    </xf>
    <xf numFmtId="0" fontId="21" fillId="23" borderId="27" applyNumberFormat="0" applyProtection="0">
      <alignment vertical="center"/>
    </xf>
    <xf numFmtId="0" fontId="21" fillId="23" borderId="27" applyNumberFormat="0" applyProtection="0">
      <alignment vertical="center"/>
    </xf>
    <xf numFmtId="0" fontId="21" fillId="47" borderId="27" applyNumberFormat="0" applyAlignment="0" applyProtection="0">
      <alignment vertical="center"/>
    </xf>
    <xf numFmtId="0" fontId="23" fillId="7" borderId="25" applyNumberFormat="0" applyProtection="0">
      <alignment vertical="center"/>
    </xf>
    <xf numFmtId="0" fontId="23" fillId="7" borderId="25" applyNumberFormat="0" applyProtection="0">
      <alignment vertical="center"/>
    </xf>
    <xf numFmtId="0" fontId="23" fillId="29" borderId="25" applyNumberFormat="0" applyAlignment="0" applyProtection="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5" fillId="23" borderId="44" applyNumberFormat="0" applyProtection="0">
      <alignment vertical="center"/>
    </xf>
    <xf numFmtId="0" fontId="47" fillId="29" borderId="38" applyNumberFormat="0" applyAlignment="0" applyProtection="0">
      <alignment vertical="center"/>
    </xf>
    <xf numFmtId="0" fontId="43" fillId="0" borderId="39" applyNumberFormat="0" applyFill="0" applyAlignment="0" applyProtection="0">
      <alignment vertical="center"/>
    </xf>
    <xf numFmtId="0" fontId="7" fillId="0" borderId="30">
      <alignment horizontal="left" vertical="center"/>
    </xf>
    <xf numFmtId="0" fontId="7" fillId="0" borderId="30">
      <alignment horizontal="left" vertical="center"/>
    </xf>
    <xf numFmtId="0" fontId="41" fillId="47" borderId="38" applyNumberFormat="0" applyAlignment="0" applyProtection="0">
      <alignment vertical="center"/>
    </xf>
    <xf numFmtId="0" fontId="37" fillId="46" borderId="37" applyNumberFormat="0" applyFont="0" applyAlignment="0" applyProtection="0">
      <alignment vertical="center"/>
    </xf>
    <xf numFmtId="0" fontId="37" fillId="46" borderId="43" applyNumberFormat="0" applyFont="0" applyAlignment="0" applyProtection="0">
      <alignment vertical="center"/>
    </xf>
    <xf numFmtId="0" fontId="3" fillId="22" borderId="31" applyNumberFormat="0" applyProtection="0">
      <alignment vertical="center"/>
    </xf>
    <xf numFmtId="0" fontId="43" fillId="0" borderId="45" applyNumberFormat="0" applyFill="0" applyAlignment="0" applyProtection="0">
      <alignment vertical="center"/>
    </xf>
    <xf numFmtId="0" fontId="15" fillId="23" borderId="32" applyNumberFormat="0" applyProtection="0">
      <alignment vertical="center"/>
    </xf>
    <xf numFmtId="0" fontId="20" fillId="0" borderId="33" applyNumberFormat="0" applyFill="0" applyProtection="0">
      <alignment vertical="center"/>
    </xf>
    <xf numFmtId="0" fontId="21" fillId="23" borderId="34" applyNumberFormat="0" applyProtection="0">
      <alignment vertical="center"/>
    </xf>
    <xf numFmtId="0" fontId="41" fillId="47" borderId="44" applyNumberFormat="0" applyAlignment="0" applyProtection="0">
      <alignment vertical="center"/>
    </xf>
    <xf numFmtId="0" fontId="23" fillId="7" borderId="32" applyNumberFormat="0" applyProtection="0">
      <alignment vertical="center"/>
    </xf>
    <xf numFmtId="0" fontId="21" fillId="23" borderId="46" applyNumberFormat="0" applyProtection="0">
      <alignment vertical="center"/>
    </xf>
    <xf numFmtId="0" fontId="7" fillId="0" borderId="42">
      <alignment horizontal="left" vertical="center"/>
    </xf>
    <xf numFmtId="0" fontId="44" fillId="47" borderId="46" applyNumberFormat="0" applyAlignment="0" applyProtection="0">
      <alignment vertical="center"/>
    </xf>
    <xf numFmtId="0" fontId="20" fillId="0" borderId="45" applyNumberFormat="0" applyFill="0" applyProtection="0">
      <alignment vertical="center"/>
    </xf>
    <xf numFmtId="0" fontId="44" fillId="47" borderId="40" applyNumberFormat="0" applyAlignment="0" applyProtection="0">
      <alignment vertical="center"/>
    </xf>
    <xf numFmtId="0" fontId="7" fillId="0" borderId="29">
      <alignment horizontal="left" vertical="center"/>
    </xf>
    <xf numFmtId="0" fontId="7" fillId="0" borderId="35">
      <alignment horizontal="left" vertical="center"/>
    </xf>
    <xf numFmtId="0" fontId="37" fillId="46" borderId="31" applyNumberFormat="0" applyFont="0" applyAlignment="0" applyProtection="0">
      <alignment vertical="center"/>
    </xf>
    <xf numFmtId="0" fontId="47" fillId="29" borderId="44" applyNumberFormat="0" applyAlignment="0" applyProtection="0">
      <alignment vertical="center"/>
    </xf>
    <xf numFmtId="0" fontId="41" fillId="47" borderId="32" applyNumberFormat="0" applyAlignment="0" applyProtection="0">
      <alignment vertical="center"/>
    </xf>
    <xf numFmtId="0" fontId="43" fillId="0" borderId="33" applyNumberFormat="0" applyFill="0" applyAlignment="0" applyProtection="0">
      <alignment vertical="center"/>
    </xf>
    <xf numFmtId="0" fontId="44" fillId="47" borderId="34" applyNumberFormat="0" applyAlignment="0" applyProtection="0">
      <alignment vertical="center"/>
    </xf>
    <xf numFmtId="0" fontId="47" fillId="29" borderId="32" applyNumberFormat="0" applyAlignment="0" applyProtection="0">
      <alignment vertical="center"/>
    </xf>
    <xf numFmtId="0" fontId="23" fillId="7" borderId="38" applyNumberFormat="0" applyProtection="0">
      <alignment vertical="center"/>
    </xf>
    <xf numFmtId="0" fontId="21" fillId="23" borderId="40" applyNumberFormat="0" applyProtection="0">
      <alignment vertical="center"/>
    </xf>
    <xf numFmtId="0" fontId="20" fillId="0" borderId="39" applyNumberFormat="0" applyFill="0" applyProtection="0">
      <alignment vertical="center"/>
    </xf>
    <xf numFmtId="0" fontId="7" fillId="0" borderId="36">
      <alignment horizontal="left" vertical="center"/>
    </xf>
    <xf numFmtId="0" fontId="7" fillId="0" borderId="36">
      <alignment horizontal="left" vertical="center"/>
    </xf>
    <xf numFmtId="0" fontId="7" fillId="0" borderId="42">
      <alignment horizontal="left" vertical="center"/>
    </xf>
    <xf numFmtId="0" fontId="7" fillId="0" borderId="30">
      <alignment horizontal="left" vertical="center"/>
    </xf>
    <xf numFmtId="0" fontId="7" fillId="0" borderId="30">
      <alignment horizontal="left" vertical="center"/>
    </xf>
    <xf numFmtId="0" fontId="37" fillId="46" borderId="31" applyNumberFormat="0" applyFont="0" applyAlignment="0" applyProtection="0">
      <alignment vertical="center"/>
    </xf>
    <xf numFmtId="0" fontId="7" fillId="0" borderId="29">
      <alignment horizontal="left" vertical="center"/>
    </xf>
    <xf numFmtId="0" fontId="41" fillId="47" borderId="32" applyNumberFormat="0" applyAlignment="0" applyProtection="0">
      <alignment vertical="center"/>
    </xf>
    <xf numFmtId="0" fontId="43" fillId="0" borderId="33" applyNumberFormat="0" applyFill="0" applyAlignment="0" applyProtection="0">
      <alignment vertical="center"/>
    </xf>
    <xf numFmtId="0" fontId="44" fillId="47" borderId="34" applyNumberFormat="0" applyAlignment="0" applyProtection="0">
      <alignment vertical="center"/>
    </xf>
    <xf numFmtId="0" fontId="47" fillId="29" borderId="32" applyNumberFormat="0" applyAlignment="0" applyProtection="0">
      <alignment vertical="center"/>
    </xf>
    <xf numFmtId="0" fontId="3" fillId="22" borderId="43" applyNumberFormat="0" applyProtection="0">
      <alignment vertical="center"/>
    </xf>
    <xf numFmtId="0" fontId="15" fillId="23" borderId="38" applyNumberFormat="0" applyProtection="0">
      <alignment vertical="center"/>
    </xf>
    <xf numFmtId="0" fontId="3" fillId="22" borderId="37" applyNumberFormat="0" applyProtection="0">
      <alignment vertical="center"/>
    </xf>
    <xf numFmtId="0" fontId="7" fillId="0" borderId="30">
      <alignment horizontal="left" vertical="center"/>
    </xf>
    <xf numFmtId="0" fontId="7" fillId="0" borderId="30">
      <alignment horizontal="left" vertical="center"/>
    </xf>
    <xf numFmtId="0" fontId="3" fillId="22" borderId="31" applyNumberFormat="0" applyProtection="0">
      <alignment vertical="center"/>
    </xf>
    <xf numFmtId="0" fontId="3" fillId="22" borderId="31" applyNumberFormat="0" applyProtection="0">
      <alignment vertical="center"/>
    </xf>
    <xf numFmtId="0" fontId="3" fillId="46" borderId="31" applyNumberFormat="0" applyFont="0" applyAlignment="0" applyProtection="0">
      <alignment vertical="center"/>
    </xf>
    <xf numFmtId="0" fontId="15" fillId="23" borderId="32" applyNumberFormat="0" applyProtection="0">
      <alignment vertical="center"/>
    </xf>
    <xf numFmtId="0" fontId="15" fillId="23" borderId="32" applyNumberFormat="0" applyProtection="0">
      <alignment vertical="center"/>
    </xf>
    <xf numFmtId="0" fontId="15" fillId="47" borderId="32" applyNumberFormat="0" applyAlignment="0" applyProtection="0">
      <alignment vertical="center"/>
    </xf>
    <xf numFmtId="0" fontId="20" fillId="0" borderId="33" applyNumberFormat="0" applyFill="0" applyProtection="0">
      <alignment vertical="center"/>
    </xf>
    <xf numFmtId="0" fontId="20" fillId="0" borderId="33" applyNumberFormat="0" applyFill="0" applyProtection="0">
      <alignment vertical="center"/>
    </xf>
    <xf numFmtId="0" fontId="20" fillId="0" borderId="33" applyNumberFormat="0" applyFill="0" applyAlignment="0" applyProtection="0">
      <alignment vertical="center"/>
    </xf>
    <xf numFmtId="0" fontId="21" fillId="23" borderId="34" applyNumberFormat="0" applyProtection="0">
      <alignment vertical="center"/>
    </xf>
    <xf numFmtId="0" fontId="21" fillId="23" borderId="34" applyNumberFormat="0" applyProtection="0">
      <alignment vertical="center"/>
    </xf>
    <xf numFmtId="0" fontId="21" fillId="47" borderId="34" applyNumberFormat="0" applyAlignment="0" applyProtection="0">
      <alignment vertical="center"/>
    </xf>
    <xf numFmtId="0" fontId="23" fillId="7" borderId="32" applyNumberFormat="0" applyProtection="0">
      <alignment vertical="center"/>
    </xf>
    <xf numFmtId="0" fontId="23" fillId="7" borderId="32" applyNumberFormat="0" applyProtection="0">
      <alignment vertical="center"/>
    </xf>
    <xf numFmtId="0" fontId="23" fillId="29" borderId="32" applyNumberFormat="0" applyAlignment="0" applyProtection="0">
      <alignment vertical="center"/>
    </xf>
    <xf numFmtId="0" fontId="7" fillId="0" borderId="36">
      <alignment horizontal="left" vertical="center"/>
    </xf>
    <xf numFmtId="0" fontId="7" fillId="0" borderId="36">
      <alignment horizontal="left" vertical="center"/>
    </xf>
    <xf numFmtId="0" fontId="37" fillId="46" borderId="37" applyNumberFormat="0" applyFont="0" applyAlignment="0" applyProtection="0">
      <alignment vertical="center"/>
    </xf>
    <xf numFmtId="0" fontId="7" fillId="0" borderId="35">
      <alignment horizontal="left" vertical="center"/>
    </xf>
    <xf numFmtId="0" fontId="41" fillId="47" borderId="38" applyNumberFormat="0" applyAlignment="0" applyProtection="0">
      <alignment vertical="center"/>
    </xf>
    <xf numFmtId="0" fontId="43" fillId="0" borderId="39" applyNumberFormat="0" applyFill="0" applyAlignment="0" applyProtection="0">
      <alignment vertical="center"/>
    </xf>
    <xf numFmtId="0" fontId="44" fillId="47" borderId="40" applyNumberFormat="0" applyAlignment="0" applyProtection="0">
      <alignment vertical="center"/>
    </xf>
    <xf numFmtId="0" fontId="47" fillId="29" borderId="38" applyNumberFormat="0" applyAlignment="0" applyProtection="0">
      <alignment vertical="center"/>
    </xf>
    <xf numFmtId="0" fontId="23" fillId="7" borderId="44" applyNumberFormat="0" applyProtection="0">
      <alignment vertical="center"/>
    </xf>
    <xf numFmtId="0" fontId="7" fillId="0" borderId="36">
      <alignment horizontal="left" vertical="center"/>
    </xf>
    <xf numFmtId="0" fontId="7" fillId="0" borderId="36">
      <alignment horizontal="left" vertical="center"/>
    </xf>
    <xf numFmtId="0" fontId="3" fillId="22" borderId="37" applyNumberFormat="0" applyProtection="0">
      <alignment vertical="center"/>
    </xf>
    <xf numFmtId="0" fontId="3" fillId="22" borderId="37" applyNumberFormat="0" applyProtection="0">
      <alignment vertical="center"/>
    </xf>
    <xf numFmtId="0" fontId="3" fillId="46" borderId="37" applyNumberFormat="0" applyFont="0" applyAlignment="0" applyProtection="0">
      <alignment vertical="center"/>
    </xf>
    <xf numFmtId="0" fontId="15" fillId="23" borderId="38" applyNumberFormat="0" applyProtection="0">
      <alignment vertical="center"/>
    </xf>
    <xf numFmtId="0" fontId="15" fillId="23" borderId="38" applyNumberFormat="0" applyProtection="0">
      <alignment vertical="center"/>
    </xf>
    <xf numFmtId="0" fontId="15" fillId="47" borderId="38" applyNumberFormat="0" applyAlignment="0" applyProtection="0">
      <alignment vertical="center"/>
    </xf>
    <xf numFmtId="0" fontId="20" fillId="0" borderId="39" applyNumberFormat="0" applyFill="0" applyProtection="0">
      <alignment vertical="center"/>
    </xf>
    <xf numFmtId="0" fontId="20" fillId="0" borderId="39" applyNumberFormat="0" applyFill="0" applyProtection="0">
      <alignment vertical="center"/>
    </xf>
    <xf numFmtId="0" fontId="20" fillId="0" borderId="39" applyNumberFormat="0" applyFill="0" applyAlignment="0" applyProtection="0">
      <alignment vertical="center"/>
    </xf>
    <xf numFmtId="0" fontId="21" fillId="23" borderId="40" applyNumberFormat="0" applyProtection="0">
      <alignment vertical="center"/>
    </xf>
    <xf numFmtId="0" fontId="21" fillId="23" borderId="40" applyNumberFormat="0" applyProtection="0">
      <alignment vertical="center"/>
    </xf>
    <xf numFmtId="0" fontId="21" fillId="47" borderId="40" applyNumberFormat="0" applyAlignment="0" applyProtection="0">
      <alignment vertical="center"/>
    </xf>
    <xf numFmtId="0" fontId="23" fillId="7" borderId="38" applyNumberFormat="0" applyProtection="0">
      <alignment vertical="center"/>
    </xf>
    <xf numFmtId="0" fontId="23" fillId="7" borderId="38" applyNumberFormat="0" applyProtection="0">
      <alignment vertical="center"/>
    </xf>
    <xf numFmtId="0" fontId="23" fillId="29" borderId="38" applyNumberFormat="0" applyAlignment="0" applyProtection="0">
      <alignment vertical="center"/>
    </xf>
    <xf numFmtId="0" fontId="37" fillId="46" borderId="43" applyNumberFormat="0" applyFont="0" applyAlignment="0" applyProtection="0">
      <alignment vertical="center"/>
    </xf>
    <xf numFmtId="0" fontId="7" fillId="0" borderId="41">
      <alignment horizontal="left" vertical="center"/>
    </xf>
    <xf numFmtId="0" fontId="41" fillId="47" borderId="44" applyNumberFormat="0" applyAlignment="0" applyProtection="0">
      <alignment vertical="center"/>
    </xf>
    <xf numFmtId="0" fontId="43" fillId="0" borderId="45" applyNumberFormat="0" applyFill="0" applyAlignment="0" applyProtection="0">
      <alignment vertical="center"/>
    </xf>
    <xf numFmtId="0" fontId="44" fillId="47" borderId="46" applyNumberFormat="0" applyAlignment="0" applyProtection="0">
      <alignment vertical="center"/>
    </xf>
    <xf numFmtId="0" fontId="47" fillId="29" borderId="44" applyNumberFormat="0" applyAlignment="0" applyProtection="0">
      <alignment vertical="center"/>
    </xf>
    <xf numFmtId="0" fontId="3" fillId="22" borderId="43" applyNumberFormat="0" applyProtection="0">
      <alignment vertical="center"/>
    </xf>
    <xf numFmtId="0" fontId="3" fillId="22" borderId="43" applyNumberFormat="0" applyProtection="0">
      <alignment vertical="center"/>
    </xf>
    <xf numFmtId="0" fontId="3" fillId="46" borderId="43" applyNumberFormat="0" applyFont="0" applyAlignment="0" applyProtection="0">
      <alignment vertical="center"/>
    </xf>
    <xf numFmtId="0" fontId="15" fillId="23" borderId="44" applyNumberFormat="0" applyProtection="0">
      <alignment vertical="center"/>
    </xf>
    <xf numFmtId="0" fontId="15" fillId="23" borderId="44" applyNumberFormat="0" applyProtection="0">
      <alignment vertical="center"/>
    </xf>
    <xf numFmtId="0" fontId="15" fillId="47" borderId="44" applyNumberFormat="0" applyAlignment="0" applyProtection="0">
      <alignment vertical="center"/>
    </xf>
    <xf numFmtId="0" fontId="20" fillId="0" borderId="45" applyNumberFormat="0" applyFill="0" applyProtection="0">
      <alignment vertical="center"/>
    </xf>
    <xf numFmtId="0" fontId="20" fillId="0" borderId="45" applyNumberFormat="0" applyFill="0" applyProtection="0">
      <alignment vertical="center"/>
    </xf>
    <xf numFmtId="0" fontId="20" fillId="0" borderId="45" applyNumberFormat="0" applyFill="0" applyAlignment="0" applyProtection="0">
      <alignment vertical="center"/>
    </xf>
    <xf numFmtId="0" fontId="21" fillId="23" borderId="46" applyNumberFormat="0" applyProtection="0">
      <alignment vertical="center"/>
    </xf>
    <xf numFmtId="0" fontId="21" fillId="23" borderId="46" applyNumberFormat="0" applyProtection="0">
      <alignment vertical="center"/>
    </xf>
    <xf numFmtId="0" fontId="21" fillId="47" borderId="46" applyNumberFormat="0" applyAlignment="0" applyProtection="0">
      <alignment vertical="center"/>
    </xf>
    <xf numFmtId="0" fontId="23" fillId="7" borderId="44" applyNumberFormat="0" applyProtection="0">
      <alignment vertical="center"/>
    </xf>
    <xf numFmtId="0" fontId="23" fillId="7" borderId="44" applyNumberFormat="0" applyProtection="0">
      <alignment vertical="center"/>
    </xf>
    <xf numFmtId="0" fontId="23" fillId="29" borderId="44" applyNumberFormat="0" applyAlignment="0" applyProtection="0">
      <alignment vertical="center"/>
    </xf>
    <xf numFmtId="0" fontId="24" fillId="0" borderId="0">
      <alignment vertical="center"/>
    </xf>
    <xf numFmtId="0" fontId="24" fillId="0" borderId="0">
      <alignment vertical="center"/>
    </xf>
    <xf numFmtId="0" fontId="2" fillId="0" borderId="0">
      <alignment vertical="center"/>
    </xf>
    <xf numFmtId="0" fontId="3" fillId="0" borderId="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0" fontId="4" fillId="32" borderId="0" applyNumberFormat="0" applyBorder="0" applyAlignment="0" applyProtection="0">
      <alignment vertical="center"/>
    </xf>
    <xf numFmtId="0" fontId="4" fillId="27" borderId="0" applyNumberFormat="0" applyBorder="0" applyAlignment="0" applyProtection="0">
      <alignment vertical="center"/>
    </xf>
    <xf numFmtId="0" fontId="4" fillId="33" borderId="0" applyNumberFormat="0" applyBorder="0" applyAlignment="0" applyProtection="0">
      <alignment vertical="center"/>
    </xf>
    <xf numFmtId="0" fontId="5" fillId="34" borderId="0" applyNumberFormat="0" applyBorder="0" applyAlignment="0" applyProtection="0">
      <alignment vertical="center"/>
    </xf>
    <xf numFmtId="0" fontId="5" fillId="32" borderId="0" applyNumberFormat="0" applyBorder="0" applyAlignment="0" applyProtection="0">
      <alignment vertical="center"/>
    </xf>
    <xf numFmtId="0" fontId="5" fillId="35" borderId="0" applyNumberFormat="0" applyBorder="0" applyAlignment="0" applyProtection="0">
      <alignment vertical="center"/>
    </xf>
    <xf numFmtId="0" fontId="5" fillId="37" borderId="0" applyNumberFormat="0" applyBorder="0" applyAlignment="0" applyProtection="0">
      <alignment vertical="center"/>
    </xf>
    <xf numFmtId="0" fontId="5" fillId="40" borderId="0" applyNumberFormat="0" applyBorder="0" applyAlignment="0" applyProtection="0">
      <alignment vertical="center"/>
    </xf>
    <xf numFmtId="0" fontId="5" fillId="35"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0" borderId="0" applyNumberForma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52" fillId="0" borderId="0" applyNumberFormat="0" applyFill="0" applyBorder="0" applyAlignment="0" applyProtection="0">
      <alignment vertical="center"/>
    </xf>
    <xf numFmtId="0" fontId="70" fillId="0" borderId="0"/>
    <xf numFmtId="38" fontId="70" fillId="0" borderId="0" applyFont="0" applyFill="0" applyBorder="0" applyAlignment="0" applyProtection="0"/>
  </cellStyleXfs>
  <cellXfs count="470">
    <xf numFmtId="0" fontId="0" fillId="0" borderId="0" xfId="0">
      <alignment vertical="center"/>
    </xf>
    <xf numFmtId="0" fontId="53" fillId="0" borderId="0" xfId="212" applyFont="1" applyAlignment="1">
      <alignment horizontal="left" vertical="center"/>
    </xf>
    <xf numFmtId="0" fontId="54" fillId="0" borderId="0" xfId="69" applyFont="1">
      <alignment vertical="center"/>
    </xf>
    <xf numFmtId="0" fontId="53" fillId="0" borderId="0" xfId="212" applyFont="1">
      <alignment vertical="center"/>
    </xf>
    <xf numFmtId="0" fontId="55" fillId="0" borderId="0" xfId="212" applyFont="1">
      <alignment vertical="center"/>
    </xf>
    <xf numFmtId="0" fontId="55" fillId="0" borderId="0" xfId="214" applyFont="1">
      <alignment vertical="center"/>
    </xf>
    <xf numFmtId="0" fontId="53" fillId="0" borderId="0" xfId="76" applyFont="1">
      <alignment vertical="center"/>
    </xf>
    <xf numFmtId="0" fontId="55" fillId="0" borderId="0" xfId="215" quotePrefix="1" applyFont="1">
      <alignment vertical="center"/>
    </xf>
    <xf numFmtId="0" fontId="55" fillId="0" borderId="0" xfId="215" applyFont="1">
      <alignment vertical="center"/>
    </xf>
    <xf numFmtId="0" fontId="53" fillId="0" borderId="0" xfId="213" applyFont="1">
      <alignment vertical="center"/>
    </xf>
    <xf numFmtId="0" fontId="56" fillId="0" borderId="0" xfId="213" applyFont="1" applyAlignment="1">
      <alignment horizontal="center" vertical="center"/>
    </xf>
    <xf numFmtId="0" fontId="53" fillId="48" borderId="0" xfId="213" applyFont="1" applyFill="1" applyAlignment="1">
      <alignment vertical="center" textRotation="255"/>
    </xf>
    <xf numFmtId="0" fontId="53" fillId="0" borderId="0" xfId="213" applyFont="1" applyAlignment="1">
      <alignment vertical="center" wrapText="1"/>
    </xf>
    <xf numFmtId="0" fontId="59" fillId="48" borderId="0" xfId="213" applyFont="1" applyFill="1">
      <alignment vertical="center"/>
    </xf>
    <xf numFmtId="0" fontId="53" fillId="48" borderId="0" xfId="213" applyFont="1" applyFill="1">
      <alignment vertical="center"/>
    </xf>
    <xf numFmtId="0" fontId="53" fillId="48" borderId="0" xfId="213" applyFont="1" applyFill="1" applyAlignment="1">
      <alignment horizontal="left" vertical="center"/>
    </xf>
    <xf numFmtId="0" fontId="53" fillId="49" borderId="0" xfId="213" applyFont="1" applyFill="1">
      <alignment vertical="center"/>
    </xf>
    <xf numFmtId="0" fontId="53" fillId="49" borderId="0" xfId="213" applyFont="1" applyFill="1" applyAlignment="1">
      <alignment horizontal="center" vertical="center"/>
    </xf>
    <xf numFmtId="0" fontId="53" fillId="49" borderId="4" xfId="213" applyFont="1" applyFill="1" applyBorder="1" applyAlignment="1">
      <alignment horizontal="center" vertical="center"/>
    </xf>
    <xf numFmtId="0" fontId="53" fillId="48" borderId="0" xfId="213" applyFont="1" applyFill="1" applyAlignment="1">
      <alignment horizontal="center" vertical="center"/>
    </xf>
    <xf numFmtId="0" fontId="62" fillId="0" borderId="0" xfId="213" applyFont="1" applyAlignment="1">
      <alignment vertical="center" wrapText="1"/>
    </xf>
    <xf numFmtId="0" fontId="61" fillId="48" borderId="0" xfId="213" applyFont="1" applyFill="1" applyAlignment="1">
      <alignment vertical="center" wrapText="1"/>
    </xf>
    <xf numFmtId="0" fontId="63" fillId="48" borderId="0" xfId="187" applyFont="1" applyFill="1" applyAlignment="1">
      <alignment vertical="top"/>
    </xf>
    <xf numFmtId="0" fontId="63" fillId="48" borderId="0" xfId="213" applyFont="1" applyFill="1">
      <alignment vertical="center"/>
    </xf>
    <xf numFmtId="38" fontId="60" fillId="48" borderId="0" xfId="130" applyFont="1" applyFill="1" applyBorder="1" applyAlignment="1" applyProtection="1">
      <alignment vertical="center" wrapText="1"/>
      <protection locked="0"/>
    </xf>
    <xf numFmtId="38" fontId="59" fillId="48" borderId="0" xfId="130" applyFont="1" applyFill="1" applyBorder="1" applyAlignment="1" applyProtection="1">
      <alignment vertical="center" wrapText="1"/>
      <protection locked="0"/>
    </xf>
    <xf numFmtId="0" fontId="53" fillId="0" borderId="0" xfId="213" applyFont="1" applyProtection="1">
      <alignment vertical="center"/>
      <protection locked="0"/>
    </xf>
    <xf numFmtId="0" fontId="53" fillId="48" borderId="0" xfId="213" applyFont="1" applyFill="1" applyProtection="1">
      <alignment vertical="center"/>
      <protection locked="0"/>
    </xf>
    <xf numFmtId="38" fontId="53" fillId="48" borderId="0" xfId="130" applyFont="1" applyFill="1" applyBorder="1" applyAlignment="1" applyProtection="1">
      <alignment vertical="center" wrapText="1"/>
      <protection locked="0"/>
    </xf>
    <xf numFmtId="0" fontId="53" fillId="48" borderId="0" xfId="213" applyFont="1" applyFill="1" applyAlignment="1" applyProtection="1">
      <alignment vertical="center" shrinkToFit="1"/>
      <protection locked="0"/>
    </xf>
    <xf numFmtId="0" fontId="57" fillId="50" borderId="2" xfId="0" applyFont="1" applyFill="1" applyBorder="1" applyAlignment="1" applyProtection="1">
      <alignment horizontal="center" vertical="center"/>
      <protection locked="0"/>
    </xf>
    <xf numFmtId="186" fontId="57" fillId="50" borderId="82" xfId="0" applyNumberFormat="1" applyFont="1" applyFill="1" applyBorder="1" applyProtection="1">
      <alignment vertical="center"/>
      <protection locked="0"/>
    </xf>
    <xf numFmtId="186" fontId="57" fillId="50" borderId="83" xfId="0" applyNumberFormat="1" applyFont="1" applyFill="1" applyBorder="1" applyProtection="1">
      <alignment vertical="center"/>
      <protection locked="0"/>
    </xf>
    <xf numFmtId="186" fontId="57" fillId="50" borderId="87" xfId="0" applyNumberFormat="1" applyFont="1" applyFill="1" applyBorder="1" applyProtection="1">
      <alignment vertical="center"/>
      <protection locked="0"/>
    </xf>
    <xf numFmtId="186" fontId="57" fillId="50" borderId="51" xfId="0" applyNumberFormat="1" applyFont="1" applyFill="1" applyBorder="1" applyProtection="1">
      <alignment vertical="center"/>
      <protection locked="0"/>
    </xf>
    <xf numFmtId="186" fontId="57" fillId="0" borderId="98" xfId="0" applyNumberFormat="1" applyFont="1" applyBorder="1">
      <alignment vertical="center"/>
    </xf>
    <xf numFmtId="186" fontId="57" fillId="0" borderId="99" xfId="0" applyNumberFormat="1" applyFont="1" applyBorder="1">
      <alignment vertical="center"/>
    </xf>
    <xf numFmtId="186" fontId="57" fillId="0" borderId="100" xfId="0" applyNumberFormat="1" applyFont="1" applyBorder="1">
      <alignment vertical="center"/>
    </xf>
    <xf numFmtId="186" fontId="57" fillId="0" borderId="101" xfId="0" applyNumberFormat="1" applyFont="1" applyBorder="1">
      <alignment vertical="center"/>
    </xf>
    <xf numFmtId="186" fontId="57" fillId="0" borderId="102" xfId="0" applyNumberFormat="1" applyFont="1" applyBorder="1">
      <alignment vertical="center"/>
    </xf>
    <xf numFmtId="186" fontId="57" fillId="50" borderId="104" xfId="0" applyNumberFormat="1" applyFont="1" applyFill="1" applyBorder="1" applyProtection="1">
      <alignment vertical="center"/>
      <protection locked="0"/>
    </xf>
    <xf numFmtId="186" fontId="57" fillId="50" borderId="105" xfId="0" applyNumberFormat="1" applyFont="1" applyFill="1" applyBorder="1" applyProtection="1">
      <alignment vertical="center"/>
      <protection locked="0"/>
    </xf>
    <xf numFmtId="186" fontId="57" fillId="50" borderId="106" xfId="0" applyNumberFormat="1" applyFont="1" applyFill="1" applyBorder="1" applyProtection="1">
      <alignment vertical="center"/>
      <protection locked="0"/>
    </xf>
    <xf numFmtId="186" fontId="57" fillId="50" borderId="107" xfId="0" applyNumberFormat="1" applyFont="1" applyFill="1" applyBorder="1" applyProtection="1">
      <alignment vertical="center"/>
      <protection locked="0"/>
    </xf>
    <xf numFmtId="186" fontId="57" fillId="50" borderId="108" xfId="0" applyNumberFormat="1" applyFont="1" applyFill="1" applyBorder="1" applyProtection="1">
      <alignment vertical="center"/>
      <protection locked="0"/>
    </xf>
    <xf numFmtId="186" fontId="57" fillId="50" borderId="110" xfId="0" applyNumberFormat="1" applyFont="1" applyFill="1" applyBorder="1" applyProtection="1">
      <alignment vertical="center"/>
      <protection locked="0"/>
    </xf>
    <xf numFmtId="186" fontId="57" fillId="50" borderId="111" xfId="0" applyNumberFormat="1" applyFont="1" applyFill="1" applyBorder="1" applyProtection="1">
      <alignment vertical="center"/>
      <protection locked="0"/>
    </xf>
    <xf numFmtId="186" fontId="57" fillId="50" borderId="112" xfId="0" applyNumberFormat="1" applyFont="1" applyFill="1" applyBorder="1" applyProtection="1">
      <alignment vertical="center"/>
      <protection locked="0"/>
    </xf>
    <xf numFmtId="186" fontId="57" fillId="50" borderId="113" xfId="0" applyNumberFormat="1" applyFont="1" applyFill="1" applyBorder="1" applyProtection="1">
      <alignment vertical="center"/>
      <protection locked="0"/>
    </xf>
    <xf numFmtId="186" fontId="57" fillId="50" borderId="114" xfId="0" applyNumberFormat="1" applyFont="1" applyFill="1" applyBorder="1" applyProtection="1">
      <alignment vertical="center"/>
      <protection locked="0"/>
    </xf>
    <xf numFmtId="0" fontId="53" fillId="0" borderId="0" xfId="0" applyFont="1">
      <alignment vertical="center"/>
    </xf>
    <xf numFmtId="186" fontId="57" fillId="50" borderId="84" xfId="0" applyNumberFormat="1" applyFont="1" applyFill="1" applyBorder="1" applyProtection="1">
      <alignment vertical="center"/>
      <protection locked="0"/>
    </xf>
    <xf numFmtId="186" fontId="57" fillId="50" borderId="85" xfId="0" applyNumberFormat="1" applyFont="1" applyFill="1" applyBorder="1" applyProtection="1">
      <alignment vertical="center"/>
      <protection locked="0"/>
    </xf>
    <xf numFmtId="186" fontId="57" fillId="50" borderId="41" xfId="0" applyNumberFormat="1" applyFont="1" applyFill="1" applyBorder="1" applyProtection="1">
      <alignment vertical="center"/>
      <protection locked="0"/>
    </xf>
    <xf numFmtId="186" fontId="57" fillId="50" borderId="88" xfId="0" applyNumberFormat="1" applyFont="1" applyFill="1" applyBorder="1" applyProtection="1">
      <alignment vertical="center"/>
      <protection locked="0"/>
    </xf>
    <xf numFmtId="0" fontId="53" fillId="0" borderId="55" xfId="0" applyFont="1" applyBorder="1">
      <alignment vertical="center"/>
    </xf>
    <xf numFmtId="0" fontId="53" fillId="0" borderId="2" xfId="0" applyFont="1" applyBorder="1" applyAlignment="1">
      <alignment horizontal="center" vertical="center"/>
    </xf>
    <xf numFmtId="186" fontId="53" fillId="0" borderId="2" xfId="0" applyNumberFormat="1" applyFont="1" applyBorder="1">
      <alignment vertical="center"/>
    </xf>
    <xf numFmtId="186" fontId="53" fillId="0" borderId="83" xfId="0" applyNumberFormat="1" applyFont="1" applyBorder="1">
      <alignment vertical="center"/>
    </xf>
    <xf numFmtId="186" fontId="53" fillId="0" borderId="51" xfId="0" applyNumberFormat="1" applyFont="1" applyBorder="1">
      <alignment vertical="center"/>
    </xf>
    <xf numFmtId="186" fontId="53" fillId="0" borderId="50" xfId="0" applyNumberFormat="1" applyFont="1" applyBorder="1">
      <alignment vertical="center"/>
    </xf>
    <xf numFmtId="186" fontId="57" fillId="50" borderId="2" xfId="0" applyNumberFormat="1" applyFont="1" applyFill="1" applyBorder="1" applyProtection="1">
      <alignment vertical="center"/>
      <protection locked="0"/>
    </xf>
    <xf numFmtId="186" fontId="57" fillId="50" borderId="2" xfId="349" applyNumberFormat="1" applyFont="1" applyFill="1" applyBorder="1" applyProtection="1">
      <alignment vertical="center"/>
      <protection locked="0"/>
    </xf>
    <xf numFmtId="0" fontId="53" fillId="0" borderId="81" xfId="0" applyFont="1" applyBorder="1" applyAlignment="1">
      <alignment horizontal="center" vertical="center" shrinkToFit="1"/>
    </xf>
    <xf numFmtId="187" fontId="53" fillId="0" borderId="120" xfId="0" applyNumberFormat="1" applyFont="1" applyBorder="1">
      <alignment vertical="center"/>
    </xf>
    <xf numFmtId="0" fontId="53" fillId="0" borderId="1" xfId="0" applyFont="1" applyBorder="1">
      <alignment vertical="center"/>
    </xf>
    <xf numFmtId="187" fontId="53" fillId="0" borderId="93" xfId="0" applyNumberFormat="1" applyFont="1" applyBorder="1">
      <alignment vertical="center"/>
    </xf>
    <xf numFmtId="0" fontId="53" fillId="0" borderId="127" xfId="0" applyFont="1" applyBorder="1">
      <alignment vertical="center"/>
    </xf>
    <xf numFmtId="186" fontId="53" fillId="0" borderId="85" xfId="0" applyNumberFormat="1" applyFont="1" applyBorder="1">
      <alignment vertical="center"/>
    </xf>
    <xf numFmtId="0" fontId="53" fillId="0" borderId="2" xfId="0" applyFont="1" applyBorder="1" applyAlignment="1">
      <alignment horizontal="center" vertical="center" shrinkToFit="1"/>
    </xf>
    <xf numFmtId="0" fontId="60" fillId="0" borderId="128" xfId="0" applyFont="1" applyBorder="1" applyAlignment="1">
      <alignment horizontal="center" vertical="center" wrapText="1"/>
    </xf>
    <xf numFmtId="0" fontId="60" fillId="0" borderId="129" xfId="0" applyFont="1" applyBorder="1" applyAlignment="1">
      <alignment horizontal="center" vertical="center" wrapText="1"/>
    </xf>
    <xf numFmtId="0" fontId="53" fillId="0" borderId="119" xfId="0" applyFont="1" applyBorder="1">
      <alignment vertical="center"/>
    </xf>
    <xf numFmtId="0" fontId="53" fillId="0" borderId="116" xfId="0" applyFont="1" applyBorder="1">
      <alignment vertical="center"/>
    </xf>
    <xf numFmtId="0" fontId="59" fillId="0" borderId="131" xfId="0" applyFont="1" applyBorder="1" applyAlignment="1">
      <alignment horizontal="center" vertical="center" wrapText="1"/>
    </xf>
    <xf numFmtId="0" fontId="59" fillId="0" borderId="132" xfId="0" applyFont="1" applyBorder="1" applyAlignment="1">
      <alignment horizontal="center" vertical="center"/>
    </xf>
    <xf numFmtId="0" fontId="59" fillId="0" borderId="133" xfId="0" applyFont="1" applyBorder="1" applyAlignment="1">
      <alignment horizontal="center" vertical="center"/>
    </xf>
    <xf numFmtId="0" fontId="53" fillId="0" borderId="134" xfId="0" applyFont="1" applyBorder="1" applyAlignment="1">
      <alignment horizontal="center" vertical="center"/>
    </xf>
    <xf numFmtId="0" fontId="53" fillId="0" borderId="135" xfId="0" applyFont="1" applyBorder="1" applyAlignment="1">
      <alignment horizontal="center" vertical="center"/>
    </xf>
    <xf numFmtId="0" fontId="60" fillId="0" borderId="136" xfId="0" applyFont="1" applyBorder="1" applyAlignment="1">
      <alignment horizontal="center" vertical="center" wrapText="1"/>
    </xf>
    <xf numFmtId="0" fontId="60" fillId="0" borderId="137" xfId="0" applyFont="1" applyBorder="1" applyAlignment="1">
      <alignment horizontal="center" vertical="center" wrapText="1"/>
    </xf>
    <xf numFmtId="0" fontId="60" fillId="0" borderId="138" xfId="0" applyFont="1" applyBorder="1" applyAlignment="1">
      <alignment horizontal="center" vertical="center" wrapText="1"/>
    </xf>
    <xf numFmtId="0" fontId="53" fillId="0" borderId="52" xfId="0" applyFont="1" applyBorder="1" applyAlignment="1">
      <alignment vertical="center" shrinkToFit="1"/>
    </xf>
    <xf numFmtId="0" fontId="53" fillId="0" borderId="139" xfId="0" applyFont="1" applyBorder="1" applyAlignment="1">
      <alignment horizontal="center" vertical="center" shrinkToFit="1"/>
    </xf>
    <xf numFmtId="186" fontId="53" fillId="0" borderId="125" xfId="0" applyNumberFormat="1" applyFont="1" applyBorder="1">
      <alignment vertical="center"/>
    </xf>
    <xf numFmtId="186" fontId="53" fillId="0" borderId="140" xfId="0" applyNumberFormat="1" applyFont="1" applyBorder="1">
      <alignment vertical="center"/>
    </xf>
    <xf numFmtId="186" fontId="53" fillId="53" borderId="60" xfId="0" applyNumberFormat="1" applyFont="1" applyFill="1" applyBorder="1">
      <alignment vertical="center"/>
    </xf>
    <xf numFmtId="186" fontId="53" fillId="0" borderId="121" xfId="0" applyNumberFormat="1" applyFont="1" applyBorder="1">
      <alignment vertical="center"/>
    </xf>
    <xf numFmtId="186" fontId="53" fillId="0" borderId="141" xfId="0" applyNumberFormat="1" applyFont="1" applyBorder="1">
      <alignment vertical="center"/>
    </xf>
    <xf numFmtId="0" fontId="60" fillId="0" borderId="130" xfId="0" applyFont="1" applyBorder="1" applyAlignment="1">
      <alignment horizontal="center" vertical="center" shrinkToFit="1"/>
    </xf>
    <xf numFmtId="0" fontId="53" fillId="49" borderId="2" xfId="0" applyFont="1" applyFill="1" applyBorder="1" applyAlignment="1">
      <alignment horizontal="center" vertical="center"/>
    </xf>
    <xf numFmtId="0" fontId="59" fillId="49" borderId="86" xfId="0" applyFont="1" applyFill="1" applyBorder="1" applyAlignment="1">
      <alignment horizontal="center" vertical="center"/>
    </xf>
    <xf numFmtId="186" fontId="53" fillId="0" borderId="89" xfId="0" applyNumberFormat="1" applyFont="1" applyBorder="1">
      <alignment vertical="center"/>
    </xf>
    <xf numFmtId="0" fontId="53" fillId="0" borderId="0" xfId="0" applyFont="1" applyAlignment="1">
      <alignment horizontal="center" vertical="center"/>
    </xf>
    <xf numFmtId="0" fontId="53" fillId="0" borderId="0" xfId="0" applyFont="1" applyAlignment="1">
      <alignment horizontal="center" vertical="top"/>
    </xf>
    <xf numFmtId="0" fontId="53" fillId="0" borderId="108" xfId="0" applyFont="1" applyBorder="1" applyAlignment="1">
      <alignment horizontal="center" vertical="center"/>
    </xf>
    <xf numFmtId="0" fontId="53" fillId="0" borderId="144" xfId="0" applyFont="1" applyBorder="1" applyAlignment="1">
      <alignment horizontal="center" vertical="center"/>
    </xf>
    <xf numFmtId="0" fontId="53" fillId="0" borderId="146" xfId="0" applyFont="1" applyBorder="1" applyAlignment="1">
      <alignment horizontal="center" vertical="center"/>
    </xf>
    <xf numFmtId="0" fontId="53" fillId="0" borderId="147" xfId="0" applyFont="1" applyBorder="1" applyAlignment="1">
      <alignment horizontal="center" vertical="center"/>
    </xf>
    <xf numFmtId="0" fontId="53" fillId="0" borderId="148" xfId="0" applyFont="1" applyBorder="1" applyAlignment="1">
      <alignment horizontal="center" vertical="center"/>
    </xf>
    <xf numFmtId="0" fontId="68" fillId="0" borderId="0" xfId="0" applyFont="1" applyAlignment="1">
      <alignment horizontal="right" vertical="center"/>
    </xf>
    <xf numFmtId="186" fontId="53" fillId="0" borderId="105" xfId="0" applyNumberFormat="1" applyFont="1" applyBorder="1">
      <alignment vertical="center"/>
    </xf>
    <xf numFmtId="186" fontId="53" fillId="0" borderId="145" xfId="0" applyNumberFormat="1" applyFont="1" applyBorder="1">
      <alignment vertical="center"/>
    </xf>
    <xf numFmtId="0" fontId="57" fillId="50" borderId="2" xfId="0" applyFont="1" applyFill="1" applyBorder="1" applyAlignment="1" applyProtection="1">
      <alignment horizontal="center" vertical="center" shrinkToFit="1"/>
      <protection locked="0"/>
    </xf>
    <xf numFmtId="0" fontId="64" fillId="0" borderId="0" xfId="0" applyFont="1">
      <alignment vertical="center"/>
    </xf>
    <xf numFmtId="0" fontId="57" fillId="0" borderId="0" xfId="0" applyFont="1">
      <alignment vertical="center"/>
    </xf>
    <xf numFmtId="0" fontId="57" fillId="49" borderId="2" xfId="0" applyFont="1" applyFill="1" applyBorder="1" applyAlignment="1">
      <alignment horizontal="center" vertical="center"/>
    </xf>
    <xf numFmtId="0" fontId="57" fillId="0" borderId="2" xfId="0" applyFont="1" applyBorder="1" applyAlignment="1">
      <alignment horizontal="center" vertical="center" shrinkToFit="1"/>
    </xf>
    <xf numFmtId="0" fontId="57" fillId="49" borderId="55" xfId="0" applyFont="1" applyFill="1" applyBorder="1">
      <alignment vertical="center"/>
    </xf>
    <xf numFmtId="0" fontId="66" fillId="49" borderId="86" xfId="0" applyFont="1" applyFill="1" applyBorder="1" applyAlignment="1">
      <alignment horizontal="center" vertical="center" shrinkToFit="1"/>
    </xf>
    <xf numFmtId="0" fontId="58" fillId="49" borderId="103" xfId="0" applyFont="1" applyFill="1" applyBorder="1" applyAlignment="1">
      <alignment vertical="center" shrinkToFit="1"/>
    </xf>
    <xf numFmtId="186" fontId="57" fillId="0" borderId="103" xfId="0" applyNumberFormat="1" applyFont="1" applyBorder="1">
      <alignment vertical="center"/>
    </xf>
    <xf numFmtId="186" fontId="57" fillId="0" borderId="107" xfId="0" applyNumberFormat="1" applyFont="1" applyBorder="1">
      <alignment vertical="center"/>
    </xf>
    <xf numFmtId="0" fontId="58" fillId="49" borderId="109" xfId="0" applyFont="1" applyFill="1" applyBorder="1" applyAlignment="1">
      <alignment vertical="center" shrinkToFit="1"/>
    </xf>
    <xf numFmtId="186" fontId="57" fillId="0" borderId="109" xfId="0" applyNumberFormat="1" applyFont="1" applyBorder="1">
      <alignment vertical="center"/>
    </xf>
    <xf numFmtId="186" fontId="57" fillId="0" borderId="113" xfId="0" applyNumberFormat="1" applyFont="1" applyBorder="1">
      <alignment vertical="center"/>
    </xf>
    <xf numFmtId="0" fontId="58" fillId="49" borderId="75" xfId="0" applyFont="1" applyFill="1" applyBorder="1" applyAlignment="1">
      <alignment vertical="center" shrinkToFit="1"/>
    </xf>
    <xf numFmtId="186" fontId="57" fillId="0" borderId="75" xfId="0" applyNumberFormat="1" applyFont="1" applyBorder="1">
      <alignment vertical="center"/>
    </xf>
    <xf numFmtId="186" fontId="57" fillId="0" borderId="51" xfId="0" applyNumberFormat="1" applyFont="1" applyBorder="1">
      <alignment vertical="center"/>
    </xf>
    <xf numFmtId="186" fontId="57" fillId="0" borderId="50" xfId="0" applyNumberFormat="1" applyFont="1" applyBorder="1">
      <alignment vertical="center"/>
    </xf>
    <xf numFmtId="186" fontId="57" fillId="0" borderId="89" xfId="0" applyNumberFormat="1" applyFont="1" applyBorder="1">
      <alignment vertical="center"/>
    </xf>
    <xf numFmtId="0" fontId="67" fillId="0" borderId="0" xfId="0" applyFont="1">
      <alignment vertical="center"/>
    </xf>
    <xf numFmtId="186" fontId="53" fillId="0" borderId="0" xfId="0" applyNumberFormat="1" applyFont="1">
      <alignment vertical="center"/>
    </xf>
    <xf numFmtId="0" fontId="57" fillId="0" borderId="54" xfId="0" applyFont="1" applyBorder="1">
      <alignment vertical="center"/>
    </xf>
    <xf numFmtId="0" fontId="58" fillId="0" borderId="0" xfId="0" applyFont="1" applyAlignment="1">
      <alignment horizontal="left" vertical="center"/>
    </xf>
    <xf numFmtId="0" fontId="57" fillId="0" borderId="0" xfId="0" applyFont="1" applyAlignment="1">
      <alignment horizontal="left" vertical="center" wrapText="1"/>
    </xf>
    <xf numFmtId="0" fontId="58" fillId="49" borderId="2" xfId="0" applyFont="1" applyFill="1" applyBorder="1" applyAlignment="1">
      <alignment horizontal="center" vertical="center"/>
    </xf>
    <xf numFmtId="186" fontId="57" fillId="0" borderId="2" xfId="0" applyNumberFormat="1" applyFont="1" applyBorder="1">
      <alignment vertical="center"/>
    </xf>
    <xf numFmtId="0" fontId="58" fillId="0" borderId="0" xfId="0" quotePrefix="1" applyFont="1">
      <alignment vertical="center"/>
    </xf>
    <xf numFmtId="186" fontId="57" fillId="0" borderId="84" xfId="0" applyNumberFormat="1" applyFont="1" applyBorder="1">
      <alignment vertical="center"/>
    </xf>
    <xf numFmtId="186" fontId="57" fillId="0" borderId="85" xfId="0" applyNumberFormat="1" applyFont="1" applyBorder="1">
      <alignment vertical="center"/>
    </xf>
    <xf numFmtId="186" fontId="57" fillId="0" borderId="41" xfId="0" applyNumberFormat="1" applyFont="1" applyBorder="1">
      <alignment vertical="center"/>
    </xf>
    <xf numFmtId="186" fontId="57" fillId="0" borderId="88" xfId="0" applyNumberFormat="1" applyFont="1" applyBorder="1">
      <alignment vertical="center"/>
    </xf>
    <xf numFmtId="0" fontId="58" fillId="49" borderId="50" xfId="0" applyFont="1" applyFill="1" applyBorder="1" applyAlignment="1">
      <alignment vertical="center" shrinkToFit="1"/>
    </xf>
    <xf numFmtId="186" fontId="57" fillId="0" borderId="87" xfId="0" applyNumberFormat="1" applyFont="1" applyBorder="1">
      <alignment vertical="center"/>
    </xf>
    <xf numFmtId="0" fontId="58" fillId="49" borderId="2" xfId="0" applyFont="1" applyFill="1" applyBorder="1" applyAlignment="1">
      <alignment horizontal="center" vertical="center" wrapText="1"/>
    </xf>
    <xf numFmtId="0" fontId="58" fillId="49" borderId="2" xfId="0" applyFont="1" applyFill="1" applyBorder="1" applyAlignment="1">
      <alignment vertical="center" shrinkToFit="1"/>
    </xf>
    <xf numFmtId="186" fontId="57" fillId="0" borderId="2" xfId="349" applyNumberFormat="1" applyFont="1" applyFill="1" applyBorder="1" applyProtection="1">
      <alignment vertical="center"/>
    </xf>
    <xf numFmtId="0" fontId="53" fillId="0" borderId="2" xfId="0" applyFont="1" applyBorder="1">
      <alignment vertical="center"/>
    </xf>
    <xf numFmtId="184" fontId="53" fillId="0" borderId="2" xfId="0" applyNumberFormat="1" applyFont="1" applyBorder="1">
      <alignment vertical="center"/>
    </xf>
    <xf numFmtId="0" fontId="58" fillId="49" borderId="50" xfId="0" applyFont="1" applyFill="1" applyBorder="1" applyAlignment="1">
      <alignment horizontal="center" vertical="center"/>
    </xf>
    <xf numFmtId="0" fontId="58" fillId="49" borderId="2" xfId="0" applyFont="1" applyFill="1" applyBorder="1" applyAlignment="1">
      <alignment vertical="center" wrapText="1"/>
    </xf>
    <xf numFmtId="0" fontId="58" fillId="49" borderId="2" xfId="0" applyFont="1" applyFill="1" applyBorder="1" applyAlignment="1">
      <alignment horizontal="center" vertical="center" shrinkToFit="1"/>
    </xf>
    <xf numFmtId="0" fontId="57" fillId="49" borderId="2" xfId="0" applyFont="1" applyFill="1" applyBorder="1" applyAlignment="1">
      <alignment horizontal="center" vertical="center" shrinkToFit="1"/>
    </xf>
    <xf numFmtId="38" fontId="57" fillId="0" borderId="2" xfId="349" applyFont="1" applyFill="1" applyBorder="1" applyProtection="1">
      <alignment vertical="center"/>
    </xf>
    <xf numFmtId="185" fontId="53" fillId="0" borderId="2" xfId="0" applyNumberFormat="1" applyFont="1" applyBorder="1">
      <alignment vertical="center"/>
    </xf>
    <xf numFmtId="0" fontId="58" fillId="49" borderId="2" xfId="0" applyFont="1" applyFill="1" applyBorder="1" applyAlignment="1">
      <alignment horizontal="left" vertical="center"/>
    </xf>
    <xf numFmtId="0" fontId="57" fillId="0" borderId="2" xfId="0" applyFont="1" applyBorder="1" applyAlignment="1">
      <alignment horizontal="center" vertical="center"/>
    </xf>
    <xf numFmtId="183" fontId="57" fillId="0" borderId="2" xfId="0" applyNumberFormat="1" applyFont="1" applyBorder="1">
      <alignment vertical="center"/>
    </xf>
    <xf numFmtId="0" fontId="57" fillId="49" borderId="60" xfId="0" applyFont="1" applyFill="1" applyBorder="1" applyAlignment="1">
      <alignment horizontal="center" vertical="center"/>
    </xf>
    <xf numFmtId="0" fontId="58" fillId="49" borderId="60" xfId="0" applyFont="1" applyFill="1" applyBorder="1">
      <alignment vertical="center"/>
    </xf>
    <xf numFmtId="0" fontId="57" fillId="0" borderId="0" xfId="0" applyFont="1" applyAlignment="1">
      <alignment horizontal="center" vertical="center"/>
    </xf>
    <xf numFmtId="0" fontId="53" fillId="0" borderId="0" xfId="0" applyFont="1" applyAlignment="1">
      <alignment horizontal="right" vertical="center"/>
    </xf>
    <xf numFmtId="0" fontId="57" fillId="0" borderId="0" xfId="0" applyFont="1" applyAlignment="1">
      <alignment horizontal="right" vertical="center"/>
    </xf>
    <xf numFmtId="0" fontId="60" fillId="0" borderId="2" xfId="0" applyFont="1" applyBorder="1" applyAlignment="1">
      <alignment horizontal="center" vertical="center" wrapText="1" shrinkToFit="1"/>
    </xf>
    <xf numFmtId="0" fontId="53" fillId="49" borderId="2" xfId="0" applyFont="1" applyFill="1" applyBorder="1" applyAlignment="1">
      <alignment horizontal="center" vertical="center" shrinkToFit="1"/>
    </xf>
    <xf numFmtId="0" fontId="53" fillId="0" borderId="151" xfId="0" applyFont="1" applyBorder="1" applyAlignment="1">
      <alignment horizontal="center" vertical="center"/>
    </xf>
    <xf numFmtId="186" fontId="53" fillId="53" borderId="143" xfId="0" applyNumberFormat="1" applyFont="1" applyFill="1" applyBorder="1">
      <alignment vertical="center"/>
    </xf>
    <xf numFmtId="186" fontId="53" fillId="53" borderId="105" xfId="0" applyNumberFormat="1" applyFont="1" applyFill="1" applyBorder="1">
      <alignment vertical="center"/>
    </xf>
    <xf numFmtId="186" fontId="53" fillId="53" borderId="149" xfId="0" applyNumberFormat="1" applyFont="1" applyFill="1" applyBorder="1">
      <alignment vertical="center"/>
    </xf>
    <xf numFmtId="186" fontId="53" fillId="53" borderId="150" xfId="0" applyNumberFormat="1" applyFont="1" applyFill="1" applyBorder="1">
      <alignment vertical="center"/>
    </xf>
    <xf numFmtId="0" fontId="63" fillId="49" borderId="83" xfId="0" applyFont="1" applyFill="1" applyBorder="1" applyAlignment="1">
      <alignment horizontal="center" vertical="center" wrapText="1" shrinkToFit="1"/>
    </xf>
    <xf numFmtId="0" fontId="71" fillId="0" borderId="0" xfId="0" applyFont="1">
      <alignment vertical="center"/>
    </xf>
    <xf numFmtId="0" fontId="72" fillId="0" borderId="0" xfId="0" applyFont="1">
      <alignment vertical="center"/>
    </xf>
    <xf numFmtId="0" fontId="73" fillId="0" borderId="0" xfId="0" applyFont="1">
      <alignment vertical="center"/>
    </xf>
    <xf numFmtId="0" fontId="74" fillId="49" borderId="5" xfId="0" applyFont="1" applyFill="1" applyBorder="1" applyAlignment="1">
      <alignment horizontal="center" vertical="center" textRotation="255" shrinkToFit="1"/>
    </xf>
    <xf numFmtId="0" fontId="74" fillId="49" borderId="73" xfId="0" applyFont="1" applyFill="1" applyBorder="1" applyAlignment="1">
      <alignment horizontal="center" vertical="center" textRotation="255" shrinkToFit="1"/>
    </xf>
    <xf numFmtId="0" fontId="74" fillId="49" borderId="71" xfId="0" applyFont="1" applyFill="1" applyBorder="1" applyAlignment="1">
      <alignment horizontal="center" vertical="center" textRotation="255" shrinkToFit="1"/>
    </xf>
    <xf numFmtId="0" fontId="74" fillId="49" borderId="72" xfId="0" applyFont="1" applyFill="1" applyBorder="1" applyAlignment="1">
      <alignment horizontal="center" vertical="center" textRotation="255" shrinkToFit="1"/>
    </xf>
    <xf numFmtId="0" fontId="74" fillId="49" borderId="61" xfId="0" applyFont="1" applyFill="1" applyBorder="1" applyAlignment="1">
      <alignment horizontal="center" vertical="center" textRotation="255" shrinkToFit="1"/>
    </xf>
    <xf numFmtId="0" fontId="74" fillId="49" borderId="96" xfId="0" applyFont="1" applyFill="1" applyBorder="1" applyAlignment="1">
      <alignment horizontal="center" vertical="center" textRotation="255" shrinkToFit="1"/>
    </xf>
    <xf numFmtId="0" fontId="74" fillId="49" borderId="7" xfId="0" applyFont="1" applyFill="1" applyBorder="1" applyAlignment="1">
      <alignment horizontal="center" vertical="center" textRotation="255" shrinkToFit="1"/>
    </xf>
    <xf numFmtId="0" fontId="71" fillId="0" borderId="0" xfId="0" applyFont="1" applyAlignment="1">
      <alignment vertical="center" textRotation="255"/>
    </xf>
    <xf numFmtId="0" fontId="76" fillId="0" borderId="2" xfId="350" applyFont="1" applyFill="1" applyBorder="1" applyAlignment="1">
      <alignment horizontal="center" vertical="center"/>
    </xf>
    <xf numFmtId="0" fontId="71" fillId="0" borderId="2" xfId="0" applyFont="1" applyBorder="1" applyAlignment="1">
      <alignment horizontal="center" vertical="center" shrinkToFit="1"/>
    </xf>
    <xf numFmtId="186" fontId="72" fillId="0" borderId="50" xfId="0" applyNumberFormat="1" applyFont="1" applyBorder="1" applyAlignment="1">
      <alignment vertical="center" shrinkToFit="1"/>
    </xf>
    <xf numFmtId="186" fontId="72" fillId="0" borderId="73" xfId="0" applyNumberFormat="1" applyFont="1" applyBorder="1" applyAlignment="1">
      <alignment vertical="center" shrinkToFit="1"/>
    </xf>
    <xf numFmtId="186" fontId="72" fillId="0" borderId="71" xfId="0" applyNumberFormat="1" applyFont="1" applyBorder="1" applyAlignment="1">
      <alignment vertical="center" shrinkToFit="1"/>
    </xf>
    <xf numFmtId="186" fontId="72" fillId="0" borderId="72" xfId="0" applyNumberFormat="1" applyFont="1" applyBorder="1" applyAlignment="1">
      <alignment vertical="center" shrinkToFit="1"/>
    </xf>
    <xf numFmtId="186" fontId="72" fillId="0" borderId="2" xfId="0" applyNumberFormat="1" applyFont="1" applyBorder="1" applyAlignment="1">
      <alignment vertical="center" shrinkToFit="1"/>
    </xf>
    <xf numFmtId="186" fontId="72" fillId="0" borderId="96" xfId="0" applyNumberFormat="1" applyFont="1" applyBorder="1" applyAlignment="1">
      <alignment vertical="center" shrinkToFit="1"/>
    </xf>
    <xf numFmtId="186" fontId="72" fillId="0" borderId="51" xfId="0" applyNumberFormat="1" applyFont="1" applyBorder="1" applyAlignment="1">
      <alignment vertical="center" shrinkToFit="1"/>
    </xf>
    <xf numFmtId="184" fontId="72" fillId="0" borderId="2" xfId="0" applyNumberFormat="1" applyFont="1" applyBorder="1" applyAlignment="1">
      <alignment horizontal="right" vertical="center" shrinkToFit="1"/>
    </xf>
    <xf numFmtId="3" fontId="72" fillId="0" borderId="2" xfId="0" applyNumberFormat="1" applyFont="1" applyBorder="1" applyAlignment="1">
      <alignment vertical="center" shrinkToFit="1"/>
    </xf>
    <xf numFmtId="0" fontId="74" fillId="0" borderId="0" xfId="0" applyFont="1" applyAlignment="1">
      <alignment horizontal="left" vertical="top" wrapText="1"/>
    </xf>
    <xf numFmtId="0" fontId="74" fillId="49" borderId="74" xfId="0" applyFont="1" applyFill="1" applyBorder="1" applyAlignment="1">
      <alignment horizontal="center" vertical="center" wrapText="1"/>
    </xf>
    <xf numFmtId="186" fontId="72" fillId="0" borderId="75" xfId="0" applyNumberFormat="1" applyFont="1" applyBorder="1" applyAlignment="1">
      <alignment vertical="center" shrinkToFit="1"/>
    </xf>
    <xf numFmtId="186" fontId="72" fillId="0" borderId="76" xfId="0" applyNumberFormat="1" applyFont="1" applyBorder="1" applyAlignment="1">
      <alignment vertical="center" shrinkToFit="1"/>
    </xf>
    <xf numFmtId="186" fontId="72" fillId="0" borderId="77" xfId="0" applyNumberFormat="1" applyFont="1" applyBorder="1" applyAlignment="1">
      <alignment vertical="center" shrinkToFit="1"/>
    </xf>
    <xf numFmtId="186" fontId="72" fillId="0" borderId="78" xfId="0" applyNumberFormat="1" applyFont="1" applyBorder="1" applyAlignment="1">
      <alignment vertical="center" shrinkToFit="1"/>
    </xf>
    <xf numFmtId="186" fontId="72" fillId="0" borderId="74" xfId="0" applyNumberFormat="1" applyFont="1" applyBorder="1" applyAlignment="1">
      <alignment vertical="center" shrinkToFit="1"/>
    </xf>
    <xf numFmtId="186" fontId="72" fillId="0" borderId="97" xfId="0" applyNumberFormat="1" applyFont="1" applyBorder="1" applyAlignment="1">
      <alignment vertical="center" shrinkToFit="1"/>
    </xf>
    <xf numFmtId="186" fontId="72" fillId="0" borderId="102" xfId="0" applyNumberFormat="1" applyFont="1" applyBorder="1" applyAlignment="1">
      <alignment vertical="center" shrinkToFit="1"/>
    </xf>
    <xf numFmtId="0" fontId="72" fillId="0" borderId="79" xfId="0" applyFont="1" applyBorder="1" applyAlignment="1">
      <alignment horizontal="center" vertical="center" wrapText="1"/>
    </xf>
    <xf numFmtId="3" fontId="72" fillId="0" borderId="74" xfId="0" applyNumberFormat="1" applyFont="1" applyBorder="1" applyAlignment="1">
      <alignment vertical="center" shrinkToFit="1"/>
    </xf>
    <xf numFmtId="0" fontId="77" fillId="0" borderId="0" xfId="0" applyFont="1">
      <alignment vertical="center"/>
    </xf>
    <xf numFmtId="0" fontId="71" fillId="0" borderId="0" xfId="0" applyFont="1" applyAlignment="1">
      <alignment horizontal="center" vertical="center"/>
    </xf>
    <xf numFmtId="0" fontId="71" fillId="0" borderId="0" xfId="0" applyFont="1" applyAlignment="1">
      <alignment horizontal="left" vertical="center" wrapText="1"/>
    </xf>
    <xf numFmtId="0" fontId="80" fillId="0" borderId="0" xfId="0" applyFont="1" applyAlignment="1">
      <alignment horizontal="center" vertical="center" shrinkToFit="1"/>
    </xf>
    <xf numFmtId="0" fontId="71" fillId="0" borderId="0" xfId="0" applyFont="1" applyAlignment="1">
      <alignment horizontal="center" vertical="center" wrapText="1"/>
    </xf>
    <xf numFmtId="38" fontId="71" fillId="0" borderId="0" xfId="349" applyFont="1" applyFill="1" applyBorder="1">
      <alignment vertical="center"/>
    </xf>
    <xf numFmtId="0" fontId="71" fillId="0" borderId="0" xfId="0" applyFont="1" applyAlignment="1">
      <alignment horizontal="left" vertical="center"/>
    </xf>
    <xf numFmtId="9" fontId="71" fillId="0" borderId="0" xfId="0" applyNumberFormat="1" applyFont="1">
      <alignment vertical="center"/>
    </xf>
    <xf numFmtId="0" fontId="74" fillId="0" borderId="0" xfId="0" applyFont="1" applyAlignment="1">
      <alignment horizontal="center" vertical="center"/>
    </xf>
    <xf numFmtId="38" fontId="71" fillId="0" borderId="0" xfId="0" applyNumberFormat="1" applyFont="1">
      <alignment vertical="center"/>
    </xf>
    <xf numFmtId="0" fontId="72" fillId="0" borderId="0" xfId="0" applyFont="1" applyAlignment="1">
      <alignment horizontal="center" vertical="center"/>
    </xf>
    <xf numFmtId="0" fontId="74" fillId="49" borderId="2" xfId="0" applyFont="1" applyFill="1" applyBorder="1" applyAlignment="1">
      <alignment horizontal="center" vertical="center" wrapText="1"/>
    </xf>
    <xf numFmtId="0" fontId="71" fillId="49" borderId="2" xfId="0" applyFont="1" applyFill="1" applyBorder="1" applyAlignment="1">
      <alignment horizontal="center" vertical="center" wrapText="1"/>
    </xf>
    <xf numFmtId="0" fontId="71" fillId="49" borderId="56" xfId="0" applyFont="1" applyFill="1" applyBorder="1" applyAlignment="1">
      <alignment horizontal="center" vertical="center" wrapText="1" shrinkToFit="1"/>
    </xf>
    <xf numFmtId="0" fontId="71" fillId="49" borderId="61" xfId="0" applyFont="1" applyFill="1" applyBorder="1" applyAlignment="1">
      <alignment horizontal="center" vertical="center" shrinkToFit="1"/>
    </xf>
    <xf numFmtId="0" fontId="71" fillId="49" borderId="56" xfId="0" applyFont="1" applyFill="1" applyBorder="1" applyAlignment="1">
      <alignment horizontal="center" vertical="center" shrinkToFit="1"/>
    </xf>
    <xf numFmtId="0" fontId="71" fillId="49" borderId="53" xfId="0" applyFont="1" applyFill="1" applyBorder="1" applyAlignment="1">
      <alignment horizontal="center" vertical="center"/>
    </xf>
    <xf numFmtId="0" fontId="71" fillId="49" borderId="54" xfId="0" applyFont="1" applyFill="1" applyBorder="1" applyAlignment="1">
      <alignment horizontal="center" vertical="center"/>
    </xf>
    <xf numFmtId="0" fontId="71" fillId="49" borderId="55" xfId="0" applyFont="1" applyFill="1" applyBorder="1" applyAlignment="1">
      <alignment horizontal="center" vertical="center"/>
    </xf>
    <xf numFmtId="0" fontId="71" fillId="49" borderId="56" xfId="0" applyFont="1" applyFill="1" applyBorder="1" applyAlignment="1">
      <alignment horizontal="center" vertical="center"/>
    </xf>
    <xf numFmtId="0" fontId="71" fillId="49" borderId="2" xfId="0" applyFont="1" applyFill="1" applyBorder="1" applyAlignment="1">
      <alignment horizontal="center" vertical="center"/>
    </xf>
    <xf numFmtId="0" fontId="71" fillId="49" borderId="53" xfId="0" applyFont="1" applyFill="1" applyBorder="1" applyAlignment="1">
      <alignment horizontal="center" vertical="center" shrinkToFit="1"/>
    </xf>
    <xf numFmtId="0" fontId="71" fillId="49" borderId="54" xfId="0" applyFont="1" applyFill="1" applyBorder="1" applyAlignment="1">
      <alignment horizontal="center" vertical="center" shrinkToFit="1"/>
    </xf>
    <xf numFmtId="0" fontId="71" fillId="49" borderId="55" xfId="0" applyFont="1" applyFill="1" applyBorder="1" applyAlignment="1">
      <alignment horizontal="center" vertical="center" shrinkToFit="1"/>
    </xf>
    <xf numFmtId="0" fontId="75" fillId="49" borderId="56" xfId="0" applyFont="1" applyFill="1" applyBorder="1" applyAlignment="1">
      <alignment horizontal="center" vertical="center" wrapText="1"/>
    </xf>
    <xf numFmtId="0" fontId="75" fillId="49" borderId="61" xfId="0" applyFont="1" applyFill="1" applyBorder="1" applyAlignment="1">
      <alignment horizontal="center" vertical="center"/>
    </xf>
    <xf numFmtId="0" fontId="71" fillId="0" borderId="2" xfId="0" applyFont="1" applyBorder="1" applyAlignment="1">
      <alignment horizontal="center" vertical="center" shrinkToFit="1"/>
    </xf>
    <xf numFmtId="9" fontId="71" fillId="0" borderId="50" xfId="0" applyNumberFormat="1" applyFont="1" applyBorder="1" applyAlignment="1">
      <alignment horizontal="center" vertical="center"/>
    </xf>
    <xf numFmtId="9" fontId="71" fillId="0" borderId="41" xfId="0" applyNumberFormat="1" applyFont="1" applyBorder="1" applyAlignment="1">
      <alignment horizontal="center" vertical="center"/>
    </xf>
    <xf numFmtId="186" fontId="71" fillId="0" borderId="2" xfId="0" applyNumberFormat="1" applyFont="1" applyBorder="1" applyAlignment="1">
      <alignment horizontal="center" vertical="center"/>
    </xf>
    <xf numFmtId="0" fontId="71" fillId="0" borderId="2" xfId="0" applyFont="1" applyBorder="1" applyAlignment="1">
      <alignment horizontal="center" vertical="center"/>
    </xf>
    <xf numFmtId="186" fontId="71" fillId="0" borderId="50" xfId="0" applyNumberFormat="1" applyFont="1" applyBorder="1" applyAlignment="1">
      <alignment horizontal="center" vertical="center"/>
    </xf>
    <xf numFmtId="0" fontId="71" fillId="0" borderId="51" xfId="0" applyFont="1" applyBorder="1" applyAlignment="1">
      <alignment horizontal="center" vertical="center"/>
    </xf>
    <xf numFmtId="0" fontId="74" fillId="51" borderId="50" xfId="0" applyFont="1" applyFill="1" applyBorder="1" applyAlignment="1">
      <alignment horizontal="center" vertical="center" shrinkToFit="1"/>
    </xf>
    <xf numFmtId="0" fontId="74" fillId="51" borderId="41" xfId="0" applyFont="1" applyFill="1" applyBorder="1" applyAlignment="1">
      <alignment horizontal="center" vertical="center" shrinkToFit="1"/>
    </xf>
    <xf numFmtId="0" fontId="74" fillId="49" borderId="2" xfId="0" applyFont="1" applyFill="1" applyBorder="1" applyAlignment="1">
      <alignment horizontal="center" vertical="center"/>
    </xf>
    <xf numFmtId="0" fontId="74" fillId="49" borderId="50" xfId="0" applyFont="1" applyFill="1" applyBorder="1" applyAlignment="1">
      <alignment horizontal="center" vertical="center" wrapText="1"/>
    </xf>
    <xf numFmtId="0" fontId="74" fillId="49" borderId="51" xfId="0" applyFont="1" applyFill="1" applyBorder="1" applyAlignment="1">
      <alignment horizontal="center" vertical="center" wrapText="1"/>
    </xf>
    <xf numFmtId="0" fontId="74" fillId="51" borderId="2" xfId="0" applyFont="1" applyFill="1" applyBorder="1" applyAlignment="1">
      <alignment horizontal="center" vertical="center" shrinkToFit="1"/>
    </xf>
    <xf numFmtId="0" fontId="74" fillId="49" borderId="50" xfId="0" applyFont="1" applyFill="1" applyBorder="1" applyAlignment="1">
      <alignment horizontal="center" vertical="center" shrinkToFit="1"/>
    </xf>
    <xf numFmtId="0" fontId="74" fillId="49" borderId="51" xfId="0" applyFont="1" applyFill="1" applyBorder="1" applyAlignment="1">
      <alignment horizontal="center" vertical="center" shrinkToFit="1"/>
    </xf>
    <xf numFmtId="0" fontId="74" fillId="51" borderId="51" xfId="0" applyFont="1" applyFill="1" applyBorder="1" applyAlignment="1">
      <alignment horizontal="center" vertical="center" shrinkToFit="1"/>
    </xf>
    <xf numFmtId="0" fontId="71" fillId="49" borderId="50" xfId="0" applyFont="1" applyFill="1" applyBorder="1" applyAlignment="1">
      <alignment horizontal="center" vertical="center" wrapText="1" shrinkToFit="1"/>
    </xf>
    <xf numFmtId="0" fontId="71" fillId="49" borderId="51" xfId="0" applyFont="1" applyFill="1" applyBorder="1" applyAlignment="1">
      <alignment horizontal="center" vertical="center" wrapText="1" shrinkToFit="1"/>
    </xf>
    <xf numFmtId="0" fontId="71" fillId="0" borderId="50" xfId="0" applyFont="1" applyBorder="1" applyAlignment="1">
      <alignment horizontal="center" vertical="center"/>
    </xf>
    <xf numFmtId="0" fontId="79" fillId="52" borderId="91" xfId="0" applyFont="1" applyFill="1" applyBorder="1" applyAlignment="1">
      <alignment horizontal="center" vertical="center" wrapText="1" shrinkToFit="1"/>
    </xf>
    <xf numFmtId="0" fontId="79" fillId="52" borderId="92" xfId="0" applyFont="1" applyFill="1" applyBorder="1" applyAlignment="1">
      <alignment horizontal="center" vertical="center" wrapText="1" shrinkToFit="1"/>
    </xf>
    <xf numFmtId="184" fontId="71" fillId="0" borderId="2" xfId="0" applyNumberFormat="1" applyFont="1" applyBorder="1" applyAlignment="1">
      <alignment horizontal="center" vertical="center"/>
    </xf>
    <xf numFmtId="38" fontId="79" fillId="0" borderId="93" xfId="0" applyNumberFormat="1" applyFont="1" applyBorder="1" applyAlignment="1">
      <alignment horizontal="center" vertical="center"/>
    </xf>
    <xf numFmtId="0" fontId="79" fillId="0" borderId="94" xfId="0" applyFont="1" applyBorder="1" applyAlignment="1">
      <alignment horizontal="center" vertical="center"/>
    </xf>
    <xf numFmtId="0" fontId="61" fillId="48" borderId="0" xfId="213" applyFont="1" applyFill="1" applyAlignment="1">
      <alignment vertical="top" wrapText="1"/>
    </xf>
    <xf numFmtId="0" fontId="53" fillId="48" borderId="0" xfId="213" applyFont="1" applyFill="1" applyAlignment="1">
      <alignment vertical="center" shrinkToFit="1"/>
    </xf>
    <xf numFmtId="0" fontId="53" fillId="48" borderId="0" xfId="213" applyFont="1" applyFill="1" applyAlignment="1">
      <alignment horizontal="left" vertical="center"/>
    </xf>
    <xf numFmtId="38" fontId="59" fillId="49" borderId="48" xfId="130" applyFont="1" applyFill="1" applyBorder="1" applyAlignment="1">
      <alignment horizontal="center" vertical="center" wrapText="1"/>
    </xf>
    <xf numFmtId="38" fontId="59" fillId="49" borderId="47" xfId="130" applyFont="1" applyFill="1" applyBorder="1" applyAlignment="1">
      <alignment horizontal="center" vertical="center" wrapText="1"/>
    </xf>
    <xf numFmtId="38" fontId="59" fillId="49" borderId="49" xfId="130" applyFont="1" applyFill="1" applyBorder="1" applyAlignment="1">
      <alignment horizontal="center" vertical="center" wrapText="1"/>
    </xf>
    <xf numFmtId="38" fontId="59" fillId="49" borderId="3" xfId="130" applyFont="1" applyFill="1" applyBorder="1" applyAlignment="1">
      <alignment horizontal="center" vertical="center" wrapText="1"/>
    </xf>
    <xf numFmtId="38" fontId="59" fillId="49" borderId="0" xfId="130" applyFont="1" applyFill="1" applyBorder="1" applyAlignment="1">
      <alignment horizontal="center" vertical="center" wrapText="1"/>
    </xf>
    <xf numFmtId="38" fontId="59" fillId="49" borderId="4" xfId="130" applyFont="1" applyFill="1" applyBorder="1" applyAlignment="1">
      <alignment horizontal="center" vertical="center" wrapText="1"/>
    </xf>
    <xf numFmtId="38" fontId="59" fillId="49" borderId="5" xfId="130" applyFont="1" applyFill="1" applyBorder="1" applyAlignment="1">
      <alignment horizontal="center" vertical="center" wrapText="1"/>
    </xf>
    <xf numFmtId="38" fontId="59" fillId="49" borderId="6" xfId="130" applyFont="1" applyFill="1" applyBorder="1" applyAlignment="1">
      <alignment horizontal="center" vertical="center" wrapText="1"/>
    </xf>
    <xf numFmtId="38" fontId="59" fillId="49" borderId="7" xfId="130" applyFont="1" applyFill="1" applyBorder="1" applyAlignment="1">
      <alignment horizontal="center" vertical="center" wrapText="1"/>
    </xf>
    <xf numFmtId="38" fontId="53" fillId="50" borderId="53" xfId="130" applyFont="1" applyFill="1" applyBorder="1" applyAlignment="1" applyProtection="1">
      <alignment horizontal="center" vertical="center" shrinkToFit="1"/>
      <protection locked="0"/>
    </xf>
    <xf numFmtId="38" fontId="53" fillId="50" borderId="54" xfId="130" applyFont="1" applyFill="1" applyBorder="1" applyAlignment="1" applyProtection="1">
      <alignment horizontal="center" vertical="center" shrinkToFit="1"/>
      <protection locked="0"/>
    </xf>
    <xf numFmtId="38" fontId="53" fillId="50" borderId="55" xfId="130" applyFont="1" applyFill="1" applyBorder="1" applyAlignment="1" applyProtection="1">
      <alignment horizontal="center" vertical="center" shrinkToFit="1"/>
      <protection locked="0"/>
    </xf>
    <xf numFmtId="38" fontId="53" fillId="50" borderId="3" xfId="130" applyFont="1" applyFill="1" applyBorder="1" applyAlignment="1" applyProtection="1">
      <alignment horizontal="center" vertical="center" shrinkToFit="1"/>
      <protection locked="0"/>
    </xf>
    <xf numFmtId="38" fontId="53" fillId="50" borderId="0" xfId="130" applyFont="1" applyFill="1" applyBorder="1" applyAlignment="1" applyProtection="1">
      <alignment horizontal="center" vertical="center" shrinkToFit="1"/>
      <protection locked="0"/>
    </xf>
    <xf numFmtId="38" fontId="53" fillId="50" borderId="4" xfId="130" applyFont="1" applyFill="1" applyBorder="1" applyAlignment="1" applyProtection="1">
      <alignment horizontal="center" vertical="center" shrinkToFit="1"/>
      <protection locked="0"/>
    </xf>
    <xf numFmtId="38" fontId="53" fillId="50" borderId="5" xfId="130" applyFont="1" applyFill="1" applyBorder="1" applyAlignment="1" applyProtection="1">
      <alignment horizontal="center" vertical="center" shrinkToFit="1"/>
      <protection locked="0"/>
    </xf>
    <xf numFmtId="38" fontId="53" fillId="50" borderId="6" xfId="130" applyFont="1" applyFill="1" applyBorder="1" applyAlignment="1" applyProtection="1">
      <alignment horizontal="center" vertical="center" shrinkToFit="1"/>
      <protection locked="0"/>
    </xf>
    <xf numFmtId="38" fontId="53" fillId="50" borderId="7" xfId="130" applyFont="1" applyFill="1" applyBorder="1" applyAlignment="1" applyProtection="1">
      <alignment horizontal="center" vertical="center" shrinkToFit="1"/>
      <protection locked="0"/>
    </xf>
    <xf numFmtId="0" fontId="60" fillId="50" borderId="53" xfId="130" applyNumberFormat="1" applyFont="1" applyFill="1" applyBorder="1" applyAlignment="1" applyProtection="1">
      <alignment horizontal="center" vertical="center" shrinkToFit="1"/>
      <protection locked="0"/>
    </xf>
    <xf numFmtId="0" fontId="60" fillId="50" borderId="54" xfId="130" applyNumberFormat="1" applyFont="1" applyFill="1" applyBorder="1" applyAlignment="1" applyProtection="1">
      <alignment horizontal="center" vertical="center" shrinkToFit="1"/>
      <protection locked="0"/>
    </xf>
    <xf numFmtId="0" fontId="60" fillId="50" borderId="3" xfId="130" applyNumberFormat="1" applyFont="1" applyFill="1" applyBorder="1" applyAlignment="1" applyProtection="1">
      <alignment horizontal="center" vertical="center" shrinkToFit="1"/>
      <protection locked="0"/>
    </xf>
    <xf numFmtId="0" fontId="60" fillId="50" borderId="0" xfId="130" applyNumberFormat="1" applyFont="1" applyFill="1" applyBorder="1" applyAlignment="1" applyProtection="1">
      <alignment horizontal="center" vertical="center" shrinkToFit="1"/>
      <protection locked="0"/>
    </xf>
    <xf numFmtId="0" fontId="60" fillId="50" borderId="5" xfId="130" applyNumberFormat="1" applyFont="1" applyFill="1" applyBorder="1" applyAlignment="1" applyProtection="1">
      <alignment horizontal="center" vertical="center" shrinkToFit="1"/>
      <protection locked="0"/>
    </xf>
    <xf numFmtId="0" fontId="60" fillId="50" borderId="6" xfId="130" applyNumberFormat="1" applyFont="1" applyFill="1" applyBorder="1" applyAlignment="1" applyProtection="1">
      <alignment horizontal="center" vertical="center" shrinkToFit="1"/>
      <protection locked="0"/>
    </xf>
    <xf numFmtId="38" fontId="60" fillId="48" borderId="54" xfId="130" applyFont="1" applyFill="1" applyBorder="1" applyAlignment="1" applyProtection="1">
      <alignment horizontal="center" vertical="center" wrapText="1"/>
      <protection locked="0"/>
    </xf>
    <xf numFmtId="38" fontId="60" fillId="48" borderId="0" xfId="130" applyFont="1" applyFill="1" applyBorder="1" applyAlignment="1" applyProtection="1">
      <alignment horizontal="center" vertical="center" wrapText="1"/>
      <protection locked="0"/>
    </xf>
    <xf numFmtId="38" fontId="60" fillId="48" borderId="6" xfId="130" applyFont="1" applyFill="1" applyBorder="1" applyAlignment="1" applyProtection="1">
      <alignment horizontal="center" vertical="center" wrapText="1"/>
      <protection locked="0"/>
    </xf>
    <xf numFmtId="38" fontId="60" fillId="48" borderId="55" xfId="130" applyFont="1" applyFill="1" applyBorder="1" applyAlignment="1" applyProtection="1">
      <alignment horizontal="center" vertical="center" wrapText="1"/>
      <protection locked="0"/>
    </xf>
    <xf numFmtId="38" fontId="60" fillId="48" borderId="4" xfId="130" applyFont="1" applyFill="1" applyBorder="1" applyAlignment="1" applyProtection="1">
      <alignment horizontal="center" vertical="center" wrapText="1"/>
      <protection locked="0"/>
    </xf>
    <xf numFmtId="38" fontId="60" fillId="48" borderId="7" xfId="130" applyFont="1" applyFill="1" applyBorder="1" applyAlignment="1" applyProtection="1">
      <alignment horizontal="center" vertical="center" wrapText="1"/>
      <protection locked="0"/>
    </xf>
    <xf numFmtId="0" fontId="59" fillId="49" borderId="53" xfId="213" applyFont="1" applyFill="1" applyBorder="1" applyAlignment="1">
      <alignment horizontal="center" vertical="center"/>
    </xf>
    <xf numFmtId="0" fontId="59" fillId="49" borderId="54" xfId="213" applyFont="1" applyFill="1" applyBorder="1" applyAlignment="1">
      <alignment horizontal="center" vertical="center"/>
    </xf>
    <xf numFmtId="0" fontId="59" fillId="49" borderId="5" xfId="213" applyFont="1" applyFill="1" applyBorder="1" applyAlignment="1">
      <alignment horizontal="center" vertical="center"/>
    </xf>
    <xf numFmtId="0" fontId="59" fillId="49" borderId="6" xfId="213" applyFont="1" applyFill="1" applyBorder="1" applyAlignment="1">
      <alignment horizontal="center" vertical="center"/>
    </xf>
    <xf numFmtId="0" fontId="60" fillId="49" borderId="53" xfId="213" applyFont="1" applyFill="1" applyBorder="1" applyAlignment="1">
      <alignment horizontal="center" vertical="center"/>
    </xf>
    <xf numFmtId="0" fontId="60" fillId="49" borderId="54" xfId="213" applyFont="1" applyFill="1" applyBorder="1" applyAlignment="1">
      <alignment horizontal="center" vertical="center"/>
    </xf>
    <xf numFmtId="0" fontId="60" fillId="49" borderId="55" xfId="213" applyFont="1" applyFill="1" applyBorder="1" applyAlignment="1">
      <alignment horizontal="center" vertical="center"/>
    </xf>
    <xf numFmtId="0" fontId="60" fillId="49" borderId="5" xfId="213" applyFont="1" applyFill="1" applyBorder="1" applyAlignment="1">
      <alignment horizontal="center" vertical="center"/>
    </xf>
    <xf numFmtId="0" fontId="60" fillId="49" borderId="6" xfId="213" applyFont="1" applyFill="1" applyBorder="1" applyAlignment="1">
      <alignment horizontal="center" vertical="center"/>
    </xf>
    <xf numFmtId="0" fontId="60" fillId="49" borderId="7" xfId="213" applyFont="1" applyFill="1" applyBorder="1" applyAlignment="1">
      <alignment horizontal="center" vertical="center"/>
    </xf>
    <xf numFmtId="0" fontId="59" fillId="49" borderId="55" xfId="213" applyFont="1" applyFill="1" applyBorder="1" applyAlignment="1">
      <alignment horizontal="center" vertical="center"/>
    </xf>
    <xf numFmtId="0" fontId="59" fillId="49" borderId="7" xfId="213" applyFont="1" applyFill="1" applyBorder="1" applyAlignment="1">
      <alignment horizontal="center" vertical="center"/>
    </xf>
    <xf numFmtId="0" fontId="53" fillId="48" borderId="53" xfId="213" applyFont="1" applyFill="1" applyBorder="1" applyAlignment="1">
      <alignment horizontal="center" vertical="center" shrinkToFit="1"/>
    </xf>
    <xf numFmtId="0" fontId="53" fillId="48" borderId="54" xfId="213" applyFont="1" applyFill="1" applyBorder="1" applyAlignment="1">
      <alignment horizontal="center" vertical="center" shrinkToFit="1"/>
    </xf>
    <xf numFmtId="0" fontId="53" fillId="48" borderId="3" xfId="213" applyFont="1" applyFill="1" applyBorder="1" applyAlignment="1">
      <alignment horizontal="center" vertical="center" shrinkToFit="1"/>
    </xf>
    <xf numFmtId="0" fontId="53" fillId="48" borderId="0" xfId="213" applyFont="1" applyFill="1" applyAlignment="1">
      <alignment horizontal="center" vertical="center" shrinkToFit="1"/>
    </xf>
    <xf numFmtId="0" fontId="53" fillId="48" borderId="5" xfId="213" applyFont="1" applyFill="1" applyBorder="1" applyAlignment="1">
      <alignment horizontal="center" vertical="center" shrinkToFit="1"/>
    </xf>
    <xf numFmtId="0" fontId="53" fillId="48" borderId="6" xfId="213" applyFont="1" applyFill="1" applyBorder="1" applyAlignment="1">
      <alignment horizontal="center" vertical="center" shrinkToFit="1"/>
    </xf>
    <xf numFmtId="0" fontId="62" fillId="48" borderId="53" xfId="213" applyFont="1" applyFill="1" applyBorder="1" applyAlignment="1">
      <alignment horizontal="center" vertical="center" shrinkToFit="1"/>
    </xf>
    <xf numFmtId="0" fontId="62" fillId="48" borderId="54" xfId="213" applyFont="1" applyFill="1" applyBorder="1" applyAlignment="1">
      <alignment horizontal="center" vertical="center" shrinkToFit="1"/>
    </xf>
    <xf numFmtId="0" fontId="62" fillId="48" borderId="55" xfId="213" applyFont="1" applyFill="1" applyBorder="1" applyAlignment="1">
      <alignment horizontal="center" vertical="center" shrinkToFit="1"/>
    </xf>
    <xf numFmtId="0" fontId="62" fillId="48" borderId="3" xfId="213" applyFont="1" applyFill="1" applyBorder="1" applyAlignment="1">
      <alignment horizontal="center" vertical="center" shrinkToFit="1"/>
    </xf>
    <xf numFmtId="0" fontId="62" fillId="48" borderId="0" xfId="213" applyFont="1" applyFill="1" applyAlignment="1">
      <alignment horizontal="center" vertical="center" shrinkToFit="1"/>
    </xf>
    <xf numFmtId="0" fontId="62" fillId="48" borderId="4" xfId="213" applyFont="1" applyFill="1" applyBorder="1" applyAlignment="1">
      <alignment horizontal="center" vertical="center" shrinkToFit="1"/>
    </xf>
    <xf numFmtId="0" fontId="62" fillId="48" borderId="5" xfId="213" applyFont="1" applyFill="1" applyBorder="1" applyAlignment="1">
      <alignment horizontal="center" vertical="center" shrinkToFit="1"/>
    </xf>
    <xf numFmtId="0" fontId="62" fillId="48" borderId="6" xfId="213" applyFont="1" applyFill="1" applyBorder="1" applyAlignment="1">
      <alignment horizontal="center" vertical="center" shrinkToFit="1"/>
    </xf>
    <xf numFmtId="0" fontId="62" fillId="48" borderId="7" xfId="213" applyFont="1" applyFill="1" applyBorder="1" applyAlignment="1">
      <alignment horizontal="center" vertical="center" shrinkToFit="1"/>
    </xf>
    <xf numFmtId="0" fontId="59" fillId="49" borderId="3" xfId="213" applyFont="1" applyFill="1" applyBorder="1" applyAlignment="1">
      <alignment horizontal="center" vertical="center"/>
    </xf>
    <xf numFmtId="0" fontId="59" fillId="49" borderId="0" xfId="213" applyFont="1" applyFill="1" applyAlignment="1">
      <alignment horizontal="center" vertical="center"/>
    </xf>
    <xf numFmtId="0" fontId="59" fillId="49" borderId="2" xfId="213" applyFont="1" applyFill="1" applyBorder="1" applyAlignment="1">
      <alignment horizontal="center" vertical="center"/>
    </xf>
    <xf numFmtId="0" fontId="53" fillId="48" borderId="53" xfId="213" applyFont="1" applyFill="1" applyBorder="1" applyAlignment="1">
      <alignment horizontal="center" vertical="center"/>
    </xf>
    <xf numFmtId="0" fontId="53" fillId="48" borderId="54" xfId="213" applyFont="1" applyFill="1" applyBorder="1" applyAlignment="1">
      <alignment horizontal="center" vertical="center"/>
    </xf>
    <xf numFmtId="0" fontId="53" fillId="48" borderId="3" xfId="213" applyFont="1" applyFill="1" applyBorder="1" applyAlignment="1">
      <alignment horizontal="center" vertical="center"/>
    </xf>
    <xf numFmtId="0" fontId="53" fillId="48" borderId="0" xfId="213" applyFont="1" applyFill="1" applyAlignment="1">
      <alignment horizontal="center" vertical="center"/>
    </xf>
    <xf numFmtId="0" fontId="53" fillId="48" borderId="5" xfId="213" applyFont="1" applyFill="1" applyBorder="1" applyAlignment="1">
      <alignment horizontal="center" vertical="center"/>
    </xf>
    <xf numFmtId="0" fontId="53" fillId="48" borderId="6" xfId="213" applyFont="1" applyFill="1" applyBorder="1" applyAlignment="1">
      <alignment horizontal="center" vertical="center"/>
    </xf>
    <xf numFmtId="0" fontId="53" fillId="48" borderId="2" xfId="213" applyFont="1" applyFill="1" applyBorder="1" applyAlignment="1">
      <alignment horizontal="center" vertical="center"/>
    </xf>
    <xf numFmtId="38" fontId="53" fillId="48" borderId="58" xfId="213" applyNumberFormat="1" applyFont="1" applyFill="1" applyBorder="1" applyAlignment="1">
      <alignment horizontal="center" vertical="center"/>
    </xf>
    <xf numFmtId="0" fontId="53" fillId="48" borderId="58" xfId="213" applyFont="1" applyFill="1" applyBorder="1" applyAlignment="1">
      <alignment horizontal="center" vertical="center"/>
    </xf>
    <xf numFmtId="0" fontId="53" fillId="48" borderId="59" xfId="213" applyFont="1" applyFill="1" applyBorder="1" applyAlignment="1">
      <alignment horizontal="center" vertical="center"/>
    </xf>
    <xf numFmtId="0" fontId="53" fillId="48" borderId="62" xfId="213" applyFont="1" applyFill="1" applyBorder="1" applyAlignment="1">
      <alignment horizontal="center" vertical="center"/>
    </xf>
    <xf numFmtId="0" fontId="53" fillId="48" borderId="63" xfId="213" applyFont="1" applyFill="1" applyBorder="1" applyAlignment="1">
      <alignment horizontal="center" vertical="center"/>
    </xf>
    <xf numFmtId="0" fontId="53" fillId="48" borderId="64" xfId="213" applyFont="1" applyFill="1" applyBorder="1" applyAlignment="1">
      <alignment horizontal="center" vertical="center"/>
    </xf>
    <xf numFmtId="0" fontId="53" fillId="48" borderId="65" xfId="213" applyFont="1" applyFill="1" applyBorder="1" applyAlignment="1">
      <alignment horizontal="center" vertical="center"/>
    </xf>
    <xf numFmtId="0" fontId="53" fillId="48" borderId="66" xfId="213" applyFont="1" applyFill="1" applyBorder="1" applyAlignment="1">
      <alignment horizontal="center" vertical="center"/>
    </xf>
    <xf numFmtId="0" fontId="53" fillId="48" borderId="67" xfId="213" applyFont="1" applyFill="1" applyBorder="1" applyAlignment="1">
      <alignment horizontal="center" vertical="center"/>
    </xf>
    <xf numFmtId="0" fontId="53" fillId="48" borderId="68" xfId="213" applyFont="1" applyFill="1" applyBorder="1" applyAlignment="1">
      <alignment horizontal="center" vertical="center"/>
    </xf>
    <xf numFmtId="0" fontId="53" fillId="48" borderId="69" xfId="213" applyFont="1" applyFill="1" applyBorder="1" applyAlignment="1">
      <alignment horizontal="center" vertical="center"/>
    </xf>
    <xf numFmtId="0" fontId="53" fillId="48" borderId="70" xfId="213" applyFont="1" applyFill="1" applyBorder="1" applyAlignment="1">
      <alignment horizontal="center" vertical="center"/>
    </xf>
    <xf numFmtId="0" fontId="53" fillId="48" borderId="2" xfId="213" applyFont="1" applyFill="1" applyBorder="1" applyAlignment="1">
      <alignment horizontal="center" vertical="center" shrinkToFit="1"/>
    </xf>
    <xf numFmtId="0" fontId="53" fillId="48" borderId="56" xfId="213" applyFont="1" applyFill="1" applyBorder="1" applyAlignment="1">
      <alignment horizontal="center" vertical="center" shrinkToFit="1"/>
    </xf>
    <xf numFmtId="0" fontId="60" fillId="49" borderId="2" xfId="213" applyFont="1" applyFill="1" applyBorder="1" applyAlignment="1">
      <alignment horizontal="center" vertical="center"/>
    </xf>
    <xf numFmtId="0" fontId="59" fillId="49" borderId="53" xfId="213" applyFont="1" applyFill="1" applyBorder="1" applyAlignment="1">
      <alignment horizontal="center" vertical="center" shrinkToFit="1"/>
    </xf>
    <xf numFmtId="0" fontId="59" fillId="49" borderId="54" xfId="213" applyFont="1" applyFill="1" applyBorder="1" applyAlignment="1">
      <alignment horizontal="center" vertical="center" shrinkToFit="1"/>
    </xf>
    <xf numFmtId="0" fontId="59" fillId="49" borderId="55" xfId="213" applyFont="1" applyFill="1" applyBorder="1" applyAlignment="1">
      <alignment horizontal="center" vertical="center" shrinkToFit="1"/>
    </xf>
    <xf numFmtId="0" fontId="59" fillId="49" borderId="5" xfId="213" applyFont="1" applyFill="1" applyBorder="1" applyAlignment="1">
      <alignment horizontal="center" vertical="center" shrinkToFit="1"/>
    </xf>
    <xf numFmtId="0" fontId="59" fillId="49" borderId="6" xfId="213" applyFont="1" applyFill="1" applyBorder="1" applyAlignment="1">
      <alignment horizontal="center" vertical="center" shrinkToFit="1"/>
    </xf>
    <xf numFmtId="0" fontId="59" fillId="49" borderId="7" xfId="213" applyFont="1" applyFill="1" applyBorder="1" applyAlignment="1">
      <alignment horizontal="center" vertical="center" shrinkToFit="1"/>
    </xf>
    <xf numFmtId="0" fontId="60" fillId="50" borderId="55" xfId="130" applyNumberFormat="1" applyFont="1" applyFill="1" applyBorder="1" applyAlignment="1" applyProtection="1">
      <alignment horizontal="center" vertical="center" shrinkToFit="1"/>
      <protection locked="0"/>
    </xf>
    <xf numFmtId="0" fontId="60" fillId="50" borderId="4" xfId="130" applyNumberFormat="1" applyFont="1" applyFill="1" applyBorder="1" applyAlignment="1" applyProtection="1">
      <alignment horizontal="center" vertical="center" shrinkToFit="1"/>
      <protection locked="0"/>
    </xf>
    <xf numFmtId="0" fontId="60" fillId="50" borderId="7" xfId="130" applyNumberFormat="1" applyFont="1" applyFill="1" applyBorder="1" applyAlignment="1" applyProtection="1">
      <alignment horizontal="center" vertical="center" shrinkToFit="1"/>
      <protection locked="0"/>
    </xf>
    <xf numFmtId="0" fontId="53" fillId="50" borderId="54" xfId="213" applyFont="1" applyFill="1" applyBorder="1" applyAlignment="1" applyProtection="1">
      <alignment horizontal="center" vertical="center" shrinkToFit="1"/>
      <protection locked="0"/>
    </xf>
    <xf numFmtId="0" fontId="53" fillId="50" borderId="0" xfId="213" applyFont="1" applyFill="1" applyAlignment="1" applyProtection="1">
      <alignment horizontal="center" vertical="center" shrinkToFit="1"/>
      <protection locked="0"/>
    </xf>
    <xf numFmtId="0" fontId="53" fillId="50" borderId="6" xfId="213" applyFont="1" applyFill="1" applyBorder="1" applyAlignment="1" applyProtection="1">
      <alignment horizontal="center" vertical="center" shrinkToFit="1"/>
      <protection locked="0"/>
    </xf>
    <xf numFmtId="38" fontId="60" fillId="48" borderId="54" xfId="130" applyFont="1" applyFill="1" applyBorder="1" applyAlignment="1" applyProtection="1">
      <alignment horizontal="center" vertical="center" wrapText="1"/>
    </xf>
    <xf numFmtId="38" fontId="60" fillId="48" borderId="0" xfId="130" applyFont="1" applyFill="1" applyBorder="1" applyAlignment="1" applyProtection="1">
      <alignment horizontal="center" vertical="center" wrapText="1"/>
    </xf>
    <xf numFmtId="38" fontId="60" fillId="48" borderId="6" xfId="130" applyFont="1" applyFill="1" applyBorder="1" applyAlignment="1" applyProtection="1">
      <alignment horizontal="center" vertical="center" wrapText="1"/>
    </xf>
    <xf numFmtId="0" fontId="53" fillId="49" borderId="57" xfId="213" applyFont="1" applyFill="1" applyBorder="1" applyAlignment="1">
      <alignment horizontal="center" vertical="center" shrinkToFit="1"/>
    </xf>
    <xf numFmtId="0" fontId="53" fillId="49" borderId="21" xfId="213" applyFont="1" applyFill="1" applyBorder="1" applyAlignment="1">
      <alignment horizontal="center" vertical="center" shrinkToFit="1"/>
    </xf>
    <xf numFmtId="0" fontId="53" fillId="50" borderId="53" xfId="130" applyNumberFormat="1" applyFont="1" applyFill="1" applyBorder="1" applyAlignment="1" applyProtection="1">
      <alignment horizontal="center" vertical="center" shrinkToFit="1"/>
      <protection locked="0"/>
    </xf>
    <xf numFmtId="0" fontId="53" fillId="50" borderId="54" xfId="130" applyNumberFormat="1" applyFont="1" applyFill="1" applyBorder="1" applyAlignment="1" applyProtection="1">
      <alignment horizontal="center" vertical="center" shrinkToFit="1"/>
      <protection locked="0"/>
    </xf>
    <xf numFmtId="0" fontId="53" fillId="50" borderId="55" xfId="130" applyNumberFormat="1" applyFont="1" applyFill="1" applyBorder="1" applyAlignment="1" applyProtection="1">
      <alignment horizontal="center" vertical="center" shrinkToFit="1"/>
      <protection locked="0"/>
    </xf>
    <xf numFmtId="0" fontId="53" fillId="50" borderId="3" xfId="130" applyNumberFormat="1" applyFont="1" applyFill="1" applyBorder="1" applyAlignment="1" applyProtection="1">
      <alignment horizontal="center" vertical="center" shrinkToFit="1"/>
      <protection locked="0"/>
    </xf>
    <xf numFmtId="0" fontId="53" fillId="50" borderId="0" xfId="130" applyNumberFormat="1" applyFont="1" applyFill="1" applyBorder="1" applyAlignment="1" applyProtection="1">
      <alignment horizontal="center" vertical="center" shrinkToFit="1"/>
      <protection locked="0"/>
    </xf>
    <xf numFmtId="0" fontId="53" fillId="50" borderId="4" xfId="130" applyNumberFormat="1" applyFont="1" applyFill="1" applyBorder="1" applyAlignment="1" applyProtection="1">
      <alignment horizontal="center" vertical="center" shrinkToFit="1"/>
      <protection locked="0"/>
    </xf>
    <xf numFmtId="0" fontId="53" fillId="50" borderId="5" xfId="130" applyNumberFormat="1" applyFont="1" applyFill="1" applyBorder="1" applyAlignment="1" applyProtection="1">
      <alignment horizontal="center" vertical="center" shrinkToFit="1"/>
      <protection locked="0"/>
    </xf>
    <xf numFmtId="0" fontId="53" fillId="50" borderId="6" xfId="130" applyNumberFormat="1" applyFont="1" applyFill="1" applyBorder="1" applyAlignment="1" applyProtection="1">
      <alignment horizontal="center" vertical="center" shrinkToFit="1"/>
      <protection locked="0"/>
    </xf>
    <xf numFmtId="0" fontId="53" fillId="50" borderId="7" xfId="130" applyNumberFormat="1" applyFont="1" applyFill="1" applyBorder="1" applyAlignment="1" applyProtection="1">
      <alignment horizontal="center" vertical="center" shrinkToFit="1"/>
      <protection locked="0"/>
    </xf>
    <xf numFmtId="0" fontId="61" fillId="48" borderId="0" xfId="213" applyFont="1" applyFill="1" applyAlignment="1">
      <alignment horizontal="left" vertical="top" wrapText="1"/>
    </xf>
    <xf numFmtId="0" fontId="53" fillId="50" borderId="53" xfId="213" applyFont="1" applyFill="1" applyBorder="1" applyAlignment="1" applyProtection="1">
      <alignment horizontal="center" vertical="center"/>
      <protection locked="0"/>
    </xf>
    <xf numFmtId="0" fontId="53" fillId="50" borderId="54" xfId="213" applyFont="1" applyFill="1" applyBorder="1" applyAlignment="1" applyProtection="1">
      <alignment horizontal="center" vertical="center"/>
      <protection locked="0"/>
    </xf>
    <xf numFmtId="0" fontId="53" fillId="50" borderId="55" xfId="213" applyFont="1" applyFill="1" applyBorder="1" applyAlignment="1" applyProtection="1">
      <alignment horizontal="center" vertical="center"/>
      <protection locked="0"/>
    </xf>
    <xf numFmtId="0" fontId="53" fillId="50" borderId="3" xfId="213" applyFont="1" applyFill="1" applyBorder="1" applyAlignment="1" applyProtection="1">
      <alignment horizontal="center" vertical="center"/>
      <protection locked="0"/>
    </xf>
    <xf numFmtId="0" fontId="53" fillId="50" borderId="0" xfId="213" applyFont="1" applyFill="1" applyAlignment="1" applyProtection="1">
      <alignment horizontal="center" vertical="center"/>
      <protection locked="0"/>
    </xf>
    <xf numFmtId="0" fontId="53" fillId="50" borderId="4" xfId="213" applyFont="1" applyFill="1" applyBorder="1" applyAlignment="1" applyProtection="1">
      <alignment horizontal="center" vertical="center"/>
      <protection locked="0"/>
    </xf>
    <xf numFmtId="0" fontId="53" fillId="50" borderId="5" xfId="213" applyFont="1" applyFill="1" applyBorder="1" applyAlignment="1" applyProtection="1">
      <alignment horizontal="center" vertical="center"/>
      <protection locked="0"/>
    </xf>
    <xf numFmtId="0" fontId="53" fillId="50" borderId="6" xfId="213" applyFont="1" applyFill="1" applyBorder="1" applyAlignment="1" applyProtection="1">
      <alignment horizontal="center" vertical="center"/>
      <protection locked="0"/>
    </xf>
    <xf numFmtId="0" fontId="53" fillId="50" borderId="7" xfId="213" applyFont="1" applyFill="1" applyBorder="1" applyAlignment="1" applyProtection="1">
      <alignment horizontal="center" vertical="center"/>
      <protection locked="0"/>
    </xf>
    <xf numFmtId="0" fontId="60" fillId="48" borderId="0" xfId="213" applyFont="1" applyFill="1" applyAlignment="1">
      <alignment horizontal="left" vertical="center"/>
    </xf>
    <xf numFmtId="0" fontId="53" fillId="48" borderId="55" xfId="213" applyFont="1" applyFill="1" applyBorder="1" applyAlignment="1">
      <alignment horizontal="center" vertical="center"/>
    </xf>
    <xf numFmtId="0" fontId="53" fillId="48" borderId="4" xfId="213" applyFont="1" applyFill="1" applyBorder="1" applyAlignment="1">
      <alignment horizontal="center" vertical="center"/>
    </xf>
    <xf numFmtId="0" fontId="53" fillId="48" borderId="7" xfId="213" applyFont="1" applyFill="1" applyBorder="1" applyAlignment="1">
      <alignment horizontal="center" vertical="center"/>
    </xf>
    <xf numFmtId="0" fontId="53" fillId="50" borderId="53" xfId="213" applyFont="1" applyFill="1" applyBorder="1" applyAlignment="1" applyProtection="1">
      <alignment horizontal="center" vertical="center" shrinkToFit="1"/>
      <protection locked="0"/>
    </xf>
    <xf numFmtId="0" fontId="53" fillId="50" borderId="3" xfId="213" applyFont="1" applyFill="1" applyBorder="1" applyAlignment="1" applyProtection="1">
      <alignment horizontal="center" vertical="center" shrinkToFit="1"/>
      <protection locked="0"/>
    </xf>
    <xf numFmtId="0" fontId="53" fillId="50" borderId="5" xfId="213" applyFont="1" applyFill="1" applyBorder="1" applyAlignment="1" applyProtection="1">
      <alignment horizontal="center" vertical="center" shrinkToFit="1"/>
      <protection locked="0"/>
    </xf>
    <xf numFmtId="0" fontId="53" fillId="0" borderId="0" xfId="212" applyFont="1" applyAlignment="1">
      <alignment horizontal="left" vertical="center"/>
    </xf>
    <xf numFmtId="0" fontId="53" fillId="0" borderId="0" xfId="69" applyFont="1" applyAlignment="1">
      <alignment horizontal="left" vertical="center"/>
    </xf>
    <xf numFmtId="0" fontId="62" fillId="48" borderId="0" xfId="213" applyFont="1" applyFill="1" applyAlignment="1">
      <alignment horizontal="center" vertical="center" wrapText="1"/>
    </xf>
    <xf numFmtId="49" fontId="63" fillId="48" borderId="0" xfId="213" quotePrefix="1" applyNumberFormat="1" applyFont="1" applyFill="1" applyAlignment="1">
      <alignment horizontal="center" vertical="center"/>
    </xf>
    <xf numFmtId="49" fontId="63" fillId="48" borderId="0" xfId="213" quotePrefix="1" applyNumberFormat="1" applyFont="1" applyFill="1" applyAlignment="1">
      <alignment horizontal="right" vertical="center"/>
    </xf>
    <xf numFmtId="0" fontId="63" fillId="48" borderId="0" xfId="213" quotePrefix="1" applyFont="1" applyFill="1" applyAlignment="1">
      <alignment horizontal="center" vertical="center"/>
    </xf>
    <xf numFmtId="0" fontId="62" fillId="0" borderId="0" xfId="212" applyFont="1" applyAlignment="1">
      <alignment horizontal="center" vertical="center" shrinkToFit="1"/>
    </xf>
    <xf numFmtId="38" fontId="53" fillId="49" borderId="48" xfId="130" applyFont="1" applyFill="1" applyBorder="1" applyAlignment="1">
      <alignment horizontal="center" vertical="center" wrapText="1"/>
    </xf>
    <xf numFmtId="38" fontId="53" fillId="49" borderId="47" xfId="130" applyFont="1" applyFill="1" applyBorder="1" applyAlignment="1">
      <alignment horizontal="center" vertical="center" wrapText="1"/>
    </xf>
    <xf numFmtId="38" fontId="53" fillId="49" borderId="49" xfId="130" applyFont="1" applyFill="1" applyBorder="1" applyAlignment="1">
      <alignment horizontal="center" vertical="center" wrapText="1"/>
    </xf>
    <xf numFmtId="38" fontId="53" fillId="49" borderId="3" xfId="130" applyFont="1" applyFill="1" applyBorder="1" applyAlignment="1">
      <alignment horizontal="center" vertical="center" wrapText="1"/>
    </xf>
    <xf numFmtId="38" fontId="53" fillId="49" borderId="0" xfId="130" applyFont="1" applyFill="1" applyBorder="1" applyAlignment="1">
      <alignment horizontal="center" vertical="center" wrapText="1"/>
    </xf>
    <xf numFmtId="38" fontId="53" fillId="49" borderId="4" xfId="130" applyFont="1" applyFill="1" applyBorder="1" applyAlignment="1">
      <alignment horizontal="center" vertical="center" wrapText="1"/>
    </xf>
    <xf numFmtId="38" fontId="53" fillId="49" borderId="5" xfId="130" applyFont="1" applyFill="1" applyBorder="1" applyAlignment="1">
      <alignment horizontal="center" vertical="center" wrapText="1"/>
    </xf>
    <xf numFmtId="38" fontId="53" fillId="49" borderId="6" xfId="130" applyFont="1" applyFill="1" applyBorder="1" applyAlignment="1">
      <alignment horizontal="center" vertical="center" wrapText="1"/>
    </xf>
    <xf numFmtId="38" fontId="53" fillId="49" borderId="7" xfId="130" applyFont="1" applyFill="1" applyBorder="1" applyAlignment="1">
      <alignment horizontal="center" vertical="center" wrapText="1"/>
    </xf>
    <xf numFmtId="0" fontId="57" fillId="49" borderId="2" xfId="0" applyFont="1" applyFill="1" applyBorder="1" applyAlignment="1">
      <alignment horizontal="center" vertical="center"/>
    </xf>
    <xf numFmtId="0" fontId="58" fillId="49" borderId="80" xfId="0" applyFont="1" applyFill="1" applyBorder="1" applyAlignment="1">
      <alignment horizontal="center" vertical="center"/>
    </xf>
    <xf numFmtId="0" fontId="58" fillId="49" borderId="82" xfId="0" applyFont="1" applyFill="1" applyBorder="1" applyAlignment="1">
      <alignment horizontal="center" vertical="center"/>
    </xf>
    <xf numFmtId="0" fontId="58" fillId="49" borderId="81" xfId="0" applyFont="1" applyFill="1" applyBorder="1" applyAlignment="1">
      <alignment horizontal="center" vertical="center"/>
    </xf>
    <xf numFmtId="0" fontId="58" fillId="49" borderId="83" xfId="0" applyFont="1" applyFill="1" applyBorder="1" applyAlignment="1">
      <alignment horizontal="center" vertical="center"/>
    </xf>
    <xf numFmtId="0" fontId="58" fillId="49" borderId="41" xfId="0" applyFont="1" applyFill="1" applyBorder="1" applyAlignment="1">
      <alignment horizontal="center" vertical="center"/>
    </xf>
    <xf numFmtId="0" fontId="58" fillId="49" borderId="50" xfId="0" applyFont="1" applyFill="1" applyBorder="1" applyAlignment="1">
      <alignment horizontal="center" vertical="center" wrapText="1"/>
    </xf>
    <xf numFmtId="0" fontId="58" fillId="49" borderId="53" xfId="0" applyFont="1" applyFill="1" applyBorder="1" applyAlignment="1">
      <alignment horizontal="center" vertical="center" wrapText="1"/>
    </xf>
    <xf numFmtId="0" fontId="58" fillId="49" borderId="5" xfId="0" applyFont="1" applyFill="1" applyBorder="1" applyAlignment="1">
      <alignment horizontal="center" vertical="center" wrapText="1"/>
    </xf>
    <xf numFmtId="0" fontId="58" fillId="0" borderId="0" xfId="0" applyFont="1" applyAlignment="1">
      <alignment horizontal="left" vertical="top" wrapText="1" shrinkToFit="1"/>
    </xf>
    <xf numFmtId="0" fontId="58" fillId="0" borderId="0" xfId="0" applyFont="1" applyAlignment="1">
      <alignment horizontal="left" vertical="top" shrinkToFit="1"/>
    </xf>
    <xf numFmtId="0" fontId="58" fillId="49" borderId="51" xfId="0" applyFont="1" applyFill="1" applyBorder="1" applyAlignment="1">
      <alignment horizontal="center" vertical="center" wrapText="1"/>
    </xf>
    <xf numFmtId="0" fontId="58" fillId="49" borderId="51" xfId="0" applyFont="1" applyFill="1" applyBorder="1" applyAlignment="1">
      <alignment horizontal="center" vertical="center"/>
    </xf>
    <xf numFmtId="0" fontId="58" fillId="49" borderId="53" xfId="0" applyFont="1" applyFill="1" applyBorder="1" applyAlignment="1">
      <alignment horizontal="center" vertical="center"/>
    </xf>
    <xf numFmtId="0" fontId="58" fillId="49" borderId="5" xfId="0" applyFont="1" applyFill="1" applyBorder="1" applyAlignment="1">
      <alignment horizontal="center" vertical="center"/>
    </xf>
    <xf numFmtId="0" fontId="59" fillId="0" borderId="115" xfId="0" applyFont="1" applyBorder="1" applyAlignment="1">
      <alignment horizontal="center" vertical="center" wrapText="1" shrinkToFit="1"/>
    </xf>
    <xf numFmtId="0" fontId="59" fillId="0" borderId="116" xfId="0" applyFont="1" applyBorder="1" applyAlignment="1">
      <alignment horizontal="center" vertical="center" shrinkToFit="1"/>
    </xf>
    <xf numFmtId="0" fontId="59" fillId="0" borderId="117" xfId="0" applyFont="1" applyBorder="1" applyAlignment="1">
      <alignment horizontal="center" vertical="center" shrinkToFit="1"/>
    </xf>
    <xf numFmtId="0" fontId="59" fillId="0" borderId="118" xfId="0" applyFont="1" applyBorder="1" applyAlignment="1">
      <alignment horizontal="center" vertical="center" shrinkToFit="1"/>
    </xf>
    <xf numFmtId="0" fontId="53" fillId="53" borderId="93" xfId="0" applyFont="1" applyFill="1" applyBorder="1" applyAlignment="1">
      <alignment horizontal="center" vertical="center"/>
    </xf>
    <xf numFmtId="0" fontId="53" fillId="53" borderId="94" xfId="0" applyFont="1" applyFill="1" applyBorder="1" applyAlignment="1">
      <alignment horizontal="center" vertical="center"/>
    </xf>
    <xf numFmtId="0" fontId="59" fillId="0" borderId="115" xfId="0" applyFont="1" applyBorder="1" applyAlignment="1">
      <alignment horizontal="center" vertical="center" wrapText="1"/>
    </xf>
    <xf numFmtId="0" fontId="59" fillId="0" borderId="122" xfId="0" applyFont="1" applyBorder="1" applyAlignment="1">
      <alignment horizontal="center" vertical="center"/>
    </xf>
    <xf numFmtId="0" fontId="59" fillId="0" borderId="123" xfId="0" applyFont="1" applyBorder="1" applyAlignment="1">
      <alignment horizontal="center" vertical="center"/>
    </xf>
    <xf numFmtId="0" fontId="59" fillId="0" borderId="4" xfId="0" applyFont="1" applyBorder="1" applyAlignment="1">
      <alignment horizontal="center" vertical="center"/>
    </xf>
    <xf numFmtId="0" fontId="59" fillId="0" borderId="117" xfId="0" applyFont="1" applyBorder="1" applyAlignment="1">
      <alignment horizontal="center" vertical="center"/>
    </xf>
    <xf numFmtId="0" fontId="59" fillId="0" borderId="7" xfId="0" applyFont="1" applyBorder="1" applyAlignment="1">
      <alignment horizontal="center" vertical="center"/>
    </xf>
    <xf numFmtId="0" fontId="58" fillId="49" borderId="86" xfId="0" applyFont="1" applyFill="1" applyBorder="1" applyAlignment="1">
      <alignment horizontal="center" vertical="center"/>
    </xf>
    <xf numFmtId="0" fontId="58" fillId="49" borderId="87" xfId="0" applyFont="1" applyFill="1" applyBorder="1" applyAlignment="1">
      <alignment horizontal="center" vertical="center"/>
    </xf>
    <xf numFmtId="0" fontId="58" fillId="49" borderId="2" xfId="0" applyFont="1" applyFill="1" applyBorder="1" applyAlignment="1">
      <alignment horizontal="left" vertical="center" wrapText="1"/>
    </xf>
    <xf numFmtId="0" fontId="58" fillId="0" borderId="0" xfId="0" applyFont="1" applyAlignment="1">
      <alignment horizontal="left" vertical="top" wrapText="1"/>
    </xf>
    <xf numFmtId="0" fontId="58" fillId="0" borderId="0" xfId="0" applyFont="1" applyAlignment="1">
      <alignment horizontal="left" vertical="top"/>
    </xf>
    <xf numFmtId="0" fontId="57" fillId="49" borderId="56" xfId="0" applyFont="1" applyFill="1" applyBorder="1" applyAlignment="1">
      <alignment horizontal="center" vertical="center"/>
    </xf>
    <xf numFmtId="0" fontId="57" fillId="49" borderId="95" xfId="0" applyFont="1" applyFill="1" applyBorder="1" applyAlignment="1">
      <alignment horizontal="center" vertical="center"/>
    </xf>
    <xf numFmtId="0" fontId="57" fillId="49" borderId="61" xfId="0" applyFont="1" applyFill="1" applyBorder="1" applyAlignment="1">
      <alignment horizontal="center" vertical="center"/>
    </xf>
    <xf numFmtId="0" fontId="58" fillId="49" borderId="53" xfId="0" applyFont="1" applyFill="1" applyBorder="1" applyAlignment="1">
      <alignment horizontal="center" vertical="center" shrinkToFit="1"/>
    </xf>
    <xf numFmtId="0" fontId="58" fillId="49" borderId="5" xfId="0" applyFont="1" applyFill="1" applyBorder="1" applyAlignment="1">
      <alignment horizontal="center" vertical="center" shrinkToFit="1"/>
    </xf>
    <xf numFmtId="0" fontId="58" fillId="49" borderId="2" xfId="0" applyFont="1" applyFill="1" applyBorder="1" applyAlignment="1">
      <alignment horizontal="center" vertical="center" shrinkToFit="1"/>
    </xf>
    <xf numFmtId="0" fontId="64" fillId="0" borderId="2" xfId="0" applyFont="1" applyBorder="1" applyAlignment="1">
      <alignment horizontal="center" vertical="center"/>
    </xf>
    <xf numFmtId="0" fontId="57" fillId="49" borderId="2" xfId="0" applyFont="1" applyFill="1" applyBorder="1" applyAlignment="1">
      <alignment horizontal="center" vertical="center" shrinkToFit="1"/>
    </xf>
    <xf numFmtId="0" fontId="57" fillId="50" borderId="2" xfId="0" applyFont="1" applyFill="1" applyBorder="1" applyAlignment="1" applyProtection="1">
      <alignment horizontal="center" vertical="center" shrinkToFit="1"/>
      <protection locked="0"/>
    </xf>
    <xf numFmtId="0" fontId="57" fillId="49" borderId="50" xfId="0" applyFont="1" applyFill="1" applyBorder="1" applyAlignment="1">
      <alignment horizontal="center" vertical="center" shrinkToFit="1"/>
    </xf>
    <xf numFmtId="0" fontId="57" fillId="49" borderId="1" xfId="0" applyFont="1" applyFill="1" applyBorder="1" applyAlignment="1">
      <alignment horizontal="center" vertical="center" shrinkToFit="1"/>
    </xf>
    <xf numFmtId="0" fontId="57" fillId="49" borderId="51" xfId="0" applyFont="1" applyFill="1" applyBorder="1" applyAlignment="1">
      <alignment horizontal="center" vertical="center" shrinkToFit="1"/>
    </xf>
    <xf numFmtId="0" fontId="57" fillId="0" borderId="50" xfId="0" applyFont="1" applyBorder="1" applyAlignment="1">
      <alignment horizontal="center" vertical="center" shrinkToFit="1"/>
    </xf>
    <xf numFmtId="0" fontId="57" fillId="0" borderId="1" xfId="0" applyFont="1" applyBorder="1" applyAlignment="1">
      <alignment horizontal="center" vertical="center" shrinkToFit="1"/>
    </xf>
    <xf numFmtId="0" fontId="57" fillId="0" borderId="51" xfId="0" applyFont="1" applyBorder="1" applyAlignment="1">
      <alignment horizontal="center" vertical="center" shrinkToFit="1"/>
    </xf>
    <xf numFmtId="0" fontId="59" fillId="0" borderId="0" xfId="0" applyFont="1" applyAlignment="1">
      <alignment horizontal="left" vertical="center" shrinkToFit="1"/>
    </xf>
    <xf numFmtId="38" fontId="65" fillId="0" borderId="57" xfId="0" applyNumberFormat="1" applyFont="1" applyBorder="1" applyAlignment="1">
      <alignment horizontal="center" vertical="center"/>
    </xf>
    <xf numFmtId="38" fontId="65" fillId="0" borderId="90" xfId="0" applyNumberFormat="1" applyFont="1" applyBorder="1" applyAlignment="1">
      <alignment horizontal="center" vertical="center"/>
    </xf>
    <xf numFmtId="0" fontId="57" fillId="0" borderId="2" xfId="0" applyFont="1" applyBorder="1" applyAlignment="1">
      <alignment horizontal="center" vertical="center" shrinkToFit="1"/>
    </xf>
    <xf numFmtId="0" fontId="58" fillId="49" borderId="2" xfId="0" applyFont="1" applyFill="1" applyBorder="1" applyAlignment="1">
      <alignment horizontal="center" vertical="center" wrapText="1"/>
    </xf>
    <xf numFmtId="0" fontId="58" fillId="49" borderId="2" xfId="0" applyFont="1" applyFill="1" applyBorder="1" applyAlignment="1">
      <alignment horizontal="center" vertical="center"/>
    </xf>
    <xf numFmtId="0" fontId="59" fillId="0" borderId="142" xfId="0" applyFont="1" applyBorder="1" applyAlignment="1">
      <alignment horizontal="center" vertical="center"/>
    </xf>
    <xf numFmtId="0" fontId="59" fillId="0" borderId="2" xfId="0" applyFont="1" applyBorder="1" applyAlignment="1">
      <alignment horizontal="center" vertical="center"/>
    </xf>
    <xf numFmtId="0" fontId="59" fillId="0" borderId="81" xfId="0" applyFont="1" applyBorder="1" applyAlignment="1">
      <alignment horizontal="center" vertical="center"/>
    </xf>
    <xf numFmtId="0" fontId="59" fillId="0" borderId="83" xfId="0" applyFont="1" applyBorder="1" applyAlignment="1">
      <alignment horizontal="center" vertical="center"/>
    </xf>
    <xf numFmtId="0" fontId="53" fillId="0" borderId="115" xfId="0" applyFont="1" applyBorder="1" applyAlignment="1">
      <alignment horizontal="center" vertical="center" wrapText="1" shrinkToFit="1"/>
    </xf>
    <xf numFmtId="0" fontId="53" fillId="0" borderId="119" xfId="0" applyFont="1" applyBorder="1" applyAlignment="1">
      <alignment horizontal="center" vertical="center" shrinkToFit="1"/>
    </xf>
    <xf numFmtId="0" fontId="53" fillId="0" borderId="123" xfId="0" applyFont="1" applyBorder="1" applyAlignment="1">
      <alignment horizontal="center" vertical="center" shrinkToFit="1"/>
    </xf>
    <xf numFmtId="0" fontId="53" fillId="0" borderId="0" xfId="0" applyFont="1" applyAlignment="1">
      <alignment horizontal="center" vertical="center" shrinkToFit="1"/>
    </xf>
    <xf numFmtId="186" fontId="53" fillId="53" borderId="57" xfId="0" applyNumberFormat="1" applyFont="1" applyFill="1" applyBorder="1" applyAlignment="1">
      <alignment horizontal="center" vertical="center"/>
    </xf>
    <xf numFmtId="0" fontId="53" fillId="53" borderId="90" xfId="0" applyFont="1" applyFill="1" applyBorder="1" applyAlignment="1">
      <alignment horizontal="center" vertical="center"/>
    </xf>
    <xf numFmtId="184" fontId="57" fillId="0" borderId="2" xfId="0" applyNumberFormat="1" applyFont="1" applyBorder="1" applyAlignment="1">
      <alignment horizontal="center" vertical="center"/>
    </xf>
    <xf numFmtId="0" fontId="57" fillId="0" borderId="2" xfId="0" applyFont="1" applyBorder="1" applyAlignment="1">
      <alignment horizontal="center" vertical="center"/>
    </xf>
    <xf numFmtId="0" fontId="60" fillId="0" borderId="115" xfId="0" applyFont="1" applyBorder="1" applyAlignment="1">
      <alignment horizontal="center" vertical="center" wrapText="1"/>
    </xf>
    <xf numFmtId="0" fontId="60" fillId="0" borderId="122" xfId="0" applyFont="1" applyBorder="1" applyAlignment="1">
      <alignment horizontal="center" vertical="center" wrapText="1"/>
    </xf>
    <xf numFmtId="0" fontId="60" fillId="0" borderId="123" xfId="0" applyFont="1" applyBorder="1" applyAlignment="1">
      <alignment horizontal="center" vertical="center" wrapText="1"/>
    </xf>
    <xf numFmtId="0" fontId="60" fillId="0" borderId="4" xfId="0" applyFont="1" applyBorder="1" applyAlignment="1">
      <alignment horizontal="center" vertical="center" wrapText="1"/>
    </xf>
    <xf numFmtId="0" fontId="60" fillId="0" borderId="124" xfId="0" applyFont="1" applyBorder="1" applyAlignment="1">
      <alignment horizontal="center" vertical="center" wrapText="1"/>
    </xf>
    <xf numFmtId="0" fontId="60" fillId="0" borderId="125" xfId="0" applyFont="1" applyBorder="1" applyAlignment="1">
      <alignment horizontal="center" vertical="center" wrapText="1"/>
    </xf>
    <xf numFmtId="0" fontId="53" fillId="0" borderId="91" xfId="0" applyFont="1" applyBorder="1" applyAlignment="1">
      <alignment horizontal="center" vertical="center" shrinkToFit="1"/>
    </xf>
    <xf numFmtId="0" fontId="53" fillId="0" borderId="126" xfId="0" applyFont="1" applyBorder="1" applyAlignment="1">
      <alignment horizontal="center" vertical="center" shrinkToFit="1"/>
    </xf>
    <xf numFmtId="0" fontId="81" fillId="0" borderId="0" xfId="0" applyFont="1" applyAlignment="1">
      <alignment horizontal="center" vertical="center"/>
    </xf>
    <xf numFmtId="0" fontId="59" fillId="0" borderId="50" xfId="0" applyFont="1" applyBorder="1" applyAlignment="1">
      <alignment horizontal="center" vertical="center"/>
    </xf>
    <xf numFmtId="0" fontId="53" fillId="0" borderId="152" xfId="0" applyFont="1" applyBorder="1" applyAlignment="1">
      <alignment horizontal="center" vertical="center"/>
    </xf>
    <xf numFmtId="0" fontId="53" fillId="0" borderId="153" xfId="0" applyFont="1" applyBorder="1" applyAlignment="1">
      <alignment horizontal="center" vertical="center"/>
    </xf>
    <xf numFmtId="0" fontId="59" fillId="0" borderId="55" xfId="0" applyFont="1" applyBorder="1" applyAlignment="1">
      <alignment horizontal="center" vertical="center"/>
    </xf>
    <xf numFmtId="0" fontId="57" fillId="50" borderId="50" xfId="0" applyFont="1" applyFill="1" applyBorder="1" applyAlignment="1" applyProtection="1">
      <alignment horizontal="center" vertical="center" shrinkToFit="1"/>
      <protection locked="0"/>
    </xf>
    <xf numFmtId="0" fontId="57" fillId="50" borderId="1" xfId="0" applyFont="1" applyFill="1" applyBorder="1" applyAlignment="1" applyProtection="1">
      <alignment horizontal="center" vertical="center" shrinkToFit="1"/>
      <protection locked="0"/>
    </xf>
    <xf numFmtId="0" fontId="57" fillId="50" borderId="51" xfId="0" applyFont="1" applyFill="1" applyBorder="1" applyAlignment="1" applyProtection="1">
      <alignment horizontal="center" vertical="center" shrinkToFit="1"/>
      <protection locked="0"/>
    </xf>
  </cellXfs>
  <cellStyles count="353">
    <cellStyle name=" 1" xfId="84" xr:uid="{00000000-0005-0000-0000-000000000000}"/>
    <cellStyle name="20% - アクセント 1 2" xfId="3" xr:uid="{00000000-0005-0000-0000-000001000000}"/>
    <cellStyle name="20% - アクセント 1 2 2" xfId="329" xr:uid="{00000000-0005-0000-0000-000002000000}"/>
    <cellStyle name="20% - アクセント 1 3" xfId="85" xr:uid="{00000000-0005-0000-0000-000003000000}"/>
    <cellStyle name="20% - アクセント 2 2" xfId="4" xr:uid="{00000000-0005-0000-0000-000004000000}"/>
    <cellStyle name="20% - アクセント 2 2 2" xfId="330" xr:uid="{00000000-0005-0000-0000-000005000000}"/>
    <cellStyle name="20% - アクセント 2 3" xfId="86" xr:uid="{00000000-0005-0000-0000-000006000000}"/>
    <cellStyle name="20% - アクセント 3 2" xfId="5" xr:uid="{00000000-0005-0000-0000-000007000000}"/>
    <cellStyle name="20% - アクセント 3 2 2" xfId="331" xr:uid="{00000000-0005-0000-0000-000008000000}"/>
    <cellStyle name="20% - アクセント 3 3" xfId="87" xr:uid="{00000000-0005-0000-0000-000009000000}"/>
    <cellStyle name="20% - アクセント 4 2" xfId="6" xr:uid="{00000000-0005-0000-0000-00000A000000}"/>
    <cellStyle name="20% - アクセント 4 2 2" xfId="332" xr:uid="{00000000-0005-0000-0000-00000B000000}"/>
    <cellStyle name="20% - アクセント 4 3" xfId="88" xr:uid="{00000000-0005-0000-0000-00000C000000}"/>
    <cellStyle name="20% - アクセント 5 2" xfId="7" xr:uid="{00000000-0005-0000-0000-00000D000000}"/>
    <cellStyle name="20% - アクセント 5 3" xfId="89" xr:uid="{00000000-0005-0000-0000-00000E000000}"/>
    <cellStyle name="20% - アクセント 6 2" xfId="8" xr:uid="{00000000-0005-0000-0000-00000F000000}"/>
    <cellStyle name="20% - アクセント 6 2 2" xfId="333" xr:uid="{00000000-0005-0000-0000-000010000000}"/>
    <cellStyle name="20% - アクセント 6 3" xfId="90" xr:uid="{00000000-0005-0000-0000-000011000000}"/>
    <cellStyle name="40% - アクセント 1 2" xfId="9" xr:uid="{00000000-0005-0000-0000-000012000000}"/>
    <cellStyle name="40% - アクセント 1 2 2" xfId="334" xr:uid="{00000000-0005-0000-0000-000013000000}"/>
    <cellStyle name="40% - アクセント 1 3" xfId="91" xr:uid="{00000000-0005-0000-0000-000014000000}"/>
    <cellStyle name="40% - アクセント 2 2" xfId="10" xr:uid="{00000000-0005-0000-0000-000015000000}"/>
    <cellStyle name="40% - アクセント 2 3" xfId="92" xr:uid="{00000000-0005-0000-0000-000016000000}"/>
    <cellStyle name="40% - アクセント 3 2" xfId="11" xr:uid="{00000000-0005-0000-0000-000017000000}"/>
    <cellStyle name="40% - アクセント 3 2 2" xfId="335" xr:uid="{00000000-0005-0000-0000-000018000000}"/>
    <cellStyle name="40% - アクセント 3 3" xfId="93" xr:uid="{00000000-0005-0000-0000-000019000000}"/>
    <cellStyle name="40% - アクセント 4 2" xfId="12" xr:uid="{00000000-0005-0000-0000-00001A000000}"/>
    <cellStyle name="40% - アクセント 4 2 2" xfId="336" xr:uid="{00000000-0005-0000-0000-00001B000000}"/>
    <cellStyle name="40% - アクセント 4 3" xfId="94" xr:uid="{00000000-0005-0000-0000-00001C000000}"/>
    <cellStyle name="40% - アクセント 5 2" xfId="13" xr:uid="{00000000-0005-0000-0000-00001D000000}"/>
    <cellStyle name="40% - アクセント 5 3" xfId="95" xr:uid="{00000000-0005-0000-0000-00001E000000}"/>
    <cellStyle name="40% - アクセント 6 2" xfId="14" xr:uid="{00000000-0005-0000-0000-00001F000000}"/>
    <cellStyle name="40% - アクセント 6 2 2" xfId="337" xr:uid="{00000000-0005-0000-0000-000020000000}"/>
    <cellStyle name="40% - アクセント 6 3" xfId="96" xr:uid="{00000000-0005-0000-0000-000021000000}"/>
    <cellStyle name="60% - アクセント 1 2" xfId="15" xr:uid="{00000000-0005-0000-0000-000022000000}"/>
    <cellStyle name="60% - アクセント 1 2 2" xfId="338" xr:uid="{00000000-0005-0000-0000-000023000000}"/>
    <cellStyle name="60% - アクセント 1 3" xfId="97" xr:uid="{00000000-0005-0000-0000-000024000000}"/>
    <cellStyle name="60% - アクセント 2 2" xfId="16" xr:uid="{00000000-0005-0000-0000-000025000000}"/>
    <cellStyle name="60% - アクセント 2 3" xfId="98" xr:uid="{00000000-0005-0000-0000-000026000000}"/>
    <cellStyle name="60% - アクセント 3 2" xfId="17" xr:uid="{00000000-0005-0000-0000-000027000000}"/>
    <cellStyle name="60% - アクセント 3 2 2" xfId="339" xr:uid="{00000000-0005-0000-0000-000028000000}"/>
    <cellStyle name="60% - アクセント 3 3" xfId="99" xr:uid="{00000000-0005-0000-0000-000029000000}"/>
    <cellStyle name="60% - アクセント 4 2" xfId="18" xr:uid="{00000000-0005-0000-0000-00002A000000}"/>
    <cellStyle name="60% - アクセント 4 2 2" xfId="340" xr:uid="{00000000-0005-0000-0000-00002B000000}"/>
    <cellStyle name="60% - アクセント 4 3" xfId="100" xr:uid="{00000000-0005-0000-0000-00002C000000}"/>
    <cellStyle name="60% - アクセント 5 2" xfId="19" xr:uid="{00000000-0005-0000-0000-00002D000000}"/>
    <cellStyle name="60% - アクセント 5 3" xfId="101" xr:uid="{00000000-0005-0000-0000-00002E000000}"/>
    <cellStyle name="60% - アクセント 6 2" xfId="20" xr:uid="{00000000-0005-0000-0000-00002F000000}"/>
    <cellStyle name="60% - アクセント 6 2 2" xfId="341" xr:uid="{00000000-0005-0000-0000-000030000000}"/>
    <cellStyle name="60% - アクセント 6 3" xfId="102" xr:uid="{00000000-0005-0000-0000-000031000000}"/>
    <cellStyle name="Calc Currency (0)" xfId="21" xr:uid="{00000000-0005-0000-0000-000032000000}"/>
    <cellStyle name="Calc Currency (0) 2" xfId="22" xr:uid="{00000000-0005-0000-0000-000033000000}"/>
    <cellStyle name="Calc Currency (0) 3" xfId="103" xr:uid="{00000000-0005-0000-0000-000034000000}"/>
    <cellStyle name="Excel Built-in Normal" xfId="71" xr:uid="{00000000-0005-0000-0000-000035000000}"/>
    <cellStyle name="Grey" xfId="104" xr:uid="{00000000-0005-0000-0000-000036000000}"/>
    <cellStyle name="Header1" xfId="23" xr:uid="{00000000-0005-0000-0000-000037000000}"/>
    <cellStyle name="Header1 2" xfId="24" xr:uid="{00000000-0005-0000-0000-000038000000}"/>
    <cellStyle name="Header1 3" xfId="105" xr:uid="{00000000-0005-0000-0000-000039000000}"/>
    <cellStyle name="Header2" xfId="25" xr:uid="{00000000-0005-0000-0000-00003A000000}"/>
    <cellStyle name="Header2 2" xfId="26" xr:uid="{00000000-0005-0000-0000-00003B000000}"/>
    <cellStyle name="Header2 2 2" xfId="175" xr:uid="{00000000-0005-0000-0000-00003C000000}"/>
    <cellStyle name="Header2 2 2 2" xfId="251" xr:uid="{00000000-0005-0000-0000-00003D000000}"/>
    <cellStyle name="Header2 2 2 3" xfId="279" xr:uid="{00000000-0005-0000-0000-00003E000000}"/>
    <cellStyle name="Header2 2 3" xfId="192" xr:uid="{00000000-0005-0000-0000-00003F000000}"/>
    <cellStyle name="Header2 2 3 2" xfId="261" xr:uid="{00000000-0005-0000-0000-000040000000}"/>
    <cellStyle name="Header2 2 3 3" xfId="287" xr:uid="{00000000-0005-0000-0000-000041000000}"/>
    <cellStyle name="Header2 2 4" xfId="220" xr:uid="{00000000-0005-0000-0000-000042000000}"/>
    <cellStyle name="Header2 2 5" xfId="247" xr:uid="{00000000-0005-0000-0000-000043000000}"/>
    <cellStyle name="Header2 2 6" xfId="232" xr:uid="{00000000-0005-0000-0000-000044000000}"/>
    <cellStyle name="Header2 3" xfId="106" xr:uid="{00000000-0005-0000-0000-000045000000}"/>
    <cellStyle name="Header2 3 2" xfId="177" xr:uid="{00000000-0005-0000-0000-000046000000}"/>
    <cellStyle name="Header2 3 2 2" xfId="253" xr:uid="{00000000-0005-0000-0000-000047000000}"/>
    <cellStyle name="Header2 3 2 3" xfId="281" xr:uid="{00000000-0005-0000-0000-000048000000}"/>
    <cellStyle name="Header2 3 2 4" xfId="305" xr:uid="{00000000-0005-0000-0000-000049000000}"/>
    <cellStyle name="Header2 3 3" xfId="236" xr:uid="{00000000-0005-0000-0000-00004A000000}"/>
    <cellStyle name="Header2 3 4" xfId="237" xr:uid="{00000000-0005-0000-0000-00004B000000}"/>
    <cellStyle name="Header2 4" xfId="174" xr:uid="{00000000-0005-0000-0000-00004C000000}"/>
    <cellStyle name="Header2 4 2" xfId="250" xr:uid="{00000000-0005-0000-0000-00004D000000}"/>
    <cellStyle name="Header2 4 3" xfId="278" xr:uid="{00000000-0005-0000-0000-00004E000000}"/>
    <cellStyle name="Header2 5" xfId="193" xr:uid="{00000000-0005-0000-0000-00004F000000}"/>
    <cellStyle name="Header2 5 2" xfId="262" xr:uid="{00000000-0005-0000-0000-000050000000}"/>
    <cellStyle name="Header2 5 3" xfId="288" xr:uid="{00000000-0005-0000-0000-000051000000}"/>
    <cellStyle name="Header2 6" xfId="219" xr:uid="{00000000-0005-0000-0000-000052000000}"/>
    <cellStyle name="Header2 7" xfId="248" xr:uid="{00000000-0005-0000-0000-000053000000}"/>
    <cellStyle name="Header2 8" xfId="249" xr:uid="{00000000-0005-0000-0000-000054000000}"/>
    <cellStyle name="IBM(401K)" xfId="27" xr:uid="{00000000-0005-0000-0000-000055000000}"/>
    <cellStyle name="Input [yellow]" xfId="107" xr:uid="{00000000-0005-0000-0000-000056000000}"/>
    <cellStyle name="J401K" xfId="28" xr:uid="{00000000-0005-0000-0000-000057000000}"/>
    <cellStyle name="Normal - Style1" xfId="108" xr:uid="{00000000-0005-0000-0000-000058000000}"/>
    <cellStyle name="Normal_#18-Internet" xfId="29" xr:uid="{00000000-0005-0000-0000-000059000000}"/>
    <cellStyle name="Percent [2]" xfId="109" xr:uid="{00000000-0005-0000-0000-00005A000000}"/>
    <cellStyle name="アクセント 1 2" xfId="30" xr:uid="{00000000-0005-0000-0000-00005B000000}"/>
    <cellStyle name="アクセント 1 2 2" xfId="342" xr:uid="{00000000-0005-0000-0000-00005C000000}"/>
    <cellStyle name="アクセント 1 3" xfId="110" xr:uid="{00000000-0005-0000-0000-00005D000000}"/>
    <cellStyle name="アクセント 2 2" xfId="31" xr:uid="{00000000-0005-0000-0000-00005E000000}"/>
    <cellStyle name="アクセント 2 3" xfId="111" xr:uid="{00000000-0005-0000-0000-00005F000000}"/>
    <cellStyle name="アクセント 3 2" xfId="32" xr:uid="{00000000-0005-0000-0000-000060000000}"/>
    <cellStyle name="アクセント 3 3" xfId="112" xr:uid="{00000000-0005-0000-0000-000061000000}"/>
    <cellStyle name="アクセント 4 2" xfId="33" xr:uid="{00000000-0005-0000-0000-000062000000}"/>
    <cellStyle name="アクセント 4 2 2" xfId="343" xr:uid="{00000000-0005-0000-0000-000063000000}"/>
    <cellStyle name="アクセント 4 3" xfId="113" xr:uid="{00000000-0005-0000-0000-000064000000}"/>
    <cellStyle name="アクセント 5 2" xfId="34" xr:uid="{00000000-0005-0000-0000-000065000000}"/>
    <cellStyle name="アクセント 5 3" xfId="114" xr:uid="{00000000-0005-0000-0000-000066000000}"/>
    <cellStyle name="アクセント 6 2" xfId="35" xr:uid="{00000000-0005-0000-0000-000067000000}"/>
    <cellStyle name="アクセント 6 3" xfId="115" xr:uid="{00000000-0005-0000-0000-000068000000}"/>
    <cellStyle name="オン/バッチ" xfId="116" xr:uid="{00000000-0005-0000-0000-000069000000}"/>
    <cellStyle name="タイトル 2" xfId="36" xr:uid="{00000000-0005-0000-0000-00006A000000}"/>
    <cellStyle name="タイトル 2 2" xfId="344" xr:uid="{00000000-0005-0000-0000-00006B000000}"/>
    <cellStyle name="タイトル 3" xfId="117" xr:uid="{00000000-0005-0000-0000-00006C000000}"/>
    <cellStyle name="チェック セル 2" xfId="37" xr:uid="{00000000-0005-0000-0000-00006D000000}"/>
    <cellStyle name="チェック セル 3" xfId="118" xr:uid="{00000000-0005-0000-0000-00006E000000}"/>
    <cellStyle name="どちらでもない 2" xfId="38" xr:uid="{00000000-0005-0000-0000-00006F000000}"/>
    <cellStyle name="どちらでもない 3" xfId="119" xr:uid="{00000000-0005-0000-0000-000070000000}"/>
    <cellStyle name="パーセント 2" xfId="64" xr:uid="{00000000-0005-0000-0000-000071000000}"/>
    <cellStyle name="パーセント 3" xfId="68" xr:uid="{00000000-0005-0000-0000-000072000000}"/>
    <cellStyle name="パーセント 3 2" xfId="120" xr:uid="{00000000-0005-0000-0000-000073000000}"/>
    <cellStyle name="ハイパーリンク" xfId="350" builtinId="8"/>
    <cellStyle name="ハイパーリンク 2" xfId="121" xr:uid="{00000000-0005-0000-0000-000075000000}"/>
    <cellStyle name="メモ 2" xfId="39" xr:uid="{00000000-0005-0000-0000-000076000000}"/>
    <cellStyle name="メモ 2 2" xfId="194" xr:uid="{00000000-0005-0000-0000-000077000000}"/>
    <cellStyle name="メモ 2 2 2" xfId="263" xr:uid="{00000000-0005-0000-0000-000078000000}"/>
    <cellStyle name="メモ 2 2 3" xfId="289" xr:uid="{00000000-0005-0000-0000-000079000000}"/>
    <cellStyle name="メモ 2 2 4" xfId="310" xr:uid="{00000000-0005-0000-0000-00007A000000}"/>
    <cellStyle name="メモ 2 3" xfId="195" xr:uid="{00000000-0005-0000-0000-00007B000000}"/>
    <cellStyle name="メモ 2 3 2" xfId="264" xr:uid="{00000000-0005-0000-0000-00007C000000}"/>
    <cellStyle name="メモ 2 3 3" xfId="290" xr:uid="{00000000-0005-0000-0000-00007D000000}"/>
    <cellStyle name="メモ 2 3 4" xfId="311" xr:uid="{00000000-0005-0000-0000-00007E000000}"/>
    <cellStyle name="メモ 2 4" xfId="224" xr:uid="{00000000-0005-0000-0000-00007F000000}"/>
    <cellStyle name="メモ 2 5" xfId="260" xr:uid="{00000000-0005-0000-0000-000080000000}"/>
    <cellStyle name="メモ 2 6" xfId="258" xr:uid="{00000000-0005-0000-0000-000081000000}"/>
    <cellStyle name="メモ 3" xfId="122" xr:uid="{00000000-0005-0000-0000-000082000000}"/>
    <cellStyle name="メモ 3 2" xfId="176" xr:uid="{00000000-0005-0000-0000-000083000000}"/>
    <cellStyle name="メモ 3 2 2" xfId="252" xr:uid="{00000000-0005-0000-0000-000084000000}"/>
    <cellStyle name="メモ 3 2 3" xfId="280" xr:uid="{00000000-0005-0000-0000-000085000000}"/>
    <cellStyle name="メモ 3 2 4" xfId="304" xr:uid="{00000000-0005-0000-0000-000086000000}"/>
    <cellStyle name="メモ 3 3" xfId="196" xr:uid="{00000000-0005-0000-0000-000087000000}"/>
    <cellStyle name="メモ 3 3 2" xfId="265" xr:uid="{00000000-0005-0000-0000-000088000000}"/>
    <cellStyle name="メモ 3 3 3" xfId="291" xr:uid="{00000000-0005-0000-0000-000089000000}"/>
    <cellStyle name="メモ 3 3 4" xfId="312" xr:uid="{00000000-0005-0000-0000-00008A000000}"/>
    <cellStyle name="メモ 3 4" xfId="238" xr:uid="{00000000-0005-0000-0000-00008B000000}"/>
    <cellStyle name="メモ 3 5" xfId="222" xr:uid="{00000000-0005-0000-0000-00008C000000}"/>
    <cellStyle name="メモ 3 6" xfId="223" xr:uid="{00000000-0005-0000-0000-00008D000000}"/>
    <cellStyle name="リンク セル 2" xfId="40" xr:uid="{00000000-0005-0000-0000-00008E000000}"/>
    <cellStyle name="リンク セル 3" xfId="123" xr:uid="{00000000-0005-0000-0000-00008F000000}"/>
    <cellStyle name="悪い 2" xfId="41" xr:uid="{00000000-0005-0000-0000-000090000000}"/>
    <cellStyle name="悪い 3" xfId="124" xr:uid="{00000000-0005-0000-0000-000091000000}"/>
    <cellStyle name="罫線" xfId="42" xr:uid="{00000000-0005-0000-0000-000092000000}"/>
    <cellStyle name="罫線 2" xfId="43" xr:uid="{00000000-0005-0000-0000-000093000000}"/>
    <cellStyle name="罫線 3" xfId="125" xr:uid="{00000000-0005-0000-0000-000094000000}"/>
    <cellStyle name="計算 2" xfId="44" xr:uid="{00000000-0005-0000-0000-000095000000}"/>
    <cellStyle name="計算 2 2" xfId="197" xr:uid="{00000000-0005-0000-0000-000096000000}"/>
    <cellStyle name="計算 2 2 2" xfId="266" xr:uid="{00000000-0005-0000-0000-000097000000}"/>
    <cellStyle name="計算 2 2 3" xfId="292" xr:uid="{00000000-0005-0000-0000-000098000000}"/>
    <cellStyle name="計算 2 2 4" xfId="313" xr:uid="{00000000-0005-0000-0000-000099000000}"/>
    <cellStyle name="計算 2 3" xfId="198" xr:uid="{00000000-0005-0000-0000-00009A000000}"/>
    <cellStyle name="計算 2 3 2" xfId="267" xr:uid="{00000000-0005-0000-0000-00009B000000}"/>
    <cellStyle name="計算 2 3 3" xfId="293" xr:uid="{00000000-0005-0000-0000-00009C000000}"/>
    <cellStyle name="計算 2 3 4" xfId="314" xr:uid="{00000000-0005-0000-0000-00009D000000}"/>
    <cellStyle name="計算 2 4" xfId="226" xr:uid="{00000000-0005-0000-0000-00009E000000}"/>
    <cellStyle name="計算 2 5" xfId="259" xr:uid="{00000000-0005-0000-0000-00009F000000}"/>
    <cellStyle name="計算 2 6" xfId="216" xr:uid="{00000000-0005-0000-0000-0000A0000000}"/>
    <cellStyle name="計算 3" xfId="126" xr:uid="{00000000-0005-0000-0000-0000A1000000}"/>
    <cellStyle name="計算 3 2" xfId="178" xr:uid="{00000000-0005-0000-0000-0000A2000000}"/>
    <cellStyle name="計算 3 2 2" xfId="254" xr:uid="{00000000-0005-0000-0000-0000A3000000}"/>
    <cellStyle name="計算 3 2 3" xfId="282" xr:uid="{00000000-0005-0000-0000-0000A4000000}"/>
    <cellStyle name="計算 3 2 4" xfId="306" xr:uid="{00000000-0005-0000-0000-0000A5000000}"/>
    <cellStyle name="計算 3 3" xfId="199" xr:uid="{00000000-0005-0000-0000-0000A6000000}"/>
    <cellStyle name="計算 3 3 2" xfId="268" xr:uid="{00000000-0005-0000-0000-0000A7000000}"/>
    <cellStyle name="計算 3 3 3" xfId="294" xr:uid="{00000000-0005-0000-0000-0000A8000000}"/>
    <cellStyle name="計算 3 3 4" xfId="315" xr:uid="{00000000-0005-0000-0000-0000A9000000}"/>
    <cellStyle name="計算 3 4" xfId="240" xr:uid="{00000000-0005-0000-0000-0000AA000000}"/>
    <cellStyle name="計算 3 5" xfId="221" xr:uid="{00000000-0005-0000-0000-0000AB000000}"/>
    <cellStyle name="計算 3 6" xfId="229" xr:uid="{00000000-0005-0000-0000-0000AC000000}"/>
    <cellStyle name="警告文 2" xfId="45" xr:uid="{00000000-0005-0000-0000-0000AD000000}"/>
    <cellStyle name="警告文 3" xfId="127" xr:uid="{00000000-0005-0000-0000-0000AE000000}"/>
    <cellStyle name="桁区切り" xfId="349" builtinId="6"/>
    <cellStyle name="桁区切り 2" xfId="65" xr:uid="{00000000-0005-0000-0000-0000B0000000}"/>
    <cellStyle name="桁区切り 2 2" xfId="78" xr:uid="{00000000-0005-0000-0000-0000B1000000}"/>
    <cellStyle name="桁区切り 2 2 2" xfId="79" xr:uid="{00000000-0005-0000-0000-0000B2000000}"/>
    <cellStyle name="桁区切り 2 2 3" xfId="200" xr:uid="{00000000-0005-0000-0000-0000B3000000}"/>
    <cellStyle name="桁区切り 2 3" xfId="128" xr:uid="{00000000-0005-0000-0000-0000B4000000}"/>
    <cellStyle name="桁区切り 3" xfId="72" xr:uid="{00000000-0005-0000-0000-0000B5000000}"/>
    <cellStyle name="桁区切り 3 2" xfId="129" xr:uid="{00000000-0005-0000-0000-0000B6000000}"/>
    <cellStyle name="桁区切り 4" xfId="74" xr:uid="{00000000-0005-0000-0000-0000B7000000}"/>
    <cellStyle name="桁区切り 5" xfId="80" xr:uid="{00000000-0005-0000-0000-0000B8000000}"/>
    <cellStyle name="桁区切り 6" xfId="130" xr:uid="{00000000-0005-0000-0000-0000B9000000}"/>
    <cellStyle name="桁区切り 7" xfId="352" xr:uid="{00000000-0005-0000-0000-0000BA000000}"/>
    <cellStyle name="見出し 1 2" xfId="46" xr:uid="{00000000-0005-0000-0000-0000BB000000}"/>
    <cellStyle name="見出し 1 2 2" xfId="345" xr:uid="{00000000-0005-0000-0000-0000BC000000}"/>
    <cellStyle name="見出し 1 3" xfId="131" xr:uid="{00000000-0005-0000-0000-0000BD000000}"/>
    <cellStyle name="見出し 2 2" xfId="47" xr:uid="{00000000-0005-0000-0000-0000BE000000}"/>
    <cellStyle name="見出し 2 2 2" xfId="346" xr:uid="{00000000-0005-0000-0000-0000BF000000}"/>
    <cellStyle name="見出し 2 3" xfId="132" xr:uid="{00000000-0005-0000-0000-0000C0000000}"/>
    <cellStyle name="見出し 3 2" xfId="48" xr:uid="{00000000-0005-0000-0000-0000C1000000}"/>
    <cellStyle name="見出し 3 2 2" xfId="133" xr:uid="{00000000-0005-0000-0000-0000C2000000}"/>
    <cellStyle name="見出し 3 3" xfId="134" xr:uid="{00000000-0005-0000-0000-0000C3000000}"/>
    <cellStyle name="見出し 4 2" xfId="49" xr:uid="{00000000-0005-0000-0000-0000C4000000}"/>
    <cellStyle name="見出し 4 2 2" xfId="347" xr:uid="{00000000-0005-0000-0000-0000C5000000}"/>
    <cellStyle name="見出し 4 3" xfId="135" xr:uid="{00000000-0005-0000-0000-0000C6000000}"/>
    <cellStyle name="集計 2" xfId="50" xr:uid="{00000000-0005-0000-0000-0000C7000000}"/>
    <cellStyle name="集計 2 2" xfId="201" xr:uid="{00000000-0005-0000-0000-0000C8000000}"/>
    <cellStyle name="集計 2 2 2" xfId="269" xr:uid="{00000000-0005-0000-0000-0000C9000000}"/>
    <cellStyle name="集計 2 2 3" xfId="295" xr:uid="{00000000-0005-0000-0000-0000CA000000}"/>
    <cellStyle name="集計 2 2 4" xfId="316" xr:uid="{00000000-0005-0000-0000-0000CB000000}"/>
    <cellStyle name="集計 2 3" xfId="202" xr:uid="{00000000-0005-0000-0000-0000CC000000}"/>
    <cellStyle name="集計 2 3 2" xfId="270" xr:uid="{00000000-0005-0000-0000-0000CD000000}"/>
    <cellStyle name="集計 2 3 3" xfId="296" xr:uid="{00000000-0005-0000-0000-0000CE000000}"/>
    <cellStyle name="集計 2 3 4" xfId="317" xr:uid="{00000000-0005-0000-0000-0000CF000000}"/>
    <cellStyle name="集計 2 4" xfId="227" xr:uid="{00000000-0005-0000-0000-0000D0000000}"/>
    <cellStyle name="集計 2 5" xfId="246" xr:uid="{00000000-0005-0000-0000-0000D1000000}"/>
    <cellStyle name="集計 2 6" xfId="234" xr:uid="{00000000-0005-0000-0000-0000D2000000}"/>
    <cellStyle name="集計 3" xfId="136" xr:uid="{00000000-0005-0000-0000-0000D3000000}"/>
    <cellStyle name="集計 3 2" xfId="180" xr:uid="{00000000-0005-0000-0000-0000D4000000}"/>
    <cellStyle name="集計 3 2 2" xfId="255" xr:uid="{00000000-0005-0000-0000-0000D5000000}"/>
    <cellStyle name="集計 3 2 3" xfId="283" xr:uid="{00000000-0005-0000-0000-0000D6000000}"/>
    <cellStyle name="集計 3 2 4" xfId="307" xr:uid="{00000000-0005-0000-0000-0000D7000000}"/>
    <cellStyle name="集計 3 3" xfId="203" xr:uid="{00000000-0005-0000-0000-0000D8000000}"/>
    <cellStyle name="集計 3 3 2" xfId="271" xr:uid="{00000000-0005-0000-0000-0000D9000000}"/>
    <cellStyle name="集計 3 3 3" xfId="297" xr:uid="{00000000-0005-0000-0000-0000DA000000}"/>
    <cellStyle name="集計 3 3 4" xfId="318" xr:uid="{00000000-0005-0000-0000-0000DB000000}"/>
    <cellStyle name="集計 3 4" xfId="241" xr:uid="{00000000-0005-0000-0000-0000DC000000}"/>
    <cellStyle name="集計 3 5" xfId="218" xr:uid="{00000000-0005-0000-0000-0000DD000000}"/>
    <cellStyle name="集計 3 6" xfId="225" xr:uid="{00000000-0005-0000-0000-0000DE000000}"/>
    <cellStyle name="出力 2" xfId="51" xr:uid="{00000000-0005-0000-0000-0000DF000000}"/>
    <cellStyle name="出力 2 2" xfId="204" xr:uid="{00000000-0005-0000-0000-0000E0000000}"/>
    <cellStyle name="出力 2 2 2" xfId="272" xr:uid="{00000000-0005-0000-0000-0000E1000000}"/>
    <cellStyle name="出力 2 2 3" xfId="298" xr:uid="{00000000-0005-0000-0000-0000E2000000}"/>
    <cellStyle name="出力 2 2 4" xfId="319" xr:uid="{00000000-0005-0000-0000-0000E3000000}"/>
    <cellStyle name="出力 2 3" xfId="205" xr:uid="{00000000-0005-0000-0000-0000E4000000}"/>
    <cellStyle name="出力 2 3 2" xfId="273" xr:uid="{00000000-0005-0000-0000-0000E5000000}"/>
    <cellStyle name="出力 2 3 3" xfId="299" xr:uid="{00000000-0005-0000-0000-0000E6000000}"/>
    <cellStyle name="出力 2 3 4" xfId="320" xr:uid="{00000000-0005-0000-0000-0000E7000000}"/>
    <cellStyle name="出力 2 4" xfId="228" xr:uid="{00000000-0005-0000-0000-0000E8000000}"/>
    <cellStyle name="出力 2 5" xfId="245" xr:uid="{00000000-0005-0000-0000-0000E9000000}"/>
    <cellStyle name="出力 2 6" xfId="231" xr:uid="{00000000-0005-0000-0000-0000EA000000}"/>
    <cellStyle name="出力 3" xfId="137" xr:uid="{00000000-0005-0000-0000-0000EB000000}"/>
    <cellStyle name="出力 3 2" xfId="181" xr:uid="{00000000-0005-0000-0000-0000EC000000}"/>
    <cellStyle name="出力 3 2 2" xfId="256" xr:uid="{00000000-0005-0000-0000-0000ED000000}"/>
    <cellStyle name="出力 3 2 3" xfId="284" xr:uid="{00000000-0005-0000-0000-0000EE000000}"/>
    <cellStyle name="出力 3 2 4" xfId="308" xr:uid="{00000000-0005-0000-0000-0000EF000000}"/>
    <cellStyle name="出力 3 3" xfId="206" xr:uid="{00000000-0005-0000-0000-0000F0000000}"/>
    <cellStyle name="出力 3 3 2" xfId="274" xr:uid="{00000000-0005-0000-0000-0000F1000000}"/>
    <cellStyle name="出力 3 3 3" xfId="300" xr:uid="{00000000-0005-0000-0000-0000F2000000}"/>
    <cellStyle name="出力 3 3 4" xfId="321" xr:uid="{00000000-0005-0000-0000-0000F3000000}"/>
    <cellStyle name="出力 3 4" xfId="242" xr:uid="{00000000-0005-0000-0000-0000F4000000}"/>
    <cellStyle name="出力 3 5" xfId="235" xr:uid="{00000000-0005-0000-0000-0000F5000000}"/>
    <cellStyle name="出力 3 6" xfId="233" xr:uid="{00000000-0005-0000-0000-0000F6000000}"/>
    <cellStyle name="説明文 2" xfId="52" xr:uid="{00000000-0005-0000-0000-0000F7000000}"/>
    <cellStyle name="説明文 3" xfId="138" xr:uid="{00000000-0005-0000-0000-0000F8000000}"/>
    <cellStyle name="脱浦 [0.00]_Sheet1" xfId="139" xr:uid="{00000000-0005-0000-0000-0000F9000000}"/>
    <cellStyle name="脱浦_Sheet1" xfId="140" xr:uid="{00000000-0005-0000-0000-0000FA000000}"/>
    <cellStyle name="通貨 2" xfId="141" xr:uid="{00000000-0005-0000-0000-0000FB000000}"/>
    <cellStyle name="入力 2" xfId="53" xr:uid="{00000000-0005-0000-0000-0000FC000000}"/>
    <cellStyle name="入力 2 2" xfId="207" xr:uid="{00000000-0005-0000-0000-0000FD000000}"/>
    <cellStyle name="入力 2 2 2" xfId="275" xr:uid="{00000000-0005-0000-0000-0000FE000000}"/>
    <cellStyle name="入力 2 2 3" xfId="301" xr:uid="{00000000-0005-0000-0000-0000FF000000}"/>
    <cellStyle name="入力 2 2 4" xfId="322" xr:uid="{00000000-0005-0000-0000-000000010000}"/>
    <cellStyle name="入力 2 3" xfId="208" xr:uid="{00000000-0005-0000-0000-000001010000}"/>
    <cellStyle name="入力 2 3 2" xfId="276" xr:uid="{00000000-0005-0000-0000-000002010000}"/>
    <cellStyle name="入力 2 3 3" xfId="302" xr:uid="{00000000-0005-0000-0000-000003010000}"/>
    <cellStyle name="入力 2 3 4" xfId="323" xr:uid="{00000000-0005-0000-0000-000004010000}"/>
    <cellStyle name="入力 2 4" xfId="230" xr:uid="{00000000-0005-0000-0000-000005010000}"/>
    <cellStyle name="入力 2 5" xfId="244" xr:uid="{00000000-0005-0000-0000-000006010000}"/>
    <cellStyle name="入力 2 6" xfId="286" xr:uid="{00000000-0005-0000-0000-000007010000}"/>
    <cellStyle name="入力 3" xfId="142" xr:uid="{00000000-0005-0000-0000-000008010000}"/>
    <cellStyle name="入力 3 2" xfId="182" xr:uid="{00000000-0005-0000-0000-000009010000}"/>
    <cellStyle name="入力 3 2 2" xfId="257" xr:uid="{00000000-0005-0000-0000-00000A010000}"/>
    <cellStyle name="入力 3 2 3" xfId="285" xr:uid="{00000000-0005-0000-0000-00000B010000}"/>
    <cellStyle name="入力 3 2 4" xfId="309" xr:uid="{00000000-0005-0000-0000-00000C010000}"/>
    <cellStyle name="入力 3 3" xfId="209" xr:uid="{00000000-0005-0000-0000-00000D010000}"/>
    <cellStyle name="入力 3 3 2" xfId="277" xr:uid="{00000000-0005-0000-0000-00000E010000}"/>
    <cellStyle name="入力 3 3 3" xfId="303" xr:uid="{00000000-0005-0000-0000-00000F010000}"/>
    <cellStyle name="入力 3 3 4" xfId="324" xr:uid="{00000000-0005-0000-0000-000010010000}"/>
    <cellStyle name="入力 3 4" xfId="243" xr:uid="{00000000-0005-0000-0000-000011010000}"/>
    <cellStyle name="入力 3 5" xfId="217" xr:uid="{00000000-0005-0000-0000-000012010000}"/>
    <cellStyle name="入力 3 6" xfId="239" xr:uid="{00000000-0005-0000-0000-000013010000}"/>
    <cellStyle name="飯尾用" xfId="143" xr:uid="{00000000-0005-0000-0000-000014010000}"/>
    <cellStyle name="標準" xfId="0" builtinId="0"/>
    <cellStyle name="標準 10" xfId="144" xr:uid="{00000000-0005-0000-0000-000016010000}"/>
    <cellStyle name="標準 11" xfId="145" xr:uid="{00000000-0005-0000-0000-000017010000}"/>
    <cellStyle name="標準 11 2" xfId="183" xr:uid="{00000000-0005-0000-0000-000018010000}"/>
    <cellStyle name="標準 12" xfId="171" xr:uid="{00000000-0005-0000-0000-000019010000}"/>
    <cellStyle name="標準 13" xfId="184" xr:uid="{00000000-0005-0000-0000-00001A010000}"/>
    <cellStyle name="標準 14" xfId="185" xr:uid="{00000000-0005-0000-0000-00001B010000}"/>
    <cellStyle name="標準 15" xfId="351" xr:uid="{00000000-0005-0000-0000-00001C010000}"/>
    <cellStyle name="標準 2" xfId="1" xr:uid="{00000000-0005-0000-0000-00001D010000}"/>
    <cellStyle name="標準 2 10" xfId="173" xr:uid="{00000000-0005-0000-0000-00001E010000}"/>
    <cellStyle name="標準 2 2" xfId="66" xr:uid="{00000000-0005-0000-0000-00001F010000}"/>
    <cellStyle name="標準 2 2 17" xfId="325" xr:uid="{00000000-0005-0000-0000-000020010000}"/>
    <cellStyle name="標準 2 2 2" xfId="69" xr:uid="{00000000-0005-0000-0000-000021010000}"/>
    <cellStyle name="標準 2 2 2 2" xfId="76" xr:uid="{00000000-0005-0000-0000-000022010000}"/>
    <cellStyle name="標準 2 2 2 2 13" xfId="326" xr:uid="{00000000-0005-0000-0000-000023010000}"/>
    <cellStyle name="標準 2 2 2 2 2" xfId="146" xr:uid="{00000000-0005-0000-0000-000024010000}"/>
    <cellStyle name="標準 2 2 2 2 3" xfId="147" xr:uid="{00000000-0005-0000-0000-000025010000}"/>
    <cellStyle name="標準 2 2 2 3" xfId="148" xr:uid="{00000000-0005-0000-0000-000026010000}"/>
    <cellStyle name="標準 2 2 2 4" xfId="149" xr:uid="{00000000-0005-0000-0000-000027010000}"/>
    <cellStyle name="標準 2 2 2 5" xfId="187" xr:uid="{00000000-0005-0000-0000-000028010000}"/>
    <cellStyle name="標準 2 2 2 5 2" xfId="328" xr:uid="{00000000-0005-0000-0000-000029010000}"/>
    <cellStyle name="標準 2 2 3" xfId="81" xr:uid="{00000000-0005-0000-0000-00002A010000}"/>
    <cellStyle name="標準 2 2_aa" xfId="73" xr:uid="{00000000-0005-0000-0000-00002B010000}"/>
    <cellStyle name="標準 2 2_交付金交付申請書（一般）H25配布用 20130122" xfId="213" xr:uid="{00000000-0005-0000-0000-00002C010000}"/>
    <cellStyle name="標準 2 2_交付金交付申請書（一般）H25配布用 20130122 2" xfId="215" xr:uid="{00000000-0005-0000-0000-00002D010000}"/>
    <cellStyle name="標準 2 2_交付金交付申請書H27 改修前後比較資料 20150109" xfId="212" xr:uid="{00000000-0005-0000-0000-00002E010000}"/>
    <cellStyle name="標準 2 2_交付金交付申請書H27 改修前後比較資料 20150109 2" xfId="214" xr:uid="{00000000-0005-0000-0000-00002F010000}"/>
    <cellStyle name="標準 2 3" xfId="62" xr:uid="{00000000-0005-0000-0000-000030010000}"/>
    <cellStyle name="標準 2 3 2" xfId="150" xr:uid="{00000000-0005-0000-0000-000031010000}"/>
    <cellStyle name="標準 2 3 3" xfId="188" xr:uid="{00000000-0005-0000-0000-000032010000}"/>
    <cellStyle name="標準 2 4" xfId="82" xr:uid="{00000000-0005-0000-0000-000033010000}"/>
    <cellStyle name="標準 2 4 2" xfId="151" xr:uid="{00000000-0005-0000-0000-000034010000}"/>
    <cellStyle name="標準 2 4 3" xfId="152" xr:uid="{00000000-0005-0000-0000-000035010000}"/>
    <cellStyle name="標準 2 4 4" xfId="153" xr:uid="{00000000-0005-0000-0000-000036010000}"/>
    <cellStyle name="標準 2 4 5" xfId="189" xr:uid="{00000000-0005-0000-0000-000037010000}"/>
    <cellStyle name="標準 2 5" xfId="154" xr:uid="{00000000-0005-0000-0000-000038010000}"/>
    <cellStyle name="標準 2 6" xfId="155" xr:uid="{00000000-0005-0000-0000-000039010000}"/>
    <cellStyle name="標準 2 7" xfId="186" xr:uid="{00000000-0005-0000-0000-00003A010000}"/>
    <cellStyle name="標準 2 8" xfId="172" xr:uid="{00000000-0005-0000-0000-00003B010000}"/>
    <cellStyle name="標準 2 9" xfId="179" xr:uid="{00000000-0005-0000-0000-00003C010000}"/>
    <cellStyle name="標準 2_01_【様式第１号】交付申請書H26案 住所欄変更" xfId="83" xr:uid="{00000000-0005-0000-0000-00003D010000}"/>
    <cellStyle name="標準 26" xfId="327" xr:uid="{00000000-0005-0000-0000-00003E010000}"/>
    <cellStyle name="標準 3" xfId="2" xr:uid="{00000000-0005-0000-0000-00003F010000}"/>
    <cellStyle name="標準 3 2" xfId="63" xr:uid="{00000000-0005-0000-0000-000040010000}"/>
    <cellStyle name="標準 3 2 2" xfId="191" xr:uid="{00000000-0005-0000-0000-000041010000}"/>
    <cellStyle name="標準 3 3" xfId="70" xr:uid="{00000000-0005-0000-0000-000042010000}"/>
    <cellStyle name="標準 3 3 2" xfId="156" xr:uid="{00000000-0005-0000-0000-000043010000}"/>
    <cellStyle name="標準 3 3 3" xfId="157" xr:uid="{00000000-0005-0000-0000-000044010000}"/>
    <cellStyle name="標準 3 4" xfId="158" xr:uid="{00000000-0005-0000-0000-000045010000}"/>
    <cellStyle name="標準 3 5" xfId="159" xr:uid="{00000000-0005-0000-0000-000046010000}"/>
    <cellStyle name="標準 3 6" xfId="160" xr:uid="{00000000-0005-0000-0000-000047010000}"/>
    <cellStyle name="標準 3 7" xfId="210" xr:uid="{00000000-0005-0000-0000-000048010000}"/>
    <cellStyle name="標準 3 7 2" xfId="211" xr:uid="{00000000-0005-0000-0000-000049010000}"/>
    <cellStyle name="標準 3 7 2 2" xfId="348" xr:uid="{00000000-0005-0000-0000-00004A010000}"/>
    <cellStyle name="標準 3_別冊35 印刷業者連携用CSVファイルレイアウト" xfId="75" xr:uid="{00000000-0005-0000-0000-00004B010000}"/>
    <cellStyle name="標準 4" xfId="54" xr:uid="{00000000-0005-0000-0000-00004C010000}"/>
    <cellStyle name="標準 4 2" xfId="67" xr:uid="{00000000-0005-0000-0000-00004D010000}"/>
    <cellStyle name="標準 4 2 2" xfId="161" xr:uid="{00000000-0005-0000-0000-00004E010000}"/>
    <cellStyle name="標準 4 3" xfId="77" xr:uid="{00000000-0005-0000-0000-00004F010000}"/>
    <cellStyle name="標準 4 4" xfId="162" xr:uid="{00000000-0005-0000-0000-000050010000}"/>
    <cellStyle name="標準 4 5" xfId="190" xr:uid="{00000000-0005-0000-0000-000051010000}"/>
    <cellStyle name="標準 5" xfId="55" xr:uid="{00000000-0005-0000-0000-000052010000}"/>
    <cellStyle name="標準 5 2" xfId="56" xr:uid="{00000000-0005-0000-0000-000053010000}"/>
    <cellStyle name="標準 5 2 2" xfId="57" xr:uid="{00000000-0005-0000-0000-000054010000}"/>
    <cellStyle name="標準 5 3" xfId="163" xr:uid="{00000000-0005-0000-0000-000055010000}"/>
    <cellStyle name="標準 6" xfId="58" xr:uid="{00000000-0005-0000-0000-000056010000}"/>
    <cellStyle name="標準 6 2" xfId="164" xr:uid="{00000000-0005-0000-0000-000057010000}"/>
    <cellStyle name="標準 7" xfId="59" xr:uid="{00000000-0005-0000-0000-000058010000}"/>
    <cellStyle name="標準 7 2" xfId="165" xr:uid="{00000000-0005-0000-0000-000059010000}"/>
    <cellStyle name="標準 8" xfId="60" xr:uid="{00000000-0005-0000-0000-00005A010000}"/>
    <cellStyle name="標準 8 2" xfId="166" xr:uid="{00000000-0005-0000-0000-00005B010000}"/>
    <cellStyle name="標準 9" xfId="167" xr:uid="{00000000-0005-0000-0000-00005C010000}"/>
    <cellStyle name="標準 9 2" xfId="168" xr:uid="{00000000-0005-0000-0000-00005D010000}"/>
    <cellStyle name="未定義" xfId="169" xr:uid="{00000000-0005-0000-0000-00005E010000}"/>
    <cellStyle name="良い 2" xfId="61" xr:uid="{00000000-0005-0000-0000-00005F010000}"/>
    <cellStyle name="良い 3" xfId="170" xr:uid="{00000000-0005-0000-0000-000060010000}"/>
  </cellStyles>
  <dxfs count="72">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color rgb="FFFF0000"/>
      </font>
    </dxf>
    <dxf>
      <fill>
        <patternFill>
          <bgColor rgb="FFFF0000"/>
        </patternFill>
      </fill>
    </dxf>
  </dxfs>
  <tableStyles count="0" defaultTableStyle="TableStyleMedium2" defaultPivotStyle="PivotStyleLight16"/>
  <colors>
    <mruColors>
      <color rgb="FFFFFFCC"/>
      <color rgb="FFCCFFCC"/>
      <color rgb="FFFFFF99"/>
      <color rgb="FF0000FF"/>
      <color rgb="FFCCFFFF"/>
      <color rgb="FFFF99CC"/>
      <color rgb="FFF4F7FB"/>
      <color rgb="FFCC99FF"/>
      <color rgb="FFFFCC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C60"/>
  <sheetViews>
    <sheetView view="pageBreakPreview" zoomScale="80" zoomScaleNormal="85" zoomScaleSheetLayoutView="80" workbookViewId="0">
      <selection activeCell="N13" sqref="N13"/>
    </sheetView>
  </sheetViews>
  <sheetFormatPr defaultColWidth="9" defaultRowHeight="13.2"/>
  <cols>
    <col min="1" max="1" width="5.6640625" style="162" customWidth="1"/>
    <col min="2" max="6" width="10.6640625" style="162" customWidth="1"/>
    <col min="7" max="11" width="7.6640625" style="162" customWidth="1"/>
    <col min="12" max="12" width="10.6640625" style="162" customWidth="1"/>
    <col min="13" max="17" width="7.6640625" style="162" customWidth="1"/>
    <col min="18" max="18" width="10.6640625" style="162" customWidth="1"/>
    <col min="19" max="25" width="7.6640625" style="162" customWidth="1"/>
    <col min="26" max="28" width="10.6640625" style="162" customWidth="1"/>
    <col min="29" max="29" width="11.77734375" style="162" customWidth="1"/>
    <col min="30" max="16384" width="9" style="162"/>
  </cols>
  <sheetData>
    <row r="1" spans="1:29" ht="14.4">
      <c r="A1" s="163" t="s">
        <v>175</v>
      </c>
    </row>
    <row r="2" spans="1:29" ht="43.2" customHeight="1">
      <c r="A2" s="205" t="s">
        <v>186</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row>
    <row r="3" spans="1:29" ht="34.5" customHeight="1">
      <c r="A3" s="164" t="s">
        <v>33</v>
      </c>
    </row>
    <row r="4" spans="1:29" ht="32.25" customHeight="1">
      <c r="A4" s="206" t="s">
        <v>8</v>
      </c>
      <c r="B4" s="207" t="s">
        <v>108</v>
      </c>
      <c r="C4" s="207"/>
      <c r="D4" s="207"/>
      <c r="E4" s="208" t="s">
        <v>70</v>
      </c>
      <c r="F4" s="210" t="s">
        <v>89</v>
      </c>
      <c r="G4" s="210"/>
      <c r="H4" s="210"/>
      <c r="I4" s="210"/>
      <c r="J4" s="210"/>
      <c r="K4" s="210"/>
      <c r="L4" s="211" t="s">
        <v>90</v>
      </c>
      <c r="M4" s="212"/>
      <c r="N4" s="212"/>
      <c r="O4" s="212"/>
      <c r="P4" s="212"/>
      <c r="Q4" s="213"/>
      <c r="R4" s="214" t="s">
        <v>107</v>
      </c>
      <c r="S4" s="215"/>
      <c r="T4" s="215"/>
      <c r="U4" s="215"/>
      <c r="V4" s="215"/>
      <c r="W4" s="216" t="s">
        <v>161</v>
      </c>
      <c r="X4" s="217"/>
      <c r="Y4" s="218"/>
      <c r="Z4" s="219" t="s">
        <v>67</v>
      </c>
      <c r="AA4" s="219" t="s">
        <v>41</v>
      </c>
      <c r="AB4" s="219" t="s">
        <v>42</v>
      </c>
      <c r="AC4" s="219" t="s">
        <v>68</v>
      </c>
    </row>
    <row r="5" spans="1:29" s="172" customFormat="1" ht="61.2">
      <c r="A5" s="206"/>
      <c r="B5" s="207"/>
      <c r="C5" s="207"/>
      <c r="D5" s="207"/>
      <c r="E5" s="209"/>
      <c r="F5" s="165" t="s">
        <v>34</v>
      </c>
      <c r="G5" s="166" t="s">
        <v>2</v>
      </c>
      <c r="H5" s="167" t="s">
        <v>3</v>
      </c>
      <c r="I5" s="167" t="s">
        <v>4</v>
      </c>
      <c r="J5" s="167" t="s">
        <v>6</v>
      </c>
      <c r="K5" s="168" t="s">
        <v>5</v>
      </c>
      <c r="L5" s="169" t="s">
        <v>34</v>
      </c>
      <c r="M5" s="166" t="s">
        <v>2</v>
      </c>
      <c r="N5" s="167" t="s">
        <v>3</v>
      </c>
      <c r="O5" s="167" t="s">
        <v>4</v>
      </c>
      <c r="P5" s="170" t="s">
        <v>6</v>
      </c>
      <c r="Q5" s="168" t="s">
        <v>47</v>
      </c>
      <c r="R5" s="169" t="s">
        <v>34</v>
      </c>
      <c r="S5" s="166" t="s">
        <v>2</v>
      </c>
      <c r="T5" s="167" t="s">
        <v>3</v>
      </c>
      <c r="U5" s="167" t="s">
        <v>4</v>
      </c>
      <c r="V5" s="168" t="s">
        <v>6</v>
      </c>
      <c r="W5" s="171" t="s">
        <v>34</v>
      </c>
      <c r="X5" s="166" t="s">
        <v>4</v>
      </c>
      <c r="Y5" s="168" t="s">
        <v>27</v>
      </c>
      <c r="Z5" s="220"/>
      <c r="AA5" s="220"/>
      <c r="AB5" s="220"/>
      <c r="AC5" s="220"/>
    </row>
    <row r="6" spans="1:29" ht="27" customHeight="1">
      <c r="A6" s="173" t="s">
        <v>49</v>
      </c>
      <c r="B6" s="221" t="str">
        <f>'支給申請額算定シート（Ⅰ．代表医療機関）'!B4&amp;""</f>
        <v/>
      </c>
      <c r="C6" s="221"/>
      <c r="D6" s="221"/>
      <c r="E6" s="174" t="str">
        <f>'支給申請額算定シート（Ⅰ．代表医療機関）'!C$6&amp;""</f>
        <v/>
      </c>
      <c r="F6" s="175">
        <f>SUM($G$6:$K$6)</f>
        <v>0</v>
      </c>
      <c r="G6" s="176">
        <f>'支給申請額算定シート（Ⅰ．代表医療機関）'!C12</f>
        <v>0</v>
      </c>
      <c r="H6" s="177">
        <f>'支給申請額算定シート（Ⅰ．代表医療機関）'!D12</f>
        <v>0</v>
      </c>
      <c r="I6" s="177">
        <f>'支給申請額算定シート（Ⅰ．代表医療機関）'!E12</f>
        <v>0</v>
      </c>
      <c r="J6" s="177">
        <f>'支給申請額算定シート（Ⅰ．代表医療機関）'!F12</f>
        <v>0</v>
      </c>
      <c r="K6" s="178">
        <f>'支給申請額算定シート（Ⅰ．代表医療機関）'!G12</f>
        <v>0</v>
      </c>
      <c r="L6" s="179">
        <f t="shared" ref="L6:L15" si="0">SUM(M6:P6)</f>
        <v>0</v>
      </c>
      <c r="M6" s="176">
        <f>'支給申請額算定シート（Ⅰ．代表医療機関）'!C19</f>
        <v>0</v>
      </c>
      <c r="N6" s="177">
        <f>'支給申請額算定シート（Ⅰ．代表医療機関）'!D19</f>
        <v>0</v>
      </c>
      <c r="O6" s="177">
        <f>'支給申請額算定シート（Ⅰ．代表医療機関）'!E19</f>
        <v>0</v>
      </c>
      <c r="P6" s="180">
        <f>'支給申請額算定シート（Ⅰ．代表医療機関）'!F19</f>
        <v>0</v>
      </c>
      <c r="Q6" s="178">
        <f>'支給申請額算定シート（Ⅰ．代表医療機関）'!G19</f>
        <v>0</v>
      </c>
      <c r="R6" s="179">
        <f>SUM(S6:V6)</f>
        <v>0</v>
      </c>
      <c r="S6" s="176">
        <f>'支給申請額算定シート（Ⅰ．代表医療機関）'!C23</f>
        <v>0</v>
      </c>
      <c r="T6" s="177">
        <f>'支給申請額算定シート（Ⅰ．代表医療機関）'!D23</f>
        <v>0</v>
      </c>
      <c r="U6" s="177">
        <f>'支給申請額算定シート（Ⅰ．代表医療機関）'!E23</f>
        <v>0</v>
      </c>
      <c r="V6" s="178">
        <f>'支給申請額算定シート（Ⅰ．代表医療機関）'!F23</f>
        <v>0</v>
      </c>
      <c r="W6" s="181">
        <f>SUM(X6:Y6)</f>
        <v>0</v>
      </c>
      <c r="X6" s="176">
        <f>'支給申請額算定シート（Ⅰ．代表医療機関）'!C27</f>
        <v>0</v>
      </c>
      <c r="Y6" s="178">
        <f>'支給申請額算定シート（Ⅰ．代表医療機関）'!D27</f>
        <v>0</v>
      </c>
      <c r="Z6" s="179">
        <f>'支給申請額算定シート（Ⅰ．代表医療機関）'!I34</f>
        <v>0</v>
      </c>
      <c r="AA6" s="182">
        <f>'支給申請額算定シート（Ⅰ．代表医療機関）'!N$43</f>
        <v>0</v>
      </c>
      <c r="AB6" s="179">
        <f>'支給申請額算定シート（Ⅰ．代表医療機関）'!M$43</f>
        <v>0</v>
      </c>
      <c r="AC6" s="183">
        <f>'支給申請額算定シート（Ⅰ．代表医療機関）'!C$64</f>
        <v>0</v>
      </c>
    </row>
    <row r="7" spans="1:29" ht="27" customHeight="1">
      <c r="A7" s="173" t="s">
        <v>50</v>
      </c>
      <c r="B7" s="221" t="str">
        <f>'支給申請額算定シート（Ⅱ．統合関係医療機関）'!B$4&amp;""</f>
        <v/>
      </c>
      <c r="C7" s="221"/>
      <c r="D7" s="221"/>
      <c r="E7" s="174" t="str">
        <f>'支給申請額算定シート（Ⅱ．統合関係医療機関）'!C$6&amp;""</f>
        <v/>
      </c>
      <c r="F7" s="175">
        <f>SUM(G7:K7)</f>
        <v>0</v>
      </c>
      <c r="G7" s="176">
        <f>'支給申請額算定シート（Ⅱ．統合関係医療機関）'!C$12</f>
        <v>0</v>
      </c>
      <c r="H7" s="177">
        <f>'支給申請額算定シート（Ⅱ．統合関係医療機関）'!D$12</f>
        <v>0</v>
      </c>
      <c r="I7" s="177">
        <f>'支給申請額算定シート（Ⅱ．統合関係医療機関）'!E$12</f>
        <v>0</v>
      </c>
      <c r="J7" s="177">
        <f>'支給申請額算定シート（Ⅱ．統合関係医療機関）'!F$12</f>
        <v>0</v>
      </c>
      <c r="K7" s="178">
        <f>'支給申請額算定シート（Ⅱ．統合関係医療機関）'!G$12</f>
        <v>0</v>
      </c>
      <c r="L7" s="179">
        <f t="shared" si="0"/>
        <v>0</v>
      </c>
      <c r="M7" s="176">
        <f>'支給申請額算定シート（Ⅱ．統合関係医療機関）'!C$19</f>
        <v>0</v>
      </c>
      <c r="N7" s="177">
        <f>'支給申請額算定シート（Ⅱ．統合関係医療機関）'!D$19</f>
        <v>0</v>
      </c>
      <c r="O7" s="177">
        <f>'支給申請額算定シート（Ⅱ．統合関係医療機関）'!E$19</f>
        <v>0</v>
      </c>
      <c r="P7" s="180">
        <f>'支給申請額算定シート（Ⅱ．統合関係医療機関）'!F$19</f>
        <v>0</v>
      </c>
      <c r="Q7" s="178">
        <f>'支給申請額算定シート（Ⅱ．統合関係医療機関）'!G$19</f>
        <v>0</v>
      </c>
      <c r="R7" s="179">
        <f t="shared" ref="R7:R15" si="1">SUM(S7:V7)</f>
        <v>0</v>
      </c>
      <c r="S7" s="176">
        <f>'支給申請額算定シート（Ⅱ．統合関係医療機関）'!C$23</f>
        <v>0</v>
      </c>
      <c r="T7" s="177">
        <f>'支給申請額算定シート（Ⅱ．統合関係医療機関）'!D$23</f>
        <v>0</v>
      </c>
      <c r="U7" s="177">
        <f>'支給申請額算定シート（Ⅱ．統合関係医療機関）'!E$23</f>
        <v>0</v>
      </c>
      <c r="V7" s="178">
        <f>'支給申請額算定シート（Ⅱ．統合関係医療機関）'!F$23</f>
        <v>0</v>
      </c>
      <c r="W7" s="181">
        <f t="shared" ref="W7:W15" si="2">SUM(X7:Y7)</f>
        <v>0</v>
      </c>
      <c r="X7" s="176">
        <f>'支給申請額算定シート（Ⅱ．統合関係医療機関）'!C$27</f>
        <v>0</v>
      </c>
      <c r="Y7" s="178">
        <f>'支給申請額算定シート（Ⅱ．統合関係医療機関）'!D$27</f>
        <v>0</v>
      </c>
      <c r="Z7" s="179">
        <f>'支給申請額算定シート（Ⅱ．統合関係医療機関）'!I$34</f>
        <v>0</v>
      </c>
      <c r="AA7" s="182">
        <f>'支給申請額算定シート（Ⅱ．統合関係医療機関）'!N$43</f>
        <v>0</v>
      </c>
      <c r="AB7" s="179">
        <f>'支給申請額算定シート（Ⅱ．統合関係医療機関）'!M$43</f>
        <v>0</v>
      </c>
      <c r="AC7" s="183">
        <f>'支給申請額算定シート（Ⅱ．統合関係医療機関）'!C$64</f>
        <v>0</v>
      </c>
    </row>
    <row r="8" spans="1:29" ht="27" customHeight="1">
      <c r="A8" s="173" t="s">
        <v>52</v>
      </c>
      <c r="B8" s="221" t="str">
        <f>'支給申請額算定シート（Ⅲ．統合関係医療機関）'!B$3&amp;""</f>
        <v/>
      </c>
      <c r="C8" s="221"/>
      <c r="D8" s="221"/>
      <c r="E8" s="174" t="str">
        <f>'支給申請額算定シート（Ⅲ．統合関係医療機関）'!C$5&amp;""</f>
        <v/>
      </c>
      <c r="F8" s="175">
        <f t="shared" ref="F8:F15" si="3">SUM(G8:K8)</f>
        <v>0</v>
      </c>
      <c r="G8" s="176">
        <f>'支給申請額算定シート（Ⅲ．統合関係医療機関）'!C$11</f>
        <v>0</v>
      </c>
      <c r="H8" s="177">
        <f>'支給申請額算定シート（Ⅲ．統合関係医療機関）'!D$11</f>
        <v>0</v>
      </c>
      <c r="I8" s="177">
        <f>'支給申請額算定シート（Ⅲ．統合関係医療機関）'!E$11</f>
        <v>0</v>
      </c>
      <c r="J8" s="177">
        <f>'支給申請額算定シート（Ⅲ．統合関係医療機関）'!F$11</f>
        <v>0</v>
      </c>
      <c r="K8" s="178">
        <f>'支給申請額算定シート（Ⅲ．統合関係医療機関）'!G$11</f>
        <v>0</v>
      </c>
      <c r="L8" s="179">
        <f t="shared" si="0"/>
        <v>0</v>
      </c>
      <c r="M8" s="176">
        <f>'支給申請額算定シート（Ⅲ．統合関係医療機関）'!C$18</f>
        <v>0</v>
      </c>
      <c r="N8" s="177">
        <f>'支給申請額算定シート（Ⅲ．統合関係医療機関）'!D$18</f>
        <v>0</v>
      </c>
      <c r="O8" s="177">
        <f>'支給申請額算定シート（Ⅲ．統合関係医療機関）'!E$18</f>
        <v>0</v>
      </c>
      <c r="P8" s="180">
        <f>'支給申請額算定シート（Ⅲ．統合関係医療機関）'!F$18</f>
        <v>0</v>
      </c>
      <c r="Q8" s="178">
        <f>'支給申請額算定シート（Ⅲ．統合関係医療機関）'!G$18</f>
        <v>0</v>
      </c>
      <c r="R8" s="179">
        <f t="shared" si="1"/>
        <v>0</v>
      </c>
      <c r="S8" s="176">
        <f>'支給申請額算定シート（Ⅲ．統合関係医療機関）'!C$22</f>
        <v>0</v>
      </c>
      <c r="T8" s="177">
        <f>'支給申請額算定シート（Ⅲ．統合関係医療機関）'!D$22</f>
        <v>0</v>
      </c>
      <c r="U8" s="177">
        <f>'支給申請額算定シート（Ⅲ．統合関係医療機関）'!E$22</f>
        <v>0</v>
      </c>
      <c r="V8" s="178">
        <f>'支給申請額算定シート（Ⅲ．統合関係医療機関）'!F$22</f>
        <v>0</v>
      </c>
      <c r="W8" s="181">
        <f t="shared" si="2"/>
        <v>0</v>
      </c>
      <c r="X8" s="176">
        <f>'支給申請額算定シート（Ⅲ．統合関係医療機関）'!C$26</f>
        <v>0</v>
      </c>
      <c r="Y8" s="178">
        <f>'支給申請額算定シート（Ⅲ．統合関係医療機関）'!D$26</f>
        <v>0</v>
      </c>
      <c r="Z8" s="179">
        <f>'支給申請額算定シート（Ⅲ．統合関係医療機関）'!I$33</f>
        <v>0</v>
      </c>
      <c r="AA8" s="182">
        <f>'支給申請額算定シート（Ⅲ．統合関係医療機関）'!N$42</f>
        <v>0</v>
      </c>
      <c r="AB8" s="179">
        <f>'支給申請額算定シート（Ⅲ．統合関係医療機関）'!M$42</f>
        <v>0</v>
      </c>
      <c r="AC8" s="183">
        <f>'支給申請額算定シート（Ⅲ．統合関係医療機関）'!C$63</f>
        <v>0</v>
      </c>
    </row>
    <row r="9" spans="1:29" ht="27" customHeight="1">
      <c r="A9" s="173" t="s">
        <v>54</v>
      </c>
      <c r="B9" s="221" t="str">
        <f>'支給申請額算定シート（Ⅳ．統合関係医療機関）'!B$3&amp;""</f>
        <v/>
      </c>
      <c r="C9" s="221"/>
      <c r="D9" s="221"/>
      <c r="E9" s="174" t="str">
        <f>'支給申請額算定シート（Ⅳ．統合関係医療機関）'!C$5&amp;""</f>
        <v/>
      </c>
      <c r="F9" s="175">
        <f t="shared" si="3"/>
        <v>0</v>
      </c>
      <c r="G9" s="176">
        <f>'支給申請額算定シート（Ⅳ．統合関係医療機関）'!C$11</f>
        <v>0</v>
      </c>
      <c r="H9" s="177">
        <f>'支給申請額算定シート（Ⅳ．統合関係医療機関）'!D$11</f>
        <v>0</v>
      </c>
      <c r="I9" s="177">
        <f>'支給申請額算定シート（Ⅳ．統合関係医療機関）'!E$11</f>
        <v>0</v>
      </c>
      <c r="J9" s="177">
        <f>'支給申請額算定シート（Ⅳ．統合関係医療機関）'!F$11</f>
        <v>0</v>
      </c>
      <c r="K9" s="178">
        <f>'支給申請額算定シート（Ⅳ．統合関係医療機関）'!G$11</f>
        <v>0</v>
      </c>
      <c r="L9" s="179">
        <f t="shared" si="0"/>
        <v>0</v>
      </c>
      <c r="M9" s="176">
        <f>'支給申請額算定シート（Ⅳ．統合関係医療機関）'!C$18</f>
        <v>0</v>
      </c>
      <c r="N9" s="177">
        <f>'支給申請額算定シート（Ⅳ．統合関係医療機関）'!D$18</f>
        <v>0</v>
      </c>
      <c r="O9" s="177">
        <f>'支給申請額算定シート（Ⅳ．統合関係医療機関）'!E$18</f>
        <v>0</v>
      </c>
      <c r="P9" s="180">
        <f>'支給申請額算定シート（Ⅳ．統合関係医療機関）'!F$18</f>
        <v>0</v>
      </c>
      <c r="Q9" s="178">
        <f>'支給申請額算定シート（Ⅳ．統合関係医療機関）'!G$18</f>
        <v>0</v>
      </c>
      <c r="R9" s="179">
        <f t="shared" si="1"/>
        <v>0</v>
      </c>
      <c r="S9" s="176">
        <f>'支給申請額算定シート（Ⅳ．統合関係医療機関）'!C$22</f>
        <v>0</v>
      </c>
      <c r="T9" s="177">
        <f>'支給申請額算定シート（Ⅳ．統合関係医療機関）'!D$22</f>
        <v>0</v>
      </c>
      <c r="U9" s="177">
        <f>'支給申請額算定シート（Ⅳ．統合関係医療機関）'!E$22</f>
        <v>0</v>
      </c>
      <c r="V9" s="178">
        <f>'支給申請額算定シート（Ⅳ．統合関係医療機関）'!F$22</f>
        <v>0</v>
      </c>
      <c r="W9" s="181">
        <f t="shared" si="2"/>
        <v>0</v>
      </c>
      <c r="X9" s="176">
        <f>'支給申請額算定シート（Ⅳ．統合関係医療機関）'!C$26</f>
        <v>0</v>
      </c>
      <c r="Y9" s="178">
        <f>'支給申請額算定シート（Ⅳ．統合関係医療機関）'!D$26</f>
        <v>0</v>
      </c>
      <c r="Z9" s="179">
        <f>'支給申請額算定シート（Ⅳ．統合関係医療機関）'!I$33</f>
        <v>0</v>
      </c>
      <c r="AA9" s="182">
        <f>'支給申請額算定シート（Ⅳ．統合関係医療機関）'!N$42</f>
        <v>0</v>
      </c>
      <c r="AB9" s="179">
        <f>'支給申請額算定シート（Ⅳ．統合関係医療機関）'!M$42</f>
        <v>0</v>
      </c>
      <c r="AC9" s="183">
        <f>'支給申請額算定シート（Ⅳ．統合関係医療機関）'!C$63</f>
        <v>0</v>
      </c>
    </row>
    <row r="10" spans="1:29" ht="27" customHeight="1">
      <c r="A10" s="173" t="s">
        <v>56</v>
      </c>
      <c r="B10" s="221" t="str">
        <f>'支給申請額算定シート（Ⅴ．統合関係医療機関）'!B$3&amp;""</f>
        <v/>
      </c>
      <c r="C10" s="221"/>
      <c r="D10" s="221"/>
      <c r="E10" s="174" t="str">
        <f>'支給申請額算定シート（Ⅴ．統合関係医療機関）'!C$5&amp;""</f>
        <v/>
      </c>
      <c r="F10" s="175">
        <f t="shared" si="3"/>
        <v>0</v>
      </c>
      <c r="G10" s="176">
        <f>'支給申請額算定シート（Ⅴ．統合関係医療機関）'!C$11</f>
        <v>0</v>
      </c>
      <c r="H10" s="177">
        <f>'支給申請額算定シート（Ⅴ．統合関係医療機関）'!D$11</f>
        <v>0</v>
      </c>
      <c r="I10" s="177">
        <f>'支給申請額算定シート（Ⅴ．統合関係医療機関）'!E$11</f>
        <v>0</v>
      </c>
      <c r="J10" s="177">
        <f>'支給申請額算定シート（Ⅴ．統合関係医療機関）'!F$11</f>
        <v>0</v>
      </c>
      <c r="K10" s="178">
        <f>'支給申請額算定シート（Ⅴ．統合関係医療機関）'!G$11</f>
        <v>0</v>
      </c>
      <c r="L10" s="179">
        <f t="shared" si="0"/>
        <v>0</v>
      </c>
      <c r="M10" s="176">
        <f>'支給申請額算定シート（Ⅴ．統合関係医療機関）'!C$18</f>
        <v>0</v>
      </c>
      <c r="N10" s="177">
        <f>'支給申請額算定シート（Ⅴ．統合関係医療機関）'!D$18</f>
        <v>0</v>
      </c>
      <c r="O10" s="177">
        <f>'支給申請額算定シート（Ⅴ．統合関係医療機関）'!E$18</f>
        <v>0</v>
      </c>
      <c r="P10" s="180">
        <f>'支給申請額算定シート（Ⅴ．統合関係医療機関）'!F$18</f>
        <v>0</v>
      </c>
      <c r="Q10" s="178">
        <f>'支給申請額算定シート（Ⅴ．統合関係医療機関）'!G$18</f>
        <v>0</v>
      </c>
      <c r="R10" s="179">
        <f t="shared" si="1"/>
        <v>0</v>
      </c>
      <c r="S10" s="176">
        <f>'支給申請額算定シート（Ⅴ．統合関係医療機関）'!C$22</f>
        <v>0</v>
      </c>
      <c r="T10" s="177">
        <f>'支給申請額算定シート（Ⅴ．統合関係医療機関）'!D$22</f>
        <v>0</v>
      </c>
      <c r="U10" s="177">
        <f>'支給申請額算定シート（Ⅴ．統合関係医療機関）'!E$22</f>
        <v>0</v>
      </c>
      <c r="V10" s="178">
        <f>'支給申請額算定シート（Ⅴ．統合関係医療機関）'!F$22</f>
        <v>0</v>
      </c>
      <c r="W10" s="181">
        <f t="shared" si="2"/>
        <v>0</v>
      </c>
      <c r="X10" s="176">
        <f>'支給申請額算定シート（Ⅴ．統合関係医療機関）'!C$26</f>
        <v>0</v>
      </c>
      <c r="Y10" s="178">
        <f>'支給申請額算定シート（Ⅴ．統合関係医療機関）'!D$26</f>
        <v>0</v>
      </c>
      <c r="Z10" s="179">
        <f>'支給申請額算定シート（Ⅴ．統合関係医療機関）'!I$33</f>
        <v>0</v>
      </c>
      <c r="AA10" s="182">
        <f>'支給申請額算定シート（Ⅴ．統合関係医療機関）'!N$42</f>
        <v>0</v>
      </c>
      <c r="AB10" s="179">
        <f>'支給申請額算定シート（Ⅴ．統合関係医療機関）'!M$42</f>
        <v>0</v>
      </c>
      <c r="AC10" s="183">
        <f>'支給申請額算定シート（Ⅴ．統合関係医療機関）'!C$63</f>
        <v>0</v>
      </c>
    </row>
    <row r="11" spans="1:29" ht="27" customHeight="1">
      <c r="A11" s="173" t="s">
        <v>58</v>
      </c>
      <c r="B11" s="221" t="str">
        <f>'支給申請額算定シート（Ⅵ．統合関係医療機関）'!B$3&amp;""</f>
        <v/>
      </c>
      <c r="C11" s="221"/>
      <c r="D11" s="221"/>
      <c r="E11" s="174" t="str">
        <f>'支給申請額算定シート（Ⅵ．統合関係医療機関）'!C$5&amp;""</f>
        <v/>
      </c>
      <c r="F11" s="175">
        <f t="shared" si="3"/>
        <v>0</v>
      </c>
      <c r="G11" s="176">
        <f>'支給申請額算定シート（Ⅵ．統合関係医療機関）'!C$11</f>
        <v>0</v>
      </c>
      <c r="H11" s="177">
        <f>'支給申請額算定シート（Ⅵ．統合関係医療機関）'!D$11</f>
        <v>0</v>
      </c>
      <c r="I11" s="177">
        <f>'支給申請額算定シート（Ⅵ．統合関係医療機関）'!E$11</f>
        <v>0</v>
      </c>
      <c r="J11" s="177">
        <f>'支給申請額算定シート（Ⅵ．統合関係医療機関）'!F$11</f>
        <v>0</v>
      </c>
      <c r="K11" s="178">
        <f>'支給申請額算定シート（Ⅵ．統合関係医療機関）'!G$11</f>
        <v>0</v>
      </c>
      <c r="L11" s="179">
        <f t="shared" si="0"/>
        <v>0</v>
      </c>
      <c r="M11" s="176">
        <f>'支給申請額算定シート（Ⅵ．統合関係医療機関）'!C$18</f>
        <v>0</v>
      </c>
      <c r="N11" s="177">
        <f>'支給申請額算定シート（Ⅵ．統合関係医療機関）'!D$18</f>
        <v>0</v>
      </c>
      <c r="O11" s="177">
        <f>'支給申請額算定シート（Ⅵ．統合関係医療機関）'!E$18</f>
        <v>0</v>
      </c>
      <c r="P11" s="180">
        <f>'支給申請額算定シート（Ⅵ．統合関係医療機関）'!F$18</f>
        <v>0</v>
      </c>
      <c r="Q11" s="178">
        <f>'支給申請額算定シート（Ⅵ．統合関係医療機関）'!G$18</f>
        <v>0</v>
      </c>
      <c r="R11" s="179">
        <f t="shared" si="1"/>
        <v>0</v>
      </c>
      <c r="S11" s="176">
        <f>'支給申請額算定シート（Ⅵ．統合関係医療機関）'!C$22</f>
        <v>0</v>
      </c>
      <c r="T11" s="177">
        <f>'支給申請額算定シート（Ⅵ．統合関係医療機関）'!D$22</f>
        <v>0</v>
      </c>
      <c r="U11" s="177">
        <f>'支給申請額算定シート（Ⅵ．統合関係医療機関）'!E$22</f>
        <v>0</v>
      </c>
      <c r="V11" s="178">
        <f>'支給申請額算定シート（Ⅵ．統合関係医療機関）'!F$22</f>
        <v>0</v>
      </c>
      <c r="W11" s="181">
        <f t="shared" si="2"/>
        <v>0</v>
      </c>
      <c r="X11" s="176">
        <f>'支給申請額算定シート（Ⅵ．統合関係医療機関）'!C$26</f>
        <v>0</v>
      </c>
      <c r="Y11" s="178">
        <f>'支給申請額算定シート（Ⅵ．統合関係医療機関）'!D$26</f>
        <v>0</v>
      </c>
      <c r="Z11" s="179">
        <f>'支給申請額算定シート（Ⅵ．統合関係医療機関）'!I$33</f>
        <v>0</v>
      </c>
      <c r="AA11" s="182">
        <f>'支給申請額算定シート（Ⅵ．統合関係医療機関）'!N$42</f>
        <v>0</v>
      </c>
      <c r="AB11" s="179">
        <f>'支給申請額算定シート（Ⅵ．統合関係医療機関）'!M$42</f>
        <v>0</v>
      </c>
      <c r="AC11" s="183">
        <f>'支給申請額算定シート（Ⅵ．統合関係医療機関）'!C$63</f>
        <v>0</v>
      </c>
    </row>
    <row r="12" spans="1:29" ht="27" customHeight="1">
      <c r="A12" s="173" t="s">
        <v>60</v>
      </c>
      <c r="B12" s="221" t="str">
        <f>'支給申請額算定シート（Ⅶ．統合関係医療機関）'!B$3&amp;""</f>
        <v/>
      </c>
      <c r="C12" s="221"/>
      <c r="D12" s="221"/>
      <c r="E12" s="174" t="str">
        <f>'支給申請額算定シート（Ⅶ．統合関係医療機関）'!C$5&amp;""</f>
        <v/>
      </c>
      <c r="F12" s="175">
        <f t="shared" si="3"/>
        <v>0</v>
      </c>
      <c r="G12" s="176">
        <f>'支給申請額算定シート（Ⅶ．統合関係医療機関）'!C$11</f>
        <v>0</v>
      </c>
      <c r="H12" s="177">
        <f>'支給申請額算定シート（Ⅶ．統合関係医療機関）'!D$11</f>
        <v>0</v>
      </c>
      <c r="I12" s="177">
        <f>'支給申請額算定シート（Ⅶ．統合関係医療機関）'!E$11</f>
        <v>0</v>
      </c>
      <c r="J12" s="177">
        <f>'支給申請額算定シート（Ⅶ．統合関係医療機関）'!F$11</f>
        <v>0</v>
      </c>
      <c r="K12" s="178">
        <f>'支給申請額算定シート（Ⅶ．統合関係医療機関）'!G$11</f>
        <v>0</v>
      </c>
      <c r="L12" s="179">
        <f t="shared" si="0"/>
        <v>0</v>
      </c>
      <c r="M12" s="176">
        <f>'支給申請額算定シート（Ⅶ．統合関係医療機関）'!C$18</f>
        <v>0</v>
      </c>
      <c r="N12" s="177">
        <f>'支給申請額算定シート（Ⅶ．統合関係医療機関）'!D$18</f>
        <v>0</v>
      </c>
      <c r="O12" s="177">
        <f>'支給申請額算定シート（Ⅶ．統合関係医療機関）'!E$18</f>
        <v>0</v>
      </c>
      <c r="P12" s="180">
        <f>'支給申請額算定シート（Ⅶ．統合関係医療機関）'!F$18</f>
        <v>0</v>
      </c>
      <c r="Q12" s="178">
        <f>'支給申請額算定シート（Ⅶ．統合関係医療機関）'!G$18</f>
        <v>0</v>
      </c>
      <c r="R12" s="179">
        <f t="shared" si="1"/>
        <v>0</v>
      </c>
      <c r="S12" s="176">
        <f>'支給申請額算定シート（Ⅶ．統合関係医療機関）'!C$22</f>
        <v>0</v>
      </c>
      <c r="T12" s="177">
        <f>'支給申請額算定シート（Ⅶ．統合関係医療機関）'!D$22</f>
        <v>0</v>
      </c>
      <c r="U12" s="177">
        <f>'支給申請額算定シート（Ⅶ．統合関係医療機関）'!E$22</f>
        <v>0</v>
      </c>
      <c r="V12" s="178">
        <f>'支給申請額算定シート（Ⅶ．統合関係医療機関）'!F$22</f>
        <v>0</v>
      </c>
      <c r="W12" s="181">
        <f t="shared" si="2"/>
        <v>0</v>
      </c>
      <c r="X12" s="176">
        <f>'支給申請額算定シート（Ⅶ．統合関係医療機関）'!C$26</f>
        <v>0</v>
      </c>
      <c r="Y12" s="178">
        <f>'支給申請額算定シート（Ⅶ．統合関係医療機関）'!D$26</f>
        <v>0</v>
      </c>
      <c r="Z12" s="179">
        <f>'支給申請額算定シート（Ⅶ．統合関係医療機関）'!I$33</f>
        <v>0</v>
      </c>
      <c r="AA12" s="182">
        <f>'支給申請額算定シート（Ⅶ．統合関係医療機関）'!N$42</f>
        <v>0</v>
      </c>
      <c r="AB12" s="179">
        <f>'支給申請額算定シート（Ⅶ．統合関係医療機関）'!M$42</f>
        <v>0</v>
      </c>
      <c r="AC12" s="183">
        <f>'支給申請額算定シート（Ⅶ．統合関係医療機関）'!C$63</f>
        <v>0</v>
      </c>
    </row>
    <row r="13" spans="1:29" ht="27" customHeight="1">
      <c r="A13" s="173" t="s">
        <v>62</v>
      </c>
      <c r="B13" s="221" t="str">
        <f>'支給申請額算定シート（Ⅷ．統合関係医療機関）'!B$3&amp;""</f>
        <v/>
      </c>
      <c r="C13" s="221"/>
      <c r="D13" s="221"/>
      <c r="E13" s="174" t="str">
        <f>'支給申請額算定シート（Ⅷ．統合関係医療機関）'!C$5&amp;""</f>
        <v/>
      </c>
      <c r="F13" s="175">
        <f t="shared" si="3"/>
        <v>0</v>
      </c>
      <c r="G13" s="176">
        <f>'支給申請額算定シート（Ⅷ．統合関係医療機関）'!C$11</f>
        <v>0</v>
      </c>
      <c r="H13" s="177">
        <f>'支給申請額算定シート（Ⅷ．統合関係医療機関）'!D$11</f>
        <v>0</v>
      </c>
      <c r="I13" s="177">
        <f>'支給申請額算定シート（Ⅷ．統合関係医療機関）'!E$11</f>
        <v>0</v>
      </c>
      <c r="J13" s="177">
        <f>'支給申請額算定シート（Ⅷ．統合関係医療機関）'!F$11</f>
        <v>0</v>
      </c>
      <c r="K13" s="178">
        <f>'支給申請額算定シート（Ⅷ．統合関係医療機関）'!G$11</f>
        <v>0</v>
      </c>
      <c r="L13" s="179">
        <f t="shared" si="0"/>
        <v>0</v>
      </c>
      <c r="M13" s="176">
        <f>'支給申請額算定シート（Ⅷ．統合関係医療機関）'!C$18</f>
        <v>0</v>
      </c>
      <c r="N13" s="177">
        <f>'支給申請額算定シート（Ⅷ．統合関係医療機関）'!D$18</f>
        <v>0</v>
      </c>
      <c r="O13" s="177">
        <f>'支給申請額算定シート（Ⅷ．統合関係医療機関）'!E$18</f>
        <v>0</v>
      </c>
      <c r="P13" s="180">
        <f>'支給申請額算定シート（Ⅷ．統合関係医療機関）'!F$18</f>
        <v>0</v>
      </c>
      <c r="Q13" s="178">
        <f>'支給申請額算定シート（Ⅷ．統合関係医療機関）'!G$18</f>
        <v>0</v>
      </c>
      <c r="R13" s="179">
        <f t="shared" si="1"/>
        <v>0</v>
      </c>
      <c r="S13" s="176">
        <f>'支給申請額算定シート（Ⅷ．統合関係医療機関）'!C$22</f>
        <v>0</v>
      </c>
      <c r="T13" s="177">
        <f>'支給申請額算定シート（Ⅷ．統合関係医療機関）'!D$22</f>
        <v>0</v>
      </c>
      <c r="U13" s="177">
        <f>'支給申請額算定シート（Ⅷ．統合関係医療機関）'!E$22</f>
        <v>0</v>
      </c>
      <c r="V13" s="178">
        <f>'支給申請額算定シート（Ⅷ．統合関係医療機関）'!F$22</f>
        <v>0</v>
      </c>
      <c r="W13" s="181">
        <f t="shared" si="2"/>
        <v>0</v>
      </c>
      <c r="X13" s="176">
        <f>'支給申請額算定シート（Ⅷ．統合関係医療機関）'!C$26</f>
        <v>0</v>
      </c>
      <c r="Y13" s="178">
        <f>'支給申請額算定シート（Ⅷ．統合関係医療機関）'!D$26</f>
        <v>0</v>
      </c>
      <c r="Z13" s="179">
        <f>'支給申請額算定シート（Ⅷ．統合関係医療機関）'!I$33</f>
        <v>0</v>
      </c>
      <c r="AA13" s="182">
        <f>'支給申請額算定シート（Ⅷ．統合関係医療機関）'!N$42</f>
        <v>0</v>
      </c>
      <c r="AB13" s="179">
        <f>'支給申請額算定シート（Ⅷ．統合関係医療機関）'!M$42</f>
        <v>0</v>
      </c>
      <c r="AC13" s="183">
        <f>'支給申請額算定シート（Ⅷ．統合関係医療機関）'!C$63</f>
        <v>0</v>
      </c>
    </row>
    <row r="14" spans="1:29" ht="27" customHeight="1">
      <c r="A14" s="173" t="s">
        <v>64</v>
      </c>
      <c r="B14" s="221" t="str">
        <f>'支給申請額算定シート（Ⅸ．統合関係医療機関）'!B$3&amp;""</f>
        <v/>
      </c>
      <c r="C14" s="221"/>
      <c r="D14" s="221"/>
      <c r="E14" s="174" t="str">
        <f>'支給申請額算定シート（Ⅸ．統合関係医療機関）'!C$5&amp;""</f>
        <v/>
      </c>
      <c r="F14" s="175">
        <f t="shared" si="3"/>
        <v>0</v>
      </c>
      <c r="G14" s="176">
        <f>'支給申請額算定シート（Ⅸ．統合関係医療機関）'!C$11</f>
        <v>0</v>
      </c>
      <c r="H14" s="177">
        <f>'支給申請額算定シート（Ⅸ．統合関係医療機関）'!D$11</f>
        <v>0</v>
      </c>
      <c r="I14" s="177">
        <f>'支給申請額算定シート（Ⅸ．統合関係医療機関）'!E$11</f>
        <v>0</v>
      </c>
      <c r="J14" s="177">
        <f>'支給申請額算定シート（Ⅸ．統合関係医療機関）'!F$11</f>
        <v>0</v>
      </c>
      <c r="K14" s="178">
        <f>'支給申請額算定シート（Ⅸ．統合関係医療機関）'!G$11</f>
        <v>0</v>
      </c>
      <c r="L14" s="179">
        <f t="shared" si="0"/>
        <v>0</v>
      </c>
      <c r="M14" s="176">
        <f>'支給申請額算定シート（Ⅸ．統合関係医療機関）'!C$18</f>
        <v>0</v>
      </c>
      <c r="N14" s="177">
        <f>'支給申請額算定シート（Ⅸ．統合関係医療機関）'!D$18</f>
        <v>0</v>
      </c>
      <c r="O14" s="177">
        <f>'支給申請額算定シート（Ⅸ．統合関係医療機関）'!E$18</f>
        <v>0</v>
      </c>
      <c r="P14" s="180">
        <f>'支給申請額算定シート（Ⅸ．統合関係医療機関）'!F$18</f>
        <v>0</v>
      </c>
      <c r="Q14" s="178">
        <f>'支給申請額算定シート（Ⅸ．統合関係医療機関）'!G$18</f>
        <v>0</v>
      </c>
      <c r="R14" s="179">
        <f t="shared" si="1"/>
        <v>0</v>
      </c>
      <c r="S14" s="176">
        <f>'支給申請額算定シート（Ⅸ．統合関係医療機関）'!C$22</f>
        <v>0</v>
      </c>
      <c r="T14" s="177">
        <f>'支給申請額算定シート（Ⅸ．統合関係医療機関）'!D$22</f>
        <v>0</v>
      </c>
      <c r="U14" s="177">
        <f>'支給申請額算定シート（Ⅸ．統合関係医療機関）'!E$22</f>
        <v>0</v>
      </c>
      <c r="V14" s="178">
        <f>'支給申請額算定シート（Ⅸ．統合関係医療機関）'!F$22</f>
        <v>0</v>
      </c>
      <c r="W14" s="181">
        <f t="shared" si="2"/>
        <v>0</v>
      </c>
      <c r="X14" s="176">
        <f>'支給申請額算定シート（Ⅸ．統合関係医療機関）'!C$26</f>
        <v>0</v>
      </c>
      <c r="Y14" s="178">
        <f>'支給申請額算定シート（Ⅸ．統合関係医療機関）'!D$26</f>
        <v>0</v>
      </c>
      <c r="Z14" s="179">
        <f>'支給申請額算定シート（Ⅸ．統合関係医療機関）'!I$33</f>
        <v>0</v>
      </c>
      <c r="AA14" s="182">
        <f>'支給申請額算定シート（Ⅸ．統合関係医療機関）'!N$42</f>
        <v>0</v>
      </c>
      <c r="AB14" s="179">
        <f>'支給申請額算定シート（Ⅸ．統合関係医療機関）'!M$42</f>
        <v>0</v>
      </c>
      <c r="AC14" s="183">
        <f>'支給申請額算定シート（Ⅸ．統合関係医療機関）'!C$63</f>
        <v>0</v>
      </c>
    </row>
    <row r="15" spans="1:29" ht="27" customHeight="1" thickBot="1">
      <c r="A15" s="173" t="s">
        <v>66</v>
      </c>
      <c r="B15" s="221" t="str">
        <f>'支給申請額算定シート（Ⅹ．統合関係医療機関）'!B$3&amp;""</f>
        <v/>
      </c>
      <c r="C15" s="221"/>
      <c r="D15" s="221"/>
      <c r="E15" s="174" t="str">
        <f>'支給申請額算定シート（Ⅹ．統合関係医療機関）'!C$5&amp;""</f>
        <v/>
      </c>
      <c r="F15" s="175">
        <f t="shared" si="3"/>
        <v>0</v>
      </c>
      <c r="G15" s="176">
        <f>'支給申請額算定シート（Ⅹ．統合関係医療機関）'!C$11</f>
        <v>0</v>
      </c>
      <c r="H15" s="177">
        <f>'支給申請額算定シート（Ⅹ．統合関係医療機関）'!D$11</f>
        <v>0</v>
      </c>
      <c r="I15" s="177">
        <f>'支給申請額算定シート（Ⅹ．統合関係医療機関）'!E$11</f>
        <v>0</v>
      </c>
      <c r="J15" s="177">
        <f>'支給申請額算定シート（Ⅹ．統合関係医療機関）'!F$11</f>
        <v>0</v>
      </c>
      <c r="K15" s="178">
        <f>'支給申請額算定シート（Ⅹ．統合関係医療機関）'!G$11</f>
        <v>0</v>
      </c>
      <c r="L15" s="179">
        <f t="shared" si="0"/>
        <v>0</v>
      </c>
      <c r="M15" s="176">
        <f>'支給申請額算定シート（Ⅹ．統合関係医療機関）'!C$18</f>
        <v>0</v>
      </c>
      <c r="N15" s="177">
        <f>'支給申請額算定シート（Ⅹ．統合関係医療機関）'!D$18</f>
        <v>0</v>
      </c>
      <c r="O15" s="177">
        <f>'支給申請額算定シート（Ⅹ．統合関係医療機関）'!E$18</f>
        <v>0</v>
      </c>
      <c r="P15" s="180">
        <f>'支給申請額算定シート（Ⅹ．統合関係医療機関）'!F$18</f>
        <v>0</v>
      </c>
      <c r="Q15" s="178">
        <f>'支給申請額算定シート（Ⅹ．統合関係医療機関）'!G$18</f>
        <v>0</v>
      </c>
      <c r="R15" s="179">
        <f t="shared" si="1"/>
        <v>0</v>
      </c>
      <c r="S15" s="176">
        <f>'支給申請額算定シート（Ⅹ．統合関係医療機関）'!C$22</f>
        <v>0</v>
      </c>
      <c r="T15" s="177">
        <f>'支給申請額算定シート（Ⅹ．統合関係医療機関）'!D$22</f>
        <v>0</v>
      </c>
      <c r="U15" s="177">
        <f>'支給申請額算定シート（Ⅹ．統合関係医療機関）'!E$22</f>
        <v>0</v>
      </c>
      <c r="V15" s="178">
        <f>'支給申請額算定シート（Ⅹ．統合関係医療機関）'!F$22</f>
        <v>0</v>
      </c>
      <c r="W15" s="181">
        <f t="shared" si="2"/>
        <v>0</v>
      </c>
      <c r="X15" s="176">
        <f>'支給申請額算定シート（Ⅹ．統合関係医療機関）'!C$26</f>
        <v>0</v>
      </c>
      <c r="Y15" s="178">
        <f>'支給申請額算定シート（Ⅹ．統合関係医療機関）'!D$26</f>
        <v>0</v>
      </c>
      <c r="Z15" s="179">
        <f>'支給申請額算定シート（Ⅹ．統合関係医療機関）'!I$33</f>
        <v>0</v>
      </c>
      <c r="AA15" s="182">
        <f>'支給申請額算定シート（Ⅹ．統合関係医療機関）'!N$42</f>
        <v>0</v>
      </c>
      <c r="AB15" s="179">
        <f>'支給申請額算定シート（Ⅹ．統合関係医療機関）'!M$42</f>
        <v>0</v>
      </c>
      <c r="AC15" s="183">
        <f>'支給申請額算定シート（Ⅹ．統合関係医療機関）'!C$63</f>
        <v>0</v>
      </c>
    </row>
    <row r="16" spans="1:29" ht="27" customHeight="1" thickTop="1">
      <c r="A16" s="184"/>
      <c r="B16" s="184"/>
      <c r="C16" s="184"/>
      <c r="E16" s="185" t="s">
        <v>35</v>
      </c>
      <c r="F16" s="186">
        <f t="shared" ref="F16:Y16" si="4">SUM(F6:F15)</f>
        <v>0</v>
      </c>
      <c r="G16" s="187">
        <f>SUM(G6:G15)</f>
        <v>0</v>
      </c>
      <c r="H16" s="188">
        <f>SUM(H6:H15)</f>
        <v>0</v>
      </c>
      <c r="I16" s="188">
        <f t="shared" si="4"/>
        <v>0</v>
      </c>
      <c r="J16" s="188">
        <f t="shared" si="4"/>
        <v>0</v>
      </c>
      <c r="K16" s="189">
        <f t="shared" si="4"/>
        <v>0</v>
      </c>
      <c r="L16" s="190">
        <f t="shared" si="4"/>
        <v>0</v>
      </c>
      <c r="M16" s="187">
        <f t="shared" si="4"/>
        <v>0</v>
      </c>
      <c r="N16" s="188">
        <f t="shared" si="4"/>
        <v>0</v>
      </c>
      <c r="O16" s="188">
        <f t="shared" si="4"/>
        <v>0</v>
      </c>
      <c r="P16" s="191">
        <f t="shared" si="4"/>
        <v>0</v>
      </c>
      <c r="Q16" s="189">
        <f>SUM(Q6:Q15)</f>
        <v>0</v>
      </c>
      <c r="R16" s="190">
        <f t="shared" si="4"/>
        <v>0</v>
      </c>
      <c r="S16" s="187">
        <f t="shared" si="4"/>
        <v>0</v>
      </c>
      <c r="T16" s="188">
        <f t="shared" si="4"/>
        <v>0</v>
      </c>
      <c r="U16" s="188">
        <f t="shared" si="4"/>
        <v>0</v>
      </c>
      <c r="V16" s="189">
        <f t="shared" si="4"/>
        <v>0</v>
      </c>
      <c r="W16" s="192">
        <f t="shared" si="4"/>
        <v>0</v>
      </c>
      <c r="X16" s="187">
        <f t="shared" si="4"/>
        <v>0</v>
      </c>
      <c r="Y16" s="189">
        <f t="shared" si="4"/>
        <v>0</v>
      </c>
      <c r="Z16" s="190">
        <f>SUM(Z6:Z15)</f>
        <v>0</v>
      </c>
      <c r="AA16" s="193"/>
      <c r="AB16" s="193"/>
      <c r="AC16" s="194">
        <f>SUM(AC6:AC15)</f>
        <v>0</v>
      </c>
    </row>
    <row r="17" spans="1:29" ht="27" customHeight="1">
      <c r="R17" s="195" t="s">
        <v>162</v>
      </c>
    </row>
    <row r="18" spans="1:29" ht="39.9" customHeight="1">
      <c r="A18" s="228" t="s">
        <v>77</v>
      </c>
      <c r="B18" s="229"/>
      <c r="C18" s="206" t="s">
        <v>75</v>
      </c>
      <c r="D18" s="230"/>
      <c r="E18" s="231" t="s">
        <v>74</v>
      </c>
      <c r="F18" s="232"/>
      <c r="G18" s="230" t="s">
        <v>76</v>
      </c>
      <c r="H18" s="230"/>
      <c r="I18" s="206" t="s">
        <v>78</v>
      </c>
      <c r="J18" s="230"/>
    </row>
    <row r="19" spans="1:29" ht="27" customHeight="1">
      <c r="A19" s="222" t="str">
        <f>IF(G19&gt;=I19,"○","×")</f>
        <v>○</v>
      </c>
      <c r="B19" s="223"/>
      <c r="C19" s="224">
        <f>SUM(G16,H16,J16)</f>
        <v>0</v>
      </c>
      <c r="D19" s="225"/>
      <c r="E19" s="226">
        <f>SUM(M16,N16,P16)</f>
        <v>0</v>
      </c>
      <c r="F19" s="227"/>
      <c r="G19" s="224">
        <f>C19-E19</f>
        <v>0</v>
      </c>
      <c r="H19" s="225"/>
      <c r="I19" s="224">
        <f>Z16</f>
        <v>0</v>
      </c>
      <c r="J19" s="225"/>
    </row>
    <row r="20" spans="1:29" ht="9.9" customHeight="1"/>
    <row r="21" spans="1:29" ht="39.9" customHeight="1">
      <c r="A21" s="233" t="s">
        <v>103</v>
      </c>
      <c r="B21" s="233"/>
      <c r="C21" s="234" t="s">
        <v>102</v>
      </c>
      <c r="D21" s="235"/>
    </row>
    <row r="22" spans="1:29" ht="27" customHeight="1">
      <c r="A22" s="225" t="str">
        <f>IF(C22=0,"○","×")</f>
        <v>○</v>
      </c>
      <c r="B22" s="225"/>
      <c r="C22" s="226">
        <f>R16</f>
        <v>0</v>
      </c>
      <c r="D22" s="227"/>
    </row>
    <row r="23" spans="1:29" ht="9.9" customHeight="1"/>
    <row r="24" spans="1:29" ht="39.9" customHeight="1">
      <c r="A24" s="228" t="s">
        <v>72</v>
      </c>
      <c r="B24" s="236"/>
      <c r="C24" s="237" t="s">
        <v>176</v>
      </c>
      <c r="D24" s="238"/>
    </row>
    <row r="25" spans="1:29" ht="27" customHeight="1">
      <c r="A25" s="225" t="str">
        <f>IF(C25&gt;0,"○","×")</f>
        <v>×</v>
      </c>
      <c r="B25" s="225"/>
      <c r="C25" s="239">
        <f>COUNTIFS(F6:F15,"&gt;=20",E6:E15,"廃止*")</f>
        <v>0</v>
      </c>
      <c r="D25" s="227"/>
    </row>
    <row r="26" spans="1:29" ht="9.9" customHeight="1" thickBot="1"/>
    <row r="27" spans="1:29" ht="39.9" customHeight="1">
      <c r="A27" s="228" t="s">
        <v>71</v>
      </c>
      <c r="B27" s="229"/>
      <c r="C27" s="206" t="s">
        <v>104</v>
      </c>
      <c r="D27" s="230"/>
      <c r="E27" s="231" t="s">
        <v>105</v>
      </c>
      <c r="F27" s="232"/>
      <c r="G27" s="230" t="s">
        <v>106</v>
      </c>
      <c r="H27" s="230"/>
      <c r="AB27" s="240" t="s">
        <v>73</v>
      </c>
      <c r="AC27" s="241"/>
    </row>
    <row r="28" spans="1:29" ht="27" customHeight="1" thickBot="1">
      <c r="A28" s="222" t="str">
        <f>IF(G28&gt;=10%,"○","×")</f>
        <v>○</v>
      </c>
      <c r="B28" s="223"/>
      <c r="C28" s="224">
        <f>SUM(G16,H16,J16)</f>
        <v>0</v>
      </c>
      <c r="D28" s="225"/>
      <c r="E28" s="226">
        <f>Z16</f>
        <v>0</v>
      </c>
      <c r="F28" s="227"/>
      <c r="G28" s="242" t="str">
        <f>IFERROR(E28/C28,"－")</f>
        <v>－</v>
      </c>
      <c r="H28" s="242"/>
      <c r="AB28" s="243" t="str">
        <f>IF(AND(A19="○",A22="○",A25="○",A28="○"),AC16,"－")</f>
        <v>－</v>
      </c>
      <c r="AC28" s="244"/>
    </row>
    <row r="29" spans="1:29" ht="9.9" customHeight="1"/>
    <row r="30" spans="1:29" ht="27" customHeight="1"/>
    <row r="31" spans="1:29" ht="18" customHeight="1"/>
    <row r="32" spans="1:29" ht="18" customHeight="1"/>
    <row r="33" spans="1:10" ht="18" customHeight="1"/>
    <row r="34" spans="1:10" ht="18" customHeight="1"/>
    <row r="35" spans="1:10" ht="18" customHeight="1">
      <c r="A35" s="196"/>
      <c r="B35" s="197"/>
      <c r="C35" s="196"/>
      <c r="D35" s="196"/>
      <c r="F35" s="196"/>
      <c r="I35" s="196"/>
    </row>
    <row r="36" spans="1:10" ht="18" customHeight="1">
      <c r="A36" s="196"/>
      <c r="B36" s="197"/>
      <c r="I36" s="196"/>
      <c r="J36" s="198"/>
    </row>
    <row r="37" spans="1:10" ht="18" customHeight="1"/>
    <row r="38" spans="1:10" ht="18" customHeight="1">
      <c r="A38" s="196"/>
      <c r="B38" s="199"/>
      <c r="C38" s="196"/>
      <c r="D38" s="196"/>
      <c r="F38" s="196"/>
      <c r="G38" s="196"/>
      <c r="H38" s="196"/>
    </row>
    <row r="39" spans="1:10" ht="18" customHeight="1">
      <c r="A39" s="196"/>
      <c r="B39" s="199"/>
      <c r="C39" s="196"/>
      <c r="D39" s="196"/>
      <c r="F39" s="196"/>
      <c r="G39" s="196"/>
      <c r="H39" s="196"/>
      <c r="I39" s="196"/>
    </row>
    <row r="40" spans="1:10" ht="18" customHeight="1">
      <c r="A40" s="196"/>
      <c r="B40" s="199"/>
      <c r="I40" s="196"/>
      <c r="J40" s="198"/>
    </row>
    <row r="41" spans="1:10" ht="18" customHeight="1"/>
    <row r="42" spans="1:10" ht="18" customHeight="1">
      <c r="A42" s="196"/>
      <c r="B42" s="197"/>
      <c r="C42" s="196"/>
      <c r="D42" s="196"/>
      <c r="F42" s="196"/>
      <c r="G42" s="196"/>
      <c r="H42" s="196"/>
    </row>
    <row r="43" spans="1:10" ht="18" customHeight="1">
      <c r="A43" s="196"/>
      <c r="B43" s="197"/>
      <c r="C43" s="196"/>
      <c r="D43" s="196"/>
      <c r="F43" s="196"/>
      <c r="G43" s="196"/>
      <c r="H43" s="196"/>
    </row>
    <row r="44" spans="1:10" ht="18" customHeight="1">
      <c r="A44" s="196"/>
      <c r="B44" s="197"/>
    </row>
    <row r="45" spans="1:10" ht="18" customHeight="1"/>
    <row r="46" spans="1:10" ht="18" customHeight="1">
      <c r="A46" s="196"/>
      <c r="B46" s="197"/>
      <c r="C46" s="196"/>
      <c r="D46" s="196"/>
      <c r="F46" s="196"/>
      <c r="G46" s="196"/>
    </row>
    <row r="47" spans="1:10" ht="18" customHeight="1">
      <c r="A47" s="196"/>
      <c r="B47" s="197"/>
      <c r="C47" s="200"/>
      <c r="D47" s="200"/>
      <c r="F47" s="200"/>
      <c r="G47" s="200"/>
    </row>
    <row r="48" spans="1:10" ht="18" customHeight="1"/>
    <row r="49" spans="1:7" ht="18" customHeight="1">
      <c r="A49" s="196"/>
      <c r="B49" s="201"/>
      <c r="C49" s="202"/>
    </row>
    <row r="50" spans="1:7" ht="18" customHeight="1"/>
    <row r="51" spans="1:7" ht="18" customHeight="1">
      <c r="A51" s="196"/>
      <c r="B51" s="201"/>
    </row>
    <row r="52" spans="1:7" ht="18" customHeight="1"/>
    <row r="53" spans="1:7" ht="18" customHeight="1">
      <c r="A53" s="196"/>
      <c r="B53" s="197"/>
      <c r="C53" s="203"/>
      <c r="D53" s="203"/>
    </row>
    <row r="54" spans="1:7" ht="18" customHeight="1">
      <c r="A54" s="196"/>
      <c r="B54" s="197"/>
      <c r="C54" s="200"/>
      <c r="D54" s="200"/>
    </row>
    <row r="55" spans="1:7" ht="18" customHeight="1"/>
    <row r="56" spans="1:7" ht="18" customHeight="1">
      <c r="A56" s="196"/>
      <c r="B56" s="197"/>
      <c r="C56" s="203"/>
      <c r="D56" s="203"/>
    </row>
    <row r="57" spans="1:7" ht="18" customHeight="1">
      <c r="A57" s="196"/>
      <c r="B57" s="197"/>
      <c r="C57" s="200"/>
      <c r="D57" s="200"/>
    </row>
    <row r="58" spans="1:7" ht="18" customHeight="1"/>
    <row r="59" spans="1:7" ht="18" customHeight="1">
      <c r="A59" s="196"/>
      <c r="C59" s="204"/>
      <c r="G59" s="196"/>
    </row>
    <row r="60" spans="1:7" ht="18" customHeight="1"/>
  </sheetData>
  <dataConsolidate/>
  <mergeCells count="50">
    <mergeCell ref="AB27:AC27"/>
    <mergeCell ref="A28:B28"/>
    <mergeCell ref="C28:D28"/>
    <mergeCell ref="E28:F28"/>
    <mergeCell ref="G28:H28"/>
    <mergeCell ref="AB28:AC28"/>
    <mergeCell ref="G27:H27"/>
    <mergeCell ref="A25:B25"/>
    <mergeCell ref="C25:D25"/>
    <mergeCell ref="A27:B27"/>
    <mergeCell ref="C27:D27"/>
    <mergeCell ref="E27:F27"/>
    <mergeCell ref="A21:B21"/>
    <mergeCell ref="C21:D21"/>
    <mergeCell ref="A22:B22"/>
    <mergeCell ref="C22:D22"/>
    <mergeCell ref="A24:B24"/>
    <mergeCell ref="C24:D24"/>
    <mergeCell ref="A18:B18"/>
    <mergeCell ref="C18:D18"/>
    <mergeCell ref="E18:F18"/>
    <mergeCell ref="G18:H18"/>
    <mergeCell ref="I18:J18"/>
    <mergeCell ref="A19:B19"/>
    <mergeCell ref="C19:D19"/>
    <mergeCell ref="E19:F19"/>
    <mergeCell ref="G19:H19"/>
    <mergeCell ref="I19:J19"/>
    <mergeCell ref="B15:D15"/>
    <mergeCell ref="AB4:AB5"/>
    <mergeCell ref="AC4:AC5"/>
    <mergeCell ref="B6:D6"/>
    <mergeCell ref="B7:D7"/>
    <mergeCell ref="B8:D8"/>
    <mergeCell ref="B9:D9"/>
    <mergeCell ref="B10:D10"/>
    <mergeCell ref="B11:D11"/>
    <mergeCell ref="B12:D12"/>
    <mergeCell ref="B13:D13"/>
    <mergeCell ref="B14:D14"/>
    <mergeCell ref="A2:AC2"/>
    <mergeCell ref="A4:A5"/>
    <mergeCell ref="B4:D5"/>
    <mergeCell ref="E4:E5"/>
    <mergeCell ref="F4:K4"/>
    <mergeCell ref="L4:Q4"/>
    <mergeCell ref="R4:V4"/>
    <mergeCell ref="W4:Y4"/>
    <mergeCell ref="Z4:Z5"/>
    <mergeCell ref="AA4:AA5"/>
  </mergeCells>
  <phoneticPr fontId="1"/>
  <conditionalFormatting sqref="R16">
    <cfRule type="expression" dxfId="71" priority="1">
      <formula>$R$16&lt;&gt;0</formula>
    </cfRule>
  </conditionalFormatting>
  <conditionalFormatting sqref="R17">
    <cfRule type="expression" dxfId="70" priority="2">
      <formula>$R$16&lt;&gt;0</formula>
    </cfRule>
  </conditionalFormatting>
  <hyperlinks>
    <hyperlink ref="A6" location="'支給申請額算定シート（Ⅰ．代表医療機関）'!B5" display="Ⅰ" xr:uid="{00000000-0004-0000-0000-000000000000}"/>
    <hyperlink ref="A7" location="'支給申請額算定シート（Ⅱ．統合関係医療機関）'!B3" display="Ⅱ" xr:uid="{00000000-0004-0000-0000-000001000000}"/>
    <hyperlink ref="A8" location="'支給申請額算定シート（Ⅲ．統合関係医療機関）'!B3" display="Ⅲ" xr:uid="{00000000-0004-0000-0000-000002000000}"/>
    <hyperlink ref="A9" location="'支給申請額算定シート（Ⅳ．統合関係医療機関）'!B3" display="Ⅳ" xr:uid="{00000000-0004-0000-0000-000003000000}"/>
    <hyperlink ref="A10" location="'支給申請額算定シート（Ⅴ．統合関係医療機関）'!B3" display="Ⅴ" xr:uid="{00000000-0004-0000-0000-000004000000}"/>
    <hyperlink ref="A11" location="'支給申請額算定シート（Ⅵ．統合関係医療機関）'!B3" display="Ⅵ" xr:uid="{00000000-0004-0000-0000-000005000000}"/>
    <hyperlink ref="A12" location="'支給申請額算定シート（Ⅶ．統合関係医療機関）'!B3" display="Ⅶ" xr:uid="{00000000-0004-0000-0000-000006000000}"/>
    <hyperlink ref="A13" location="'支給申請額算定シート（Ⅷ．統合関係医療機関）'!B3" display="Ⅷ" xr:uid="{00000000-0004-0000-0000-000007000000}"/>
    <hyperlink ref="A14" location="'支給申請額算定シート（Ⅸ．統合関係医療機関）'!B3" display="Ⅸ" xr:uid="{00000000-0004-0000-0000-000008000000}"/>
    <hyperlink ref="A15" location="'支給申請額算定シート（Ⅹ．統合関係医療機関）'!B3" display="Ⅹ" xr:uid="{00000000-0004-0000-0000-000009000000}"/>
  </hyperlinks>
  <pageMargins left="0.7" right="0.7" top="0.75" bottom="0.75" header="0.3" footer="0.3"/>
  <pageSetup paperSize="9" scale="51" fitToHeight="0"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65"/>
  <sheetViews>
    <sheetView view="pageBreakPreview" zoomScale="85" zoomScaleNormal="100" zoomScaleSheetLayoutView="85" workbookViewId="0">
      <selection activeCell="AZ16" sqref="AZ16:BG18"/>
    </sheetView>
  </sheetViews>
  <sheetFormatPr defaultColWidth="9" defaultRowHeight="17.399999999999999"/>
  <cols>
    <col min="1" max="1" width="5.44140625" style="105" customWidth="1"/>
    <col min="2" max="2" width="27.33203125" style="105" customWidth="1"/>
    <col min="3" max="8" width="10.77734375" style="105" customWidth="1"/>
    <col min="9" max="9" width="16.44140625" style="105" customWidth="1"/>
    <col min="10" max="12" width="9" style="105" hidden="1" customWidth="1"/>
    <col min="13" max="20" width="11.6640625" style="105" hidden="1" customWidth="1"/>
    <col min="21" max="21" width="11.6640625" style="105" customWidth="1"/>
    <col min="22" max="16384" width="9" style="105"/>
  </cols>
  <sheetData>
    <row r="1" spans="1:23" ht="34.5" customHeight="1">
      <c r="A1" s="104" t="s">
        <v>24</v>
      </c>
    </row>
    <row r="2" spans="1:23" ht="15" customHeight="1">
      <c r="A2" s="106" t="s">
        <v>8</v>
      </c>
      <c r="B2" s="106" t="s">
        <v>108</v>
      </c>
      <c r="C2" s="430" t="s">
        <v>10</v>
      </c>
      <c r="D2" s="431"/>
      <c r="E2" s="431"/>
      <c r="F2" s="432"/>
      <c r="G2" s="389" t="s">
        <v>99</v>
      </c>
      <c r="H2" s="389"/>
      <c r="I2" s="389"/>
      <c r="K2" s="93"/>
      <c r="L2" s="93"/>
      <c r="M2" s="94"/>
      <c r="N2" s="94"/>
      <c r="O2" s="94"/>
      <c r="P2" s="94"/>
      <c r="Q2" s="93"/>
      <c r="R2" s="93"/>
      <c r="S2" s="94"/>
      <c r="T2" s="94"/>
      <c r="U2" s="94"/>
      <c r="V2" s="94"/>
      <c r="W2" s="93"/>
    </row>
    <row r="3" spans="1:23" ht="26.25" customHeight="1">
      <c r="A3" s="427" t="s">
        <v>62</v>
      </c>
      <c r="B3" s="103"/>
      <c r="C3" s="467"/>
      <c r="D3" s="468"/>
      <c r="E3" s="468"/>
      <c r="F3" s="469"/>
      <c r="G3" s="429"/>
      <c r="H3" s="429"/>
      <c r="I3" s="429"/>
    </row>
    <row r="4" spans="1:23" ht="15" customHeight="1">
      <c r="A4" s="427"/>
      <c r="B4" s="106" t="s">
        <v>13</v>
      </c>
      <c r="C4" s="428" t="s">
        <v>37</v>
      </c>
      <c r="D4" s="428"/>
      <c r="K4" s="93"/>
      <c r="L4" s="93"/>
      <c r="M4" s="94"/>
      <c r="N4" s="94"/>
      <c r="O4" s="94"/>
      <c r="P4" s="94"/>
      <c r="Q4" s="93"/>
      <c r="R4" s="93"/>
      <c r="S4" s="94"/>
      <c r="T4" s="94"/>
      <c r="U4" s="94"/>
      <c r="V4" s="94"/>
      <c r="W4" s="93"/>
    </row>
    <row r="5" spans="1:23" ht="26.25" customHeight="1">
      <c r="A5" s="427"/>
      <c r="B5" s="103"/>
      <c r="C5" s="429"/>
      <c r="D5" s="429"/>
      <c r="K5" s="93"/>
      <c r="L5" s="93"/>
      <c r="M5" s="94"/>
      <c r="N5" s="94"/>
      <c r="O5" s="94"/>
      <c r="P5" s="94"/>
    </row>
    <row r="6" spans="1:23" ht="18" thickBot="1"/>
    <row r="7" spans="1:23" ht="14.1" customHeight="1" thickBot="1">
      <c r="A7" s="389">
        <v>1</v>
      </c>
      <c r="B7" s="396" t="s">
        <v>109</v>
      </c>
      <c r="C7" s="390" t="s">
        <v>2</v>
      </c>
      <c r="D7" s="392" t="s">
        <v>3</v>
      </c>
      <c r="E7" s="394" t="s">
        <v>4</v>
      </c>
      <c r="F7" s="416" t="s">
        <v>6</v>
      </c>
      <c r="G7" s="400" t="s">
        <v>5</v>
      </c>
      <c r="H7" s="402" t="s">
        <v>25</v>
      </c>
      <c r="I7" s="108"/>
    </row>
    <row r="8" spans="1:23" ht="14.1" customHeight="1" thickBot="1">
      <c r="A8" s="389"/>
      <c r="B8" s="397"/>
      <c r="C8" s="391"/>
      <c r="D8" s="393"/>
      <c r="E8" s="394"/>
      <c r="F8" s="417"/>
      <c r="G8" s="401"/>
      <c r="H8" s="403"/>
      <c r="I8" s="109" t="s">
        <v>111</v>
      </c>
      <c r="K8" s="105" t="s">
        <v>174</v>
      </c>
    </row>
    <row r="9" spans="1:23" ht="24" customHeight="1">
      <c r="A9" s="389"/>
      <c r="B9" s="110" t="s">
        <v>79</v>
      </c>
      <c r="C9" s="40"/>
      <c r="D9" s="41"/>
      <c r="E9" s="42"/>
      <c r="F9" s="43"/>
      <c r="G9" s="44"/>
      <c r="H9" s="111">
        <f>SUM(C9:G9)</f>
        <v>0</v>
      </c>
      <c r="I9" s="112">
        <f>SUM(C9,D9,F9)</f>
        <v>0</v>
      </c>
      <c r="K9" s="404" t="s">
        <v>115</v>
      </c>
      <c r="L9" s="405"/>
    </row>
    <row r="10" spans="1:23" ht="24" customHeight="1" thickBot="1">
      <c r="A10" s="389"/>
      <c r="B10" s="113" t="s">
        <v>110</v>
      </c>
      <c r="C10" s="45"/>
      <c r="D10" s="46"/>
      <c r="E10" s="47"/>
      <c r="F10" s="48"/>
      <c r="G10" s="49"/>
      <c r="H10" s="114">
        <f>SUM(C10:G10)</f>
        <v>0</v>
      </c>
      <c r="I10" s="115">
        <f>SUM(C10,D10,F10)</f>
        <v>0</v>
      </c>
      <c r="K10" s="406"/>
      <c r="L10" s="407"/>
    </row>
    <row r="11" spans="1:23" ht="24" customHeight="1" thickTop="1" thickBot="1">
      <c r="A11" s="389"/>
      <c r="B11" s="116" t="str">
        <f>"③　統合前病床数＝"&amp; $K11&amp;" （※２）"</f>
        <v>③　統合前病床数＝② （※２）</v>
      </c>
      <c r="C11" s="35">
        <f>IF($K11="①",C9,C10)</f>
        <v>0</v>
      </c>
      <c r="D11" s="36">
        <f>IF($K11="①",D9,D10)</f>
        <v>0</v>
      </c>
      <c r="E11" s="37">
        <f>IF($K11="①",E9,E10)</f>
        <v>0</v>
      </c>
      <c r="F11" s="38">
        <f>IF($K11="①",F9,F10)</f>
        <v>0</v>
      </c>
      <c r="G11" s="39">
        <f>IF($K11="①",G9,G10)</f>
        <v>0</v>
      </c>
      <c r="H11" s="117">
        <f>SUM(C11:G11)</f>
        <v>0</v>
      </c>
      <c r="I11" s="38">
        <f>SUM(C11,D11,F11)</f>
        <v>0</v>
      </c>
      <c r="K11" s="408" t="str">
        <f>IF(I9&lt;I10,"①","②")</f>
        <v>②</v>
      </c>
      <c r="L11" s="409"/>
    </row>
    <row r="12" spans="1:23" ht="54" customHeight="1">
      <c r="A12" s="398" t="s">
        <v>112</v>
      </c>
      <c r="B12" s="399"/>
      <c r="C12" s="399"/>
      <c r="D12" s="399"/>
      <c r="E12" s="399"/>
      <c r="F12" s="399"/>
      <c r="G12" s="399"/>
      <c r="H12" s="399"/>
      <c r="I12" s="399"/>
    </row>
    <row r="13" spans="1:23">
      <c r="A13" s="399" t="s">
        <v>113</v>
      </c>
      <c r="B13" s="399"/>
      <c r="C13" s="399"/>
      <c r="D13" s="399"/>
      <c r="E13" s="399"/>
      <c r="F13" s="399"/>
      <c r="G13" s="399"/>
      <c r="H13" s="399"/>
      <c r="I13" s="399"/>
      <c r="S13" s="153"/>
    </row>
    <row r="14" spans="1:23" ht="18" thickBot="1">
      <c r="A14" s="399" t="s">
        <v>114</v>
      </c>
      <c r="B14" s="399"/>
      <c r="C14" s="399"/>
      <c r="D14" s="399"/>
      <c r="E14" s="399"/>
      <c r="F14" s="399"/>
      <c r="G14" s="399"/>
      <c r="H14" s="399"/>
      <c r="I14" s="399"/>
      <c r="K14" s="105" t="s">
        <v>156</v>
      </c>
      <c r="S14" s="152"/>
    </row>
    <row r="15" spans="1:23" ht="14.1" customHeight="1" thickBot="1">
      <c r="K15" s="410" t="s">
        <v>150</v>
      </c>
      <c r="L15" s="411"/>
      <c r="M15" s="442" t="s">
        <v>2</v>
      </c>
      <c r="N15" s="442" t="s">
        <v>3</v>
      </c>
      <c r="O15" s="442" t="s">
        <v>4</v>
      </c>
      <c r="P15" s="444" t="s">
        <v>6</v>
      </c>
      <c r="Q15" s="466" t="s">
        <v>47</v>
      </c>
      <c r="R15" s="463" t="s">
        <v>25</v>
      </c>
      <c r="S15" s="55"/>
    </row>
    <row r="16" spans="1:23" ht="14.1" customHeight="1" thickBot="1">
      <c r="A16" s="389">
        <v>2</v>
      </c>
      <c r="B16" s="395" t="s">
        <v>48</v>
      </c>
      <c r="C16" s="390" t="s">
        <v>2</v>
      </c>
      <c r="D16" s="392" t="s">
        <v>3</v>
      </c>
      <c r="E16" s="394" t="s">
        <v>4</v>
      </c>
      <c r="F16" s="416" t="s">
        <v>6</v>
      </c>
      <c r="G16" s="401" t="s">
        <v>47</v>
      </c>
      <c r="H16" s="402" t="s">
        <v>25</v>
      </c>
      <c r="I16" s="108"/>
      <c r="K16" s="412"/>
      <c r="L16" s="413"/>
      <c r="M16" s="443"/>
      <c r="N16" s="443"/>
      <c r="O16" s="443"/>
      <c r="P16" s="445"/>
      <c r="Q16" s="415"/>
      <c r="R16" s="463"/>
      <c r="S16" s="56" t="s">
        <v>116</v>
      </c>
    </row>
    <row r="17" spans="1:19" ht="14.1" customHeight="1">
      <c r="A17" s="389"/>
      <c r="B17" s="395"/>
      <c r="C17" s="391"/>
      <c r="D17" s="393"/>
      <c r="E17" s="394"/>
      <c r="F17" s="417"/>
      <c r="G17" s="401"/>
      <c r="H17" s="403"/>
      <c r="I17" s="109" t="s">
        <v>26</v>
      </c>
      <c r="K17" s="414"/>
      <c r="L17" s="415"/>
      <c r="M17" s="57">
        <f>C18-C11</f>
        <v>0</v>
      </c>
      <c r="N17" s="57">
        <f>D18-D11</f>
        <v>0</v>
      </c>
      <c r="O17" s="57">
        <f>E18-E11</f>
        <v>0</v>
      </c>
      <c r="P17" s="58">
        <f>F18-F11</f>
        <v>0</v>
      </c>
      <c r="Q17" s="59">
        <f t="shared" ref="Q17" si="0">G18-G11</f>
        <v>0</v>
      </c>
      <c r="R17" s="60">
        <f>H18-H11</f>
        <v>0</v>
      </c>
      <c r="S17" s="57">
        <f>I18-I11</f>
        <v>0</v>
      </c>
    </row>
    <row r="18" spans="1:19" ht="24" customHeight="1" thickBot="1">
      <c r="A18" s="389"/>
      <c r="B18" s="395"/>
      <c r="C18" s="51"/>
      <c r="D18" s="52"/>
      <c r="E18" s="53"/>
      <c r="F18" s="54"/>
      <c r="G18" s="118">
        <v>0</v>
      </c>
      <c r="H18" s="119">
        <f>SUM(C18:G18)</f>
        <v>0</v>
      </c>
      <c r="I18" s="120">
        <f>SUM(C18,D18,F18)</f>
        <v>0</v>
      </c>
      <c r="K18" s="464" t="s">
        <v>151</v>
      </c>
      <c r="L18" s="95" t="s">
        <v>152</v>
      </c>
      <c r="M18" s="157">
        <f>IF(M17&gt;0,M17*-1,0)</f>
        <v>0</v>
      </c>
      <c r="N18" s="157">
        <f>IF(N17&gt;0,N17*-1,0)</f>
        <v>0</v>
      </c>
      <c r="O18" s="157">
        <f>IF(O17&gt;0,O17*-1,0)</f>
        <v>0</v>
      </c>
      <c r="P18" s="158">
        <f>IF(P17&gt;0,P17*-1,0)</f>
        <v>0</v>
      </c>
      <c r="Q18" s="98"/>
      <c r="R18" s="96"/>
      <c r="S18" s="101">
        <f>IF(S17&gt;0,S17*-1,0)</f>
        <v>0</v>
      </c>
    </row>
    <row r="19" spans="1:19" s="121" customFormat="1" ht="14.1" customHeight="1" thickBot="1">
      <c r="C19" s="50"/>
      <c r="D19" s="50"/>
      <c r="E19" s="50"/>
      <c r="F19" s="50"/>
      <c r="G19" s="50"/>
      <c r="H19" s="50"/>
      <c r="I19" s="122"/>
      <c r="K19" s="465"/>
      <c r="L19" s="156" t="s">
        <v>153</v>
      </c>
      <c r="M19" s="159">
        <f>IF(M17&lt;0,M17*-1,0)</f>
        <v>0</v>
      </c>
      <c r="N19" s="159">
        <f t="shared" ref="N19:P19" si="1">IF(N17&lt;0,N17*-1,0)</f>
        <v>0</v>
      </c>
      <c r="O19" s="159">
        <f t="shared" si="1"/>
        <v>0</v>
      </c>
      <c r="P19" s="160">
        <f t="shared" si="1"/>
        <v>0</v>
      </c>
      <c r="Q19" s="99"/>
      <c r="R19" s="97"/>
      <c r="S19" s="102">
        <f>IF(S17&lt;0,S17*-1,0)</f>
        <v>0</v>
      </c>
    </row>
    <row r="20" spans="1:19" ht="14.1" customHeight="1">
      <c r="A20" s="389">
        <v>3</v>
      </c>
      <c r="B20" s="395" t="s">
        <v>163</v>
      </c>
      <c r="C20" s="390" t="s">
        <v>2</v>
      </c>
      <c r="D20" s="392" t="s">
        <v>3</v>
      </c>
      <c r="E20" s="394" t="s">
        <v>4</v>
      </c>
      <c r="F20" s="416" t="s">
        <v>6</v>
      </c>
      <c r="G20" s="432" t="s">
        <v>36</v>
      </c>
      <c r="Q20" s="123"/>
    </row>
    <row r="21" spans="1:19" ht="14.1" customHeight="1">
      <c r="A21" s="389"/>
      <c r="B21" s="395"/>
      <c r="C21" s="391"/>
      <c r="D21" s="393"/>
      <c r="E21" s="394"/>
      <c r="F21" s="417"/>
      <c r="G21" s="432"/>
      <c r="K21" s="50"/>
      <c r="L21" s="50"/>
      <c r="M21" s="50"/>
      <c r="N21" s="50"/>
      <c r="O21" s="50"/>
      <c r="P21" s="50"/>
      <c r="R21" s="50"/>
      <c r="S21" s="50"/>
    </row>
    <row r="22" spans="1:19" ht="24" customHeight="1" thickBot="1">
      <c r="A22" s="389"/>
      <c r="B22" s="395"/>
      <c r="C22" s="51"/>
      <c r="D22" s="52"/>
      <c r="E22" s="53"/>
      <c r="F22" s="54"/>
      <c r="G22" s="118">
        <f>SUM(C22,D22,F22)</f>
        <v>0</v>
      </c>
    </row>
    <row r="23" spans="1:19" ht="18.75" customHeight="1" thickBot="1">
      <c r="A23" s="124" t="s">
        <v>117</v>
      </c>
      <c r="B23" s="125"/>
      <c r="K23" s="105" t="s">
        <v>170</v>
      </c>
      <c r="P23" s="105" t="s">
        <v>171</v>
      </c>
    </row>
    <row r="24" spans="1:19" ht="14.1" customHeight="1">
      <c r="K24" s="454" t="s">
        <v>136</v>
      </c>
      <c r="L24" s="455"/>
      <c r="M24" s="70" t="s">
        <v>167</v>
      </c>
      <c r="N24" s="71" t="s">
        <v>168</v>
      </c>
      <c r="O24" s="89" t="s">
        <v>164</v>
      </c>
      <c r="P24" s="446" t="s">
        <v>137</v>
      </c>
      <c r="Q24" s="447"/>
      <c r="R24" s="72"/>
      <c r="S24" s="73"/>
    </row>
    <row r="25" spans="1:19" ht="21.75" customHeight="1">
      <c r="A25" s="389">
        <v>4</v>
      </c>
      <c r="B25" s="440" t="s">
        <v>80</v>
      </c>
      <c r="C25" s="126" t="s">
        <v>4</v>
      </c>
      <c r="D25" s="126" t="s">
        <v>27</v>
      </c>
      <c r="E25" s="126" t="s">
        <v>25</v>
      </c>
      <c r="K25" s="456"/>
      <c r="L25" s="457"/>
      <c r="M25" s="74" t="s">
        <v>138</v>
      </c>
      <c r="N25" s="75" t="s">
        <v>139</v>
      </c>
      <c r="O25" s="76" t="s">
        <v>140</v>
      </c>
      <c r="P25" s="448"/>
      <c r="Q25" s="449"/>
      <c r="R25" s="77" t="s">
        <v>141</v>
      </c>
      <c r="S25" s="78" t="s">
        <v>142</v>
      </c>
    </row>
    <row r="26" spans="1:19" ht="25.5" customHeight="1" thickBot="1">
      <c r="A26" s="389"/>
      <c r="B26" s="440"/>
      <c r="C26" s="127">
        <f>IF(E11&lt;E18,P27,0)</f>
        <v>0</v>
      </c>
      <c r="D26" s="61"/>
      <c r="E26" s="127">
        <f>SUM(C26:D26)</f>
        <v>0</v>
      </c>
      <c r="F26" s="128"/>
      <c r="K26" s="456"/>
      <c r="L26" s="457"/>
      <c r="M26" s="79" t="s">
        <v>165</v>
      </c>
      <c r="N26" s="80" t="s">
        <v>166</v>
      </c>
      <c r="O26" s="81" t="s">
        <v>145</v>
      </c>
      <c r="P26" s="448"/>
      <c r="Q26" s="449"/>
      <c r="R26" s="82" t="s">
        <v>143</v>
      </c>
      <c r="S26" s="83" t="s">
        <v>144</v>
      </c>
    </row>
    <row r="27" spans="1:19" ht="14.1" customHeight="1" thickBot="1">
      <c r="K27" s="458"/>
      <c r="L27" s="459"/>
      <c r="M27" s="84">
        <f>I11-I18</f>
        <v>0</v>
      </c>
      <c r="N27" s="85">
        <f>G22</f>
        <v>0</v>
      </c>
      <c r="O27" s="86">
        <f>IF(M27&gt;N27,M27-N27,0)</f>
        <v>0</v>
      </c>
      <c r="P27" s="450">
        <f>MIN(R27:S27)</f>
        <v>0</v>
      </c>
      <c r="Q27" s="451"/>
      <c r="R27" s="87">
        <f>O27-D26</f>
        <v>0</v>
      </c>
      <c r="S27" s="88">
        <f>E18+E22-E11</f>
        <v>0</v>
      </c>
    </row>
    <row r="28" spans="1:19" ht="14.1" customHeight="1" thickBot="1">
      <c r="A28" s="389">
        <v>5</v>
      </c>
      <c r="B28" s="395" t="s">
        <v>118</v>
      </c>
      <c r="C28" s="390" t="s">
        <v>2</v>
      </c>
      <c r="D28" s="392" t="s">
        <v>3</v>
      </c>
      <c r="E28" s="394" t="s">
        <v>4</v>
      </c>
      <c r="F28" s="416" t="s">
        <v>6</v>
      </c>
      <c r="G28" s="401" t="s">
        <v>5</v>
      </c>
      <c r="H28" s="402" t="s">
        <v>25</v>
      </c>
      <c r="I28" s="108"/>
    </row>
    <row r="29" spans="1:19" ht="14.1" customHeight="1">
      <c r="A29" s="389"/>
      <c r="B29" s="395"/>
      <c r="C29" s="391"/>
      <c r="D29" s="393"/>
      <c r="E29" s="394"/>
      <c r="F29" s="417"/>
      <c r="G29" s="401"/>
      <c r="H29" s="403"/>
      <c r="I29" s="109" t="s">
        <v>26</v>
      </c>
    </row>
    <row r="30" spans="1:19" ht="24" customHeight="1" thickBot="1">
      <c r="A30" s="389"/>
      <c r="B30" s="395"/>
      <c r="C30" s="129">
        <f>C11-C18</f>
        <v>0</v>
      </c>
      <c r="D30" s="130">
        <f>D11-D18</f>
        <v>0</v>
      </c>
      <c r="E30" s="131">
        <f>E11-E18</f>
        <v>0</v>
      </c>
      <c r="F30" s="132">
        <f>F11-F18</f>
        <v>0</v>
      </c>
      <c r="G30" s="118">
        <f>G11-G18</f>
        <v>0</v>
      </c>
      <c r="H30" s="119">
        <f>SUM(C30:G30)</f>
        <v>0</v>
      </c>
      <c r="I30" s="92">
        <f>C30+D30+F30</f>
        <v>0</v>
      </c>
    </row>
    <row r="31" spans="1:19" ht="14.1" customHeight="1" thickBot="1"/>
    <row r="32" spans="1:19" ht="24.9" customHeight="1">
      <c r="F32" s="90" t="s">
        <v>148</v>
      </c>
      <c r="G32" s="155" t="s">
        <v>160</v>
      </c>
      <c r="H32" s="161" t="s">
        <v>169</v>
      </c>
      <c r="I32" s="91" t="s">
        <v>149</v>
      </c>
    </row>
    <row r="33" spans="1:19" ht="24.9" customHeight="1" thickBot="1">
      <c r="F33" s="57">
        <f>I30</f>
        <v>0</v>
      </c>
      <c r="G33" s="57">
        <f>E26</f>
        <v>0</v>
      </c>
      <c r="H33" s="58">
        <f>G22</f>
        <v>0</v>
      </c>
      <c r="I33" s="120">
        <f>IF(F33-G33-H33&lt;0,0,F33-G33-H33)</f>
        <v>0</v>
      </c>
    </row>
    <row r="34" spans="1:19" ht="14.1" customHeight="1" thickBot="1">
      <c r="I34" s="100" t="s">
        <v>154</v>
      </c>
    </row>
    <row r="35" spans="1:19" ht="14.1" customHeight="1" thickBot="1">
      <c r="A35" s="389">
        <v>6</v>
      </c>
      <c r="B35" s="424" t="s">
        <v>119</v>
      </c>
      <c r="C35" s="390" t="s">
        <v>2</v>
      </c>
      <c r="D35" s="392" t="s">
        <v>3</v>
      </c>
      <c r="E35" s="394" t="s">
        <v>4</v>
      </c>
      <c r="F35" s="416" t="s">
        <v>6</v>
      </c>
      <c r="G35" s="401" t="s">
        <v>47</v>
      </c>
      <c r="H35" s="402" t="s">
        <v>25</v>
      </c>
      <c r="I35" s="108"/>
    </row>
    <row r="36" spans="1:19" ht="14.1" customHeight="1">
      <c r="A36" s="389"/>
      <c r="B36" s="425"/>
      <c r="C36" s="391"/>
      <c r="D36" s="393"/>
      <c r="E36" s="394"/>
      <c r="F36" s="417"/>
      <c r="G36" s="401"/>
      <c r="H36" s="403"/>
      <c r="I36" s="109" t="s">
        <v>26</v>
      </c>
    </row>
    <row r="37" spans="1:19" ht="24" customHeight="1">
      <c r="A37" s="389"/>
      <c r="B37" s="133" t="s">
        <v>79</v>
      </c>
      <c r="C37" s="31"/>
      <c r="D37" s="32"/>
      <c r="E37" s="53"/>
      <c r="F37" s="33"/>
      <c r="G37" s="34"/>
      <c r="H37" s="119">
        <f>SUM(C37:G37)</f>
        <v>0</v>
      </c>
      <c r="I37" s="134">
        <f>SUM(C37,D37,F37)</f>
        <v>0</v>
      </c>
    </row>
    <row r="38" spans="1:19" ht="24" customHeight="1" thickBot="1">
      <c r="A38" s="389"/>
      <c r="B38" s="133" t="s">
        <v>120</v>
      </c>
      <c r="C38" s="51"/>
      <c r="D38" s="52"/>
      <c r="E38" s="53"/>
      <c r="F38" s="54"/>
      <c r="G38" s="34"/>
      <c r="H38" s="119">
        <f>SUM(C38:G38)</f>
        <v>0</v>
      </c>
      <c r="I38" s="132">
        <f>SUM(C38,D38,F38)</f>
        <v>0</v>
      </c>
    </row>
    <row r="39" spans="1:19" ht="18.75" customHeight="1">
      <c r="A39" s="124" t="s">
        <v>121</v>
      </c>
      <c r="B39" s="125"/>
      <c r="M39" s="105" t="s">
        <v>172</v>
      </c>
    </row>
    <row r="40" spans="1:19" ht="14.1" customHeight="1" thickBot="1">
      <c r="M40" s="105" t="s">
        <v>157</v>
      </c>
      <c r="N40" s="105" t="s">
        <v>173</v>
      </c>
      <c r="Q40" s="105" t="s">
        <v>173</v>
      </c>
    </row>
    <row r="41" spans="1:19" ht="33" customHeight="1">
      <c r="A41" s="421">
        <v>7</v>
      </c>
      <c r="B41" s="135" t="s">
        <v>81</v>
      </c>
      <c r="C41" s="126" t="s">
        <v>2</v>
      </c>
      <c r="D41" s="126" t="s">
        <v>3</v>
      </c>
      <c r="E41" s="126" t="s">
        <v>6</v>
      </c>
      <c r="F41" s="126" t="s">
        <v>25</v>
      </c>
      <c r="M41" s="154" t="s">
        <v>158</v>
      </c>
      <c r="N41" s="69" t="s">
        <v>159</v>
      </c>
      <c r="Q41" s="460" t="s">
        <v>129</v>
      </c>
      <c r="R41" s="461"/>
      <c r="S41" s="63" t="s">
        <v>130</v>
      </c>
    </row>
    <row r="42" spans="1:19" ht="23.25" customHeight="1">
      <c r="A42" s="422"/>
      <c r="B42" s="136" t="s">
        <v>122</v>
      </c>
      <c r="C42" s="62"/>
      <c r="D42" s="62"/>
      <c r="E42" s="62"/>
      <c r="F42" s="137">
        <f>SUM(C42:E42)</f>
        <v>0</v>
      </c>
      <c r="M42" s="138">
        <f>IF(AND(I37&lt;&gt;I38,H53="Ｂ"),E53,E52)</f>
        <v>0</v>
      </c>
      <c r="N42" s="139">
        <f>IF(AND(I37&lt;&gt;I38,H53="Ｂ"),C53,C52)</f>
        <v>0</v>
      </c>
      <c r="Q42" s="64">
        <v>0</v>
      </c>
      <c r="R42" s="65" t="s">
        <v>131</v>
      </c>
      <c r="S42" s="58">
        <v>1140</v>
      </c>
    </row>
    <row r="43" spans="1:19" ht="23.25" customHeight="1">
      <c r="A43" s="423"/>
      <c r="B43" s="136" t="s">
        <v>123</v>
      </c>
      <c r="C43" s="62"/>
      <c r="D43" s="62"/>
      <c r="E43" s="62"/>
      <c r="F43" s="137">
        <f>SUM(C43:E43)</f>
        <v>0</v>
      </c>
      <c r="Q43" s="64">
        <v>0.5</v>
      </c>
      <c r="R43" s="65" t="s">
        <v>132</v>
      </c>
      <c r="S43" s="58">
        <v>1368</v>
      </c>
    </row>
    <row r="44" spans="1:19" ht="23.25" customHeight="1">
      <c r="A44" s="419" t="s">
        <v>124</v>
      </c>
      <c r="B44" s="420"/>
      <c r="C44" s="420"/>
      <c r="D44" s="420"/>
      <c r="E44" s="420"/>
      <c r="F44" s="420"/>
      <c r="G44" s="420"/>
      <c r="H44" s="420"/>
      <c r="I44" s="420"/>
      <c r="Q44" s="64">
        <v>0.6</v>
      </c>
      <c r="R44" s="65" t="s">
        <v>133</v>
      </c>
      <c r="S44" s="58">
        <v>1596</v>
      </c>
    </row>
    <row r="45" spans="1:19" ht="23.25" customHeight="1">
      <c r="A45" s="420"/>
      <c r="B45" s="420"/>
      <c r="C45" s="420"/>
      <c r="D45" s="420"/>
      <c r="E45" s="420"/>
      <c r="F45" s="420"/>
      <c r="G45" s="420"/>
      <c r="H45" s="420"/>
      <c r="I45" s="420"/>
      <c r="Q45" s="64">
        <v>0.7</v>
      </c>
      <c r="R45" s="65" t="s">
        <v>134</v>
      </c>
      <c r="S45" s="58">
        <v>1824</v>
      </c>
    </row>
    <row r="46" spans="1:19" ht="23.25" customHeight="1">
      <c r="A46" s="420"/>
      <c r="B46" s="420"/>
      <c r="C46" s="420"/>
      <c r="D46" s="420"/>
      <c r="E46" s="420"/>
      <c r="F46" s="420"/>
      <c r="G46" s="420"/>
      <c r="H46" s="420"/>
      <c r="I46" s="420"/>
      <c r="Q46" s="64">
        <v>0.8</v>
      </c>
      <c r="R46" s="65" t="s">
        <v>135</v>
      </c>
      <c r="S46" s="58">
        <v>2052</v>
      </c>
    </row>
    <row r="47" spans="1:19" ht="23.25" customHeight="1" thickBot="1">
      <c r="A47" s="420"/>
      <c r="B47" s="420"/>
      <c r="C47" s="420"/>
      <c r="D47" s="420"/>
      <c r="E47" s="420"/>
      <c r="F47" s="420"/>
      <c r="G47" s="420"/>
      <c r="H47" s="420"/>
      <c r="I47" s="420"/>
      <c r="Q47" s="66">
        <v>0.9</v>
      </c>
      <c r="R47" s="67"/>
      <c r="S47" s="68">
        <v>2280</v>
      </c>
    </row>
    <row r="48" spans="1:19" ht="23.25" customHeight="1">
      <c r="A48" s="420"/>
      <c r="B48" s="420"/>
      <c r="C48" s="420"/>
      <c r="D48" s="420"/>
      <c r="E48" s="420"/>
      <c r="F48" s="420"/>
      <c r="G48" s="420"/>
      <c r="H48" s="420"/>
      <c r="I48" s="420"/>
    </row>
    <row r="49" spans="1:19" s="50" customFormat="1">
      <c r="A49" s="436" t="s">
        <v>125</v>
      </c>
      <c r="B49" s="436"/>
      <c r="C49" s="436"/>
      <c r="D49" s="436"/>
      <c r="E49" s="436"/>
      <c r="F49" s="436"/>
      <c r="G49" s="436"/>
      <c r="H49" s="436"/>
      <c r="I49" s="436"/>
      <c r="J49" s="105"/>
      <c r="K49" s="105"/>
      <c r="L49" s="105"/>
      <c r="M49" s="105"/>
      <c r="N49" s="105"/>
      <c r="O49" s="105"/>
      <c r="P49" s="105"/>
      <c r="Q49" s="105"/>
      <c r="R49" s="105"/>
      <c r="S49" s="105"/>
    </row>
    <row r="50" spans="1:19" ht="14.1" customHeight="1"/>
    <row r="51" spans="1:19" ht="24" customHeight="1">
      <c r="A51" s="421">
        <v>8</v>
      </c>
      <c r="B51" s="140" t="s">
        <v>82</v>
      </c>
      <c r="C51" s="426" t="s">
        <v>83</v>
      </c>
      <c r="D51" s="426"/>
      <c r="E51" s="426" t="s">
        <v>28</v>
      </c>
      <c r="F51" s="426"/>
      <c r="H51" s="440" t="s">
        <v>84</v>
      </c>
    </row>
    <row r="52" spans="1:19" ht="24" customHeight="1">
      <c r="A52" s="422"/>
      <c r="B52" s="141" t="s">
        <v>85</v>
      </c>
      <c r="C52" s="452">
        <f>IFERROR(ROUNDDOWN(F42/I37*1/365,3),0)</f>
        <v>0</v>
      </c>
      <c r="D52" s="452"/>
      <c r="E52" s="453">
        <f>ROUNDDOWN(C52*I37,0)</f>
        <v>0</v>
      </c>
      <c r="F52" s="453"/>
      <c r="G52" s="105" t="s">
        <v>86</v>
      </c>
      <c r="H52" s="441"/>
      <c r="I52" s="121" t="s">
        <v>91</v>
      </c>
    </row>
    <row r="53" spans="1:19" ht="24" customHeight="1">
      <c r="A53" s="423"/>
      <c r="B53" s="141" t="s">
        <v>87</v>
      </c>
      <c r="C53" s="452">
        <f>IFERROR(ROUNDDOWN(F43/I38*1/365,3),0)</f>
        <v>0</v>
      </c>
      <c r="D53" s="452"/>
      <c r="E53" s="453">
        <f>ROUNDDOWN(C53*I38,0)</f>
        <v>0</v>
      </c>
      <c r="F53" s="453"/>
      <c r="G53" s="105" t="s">
        <v>86</v>
      </c>
      <c r="H53" s="30" t="s">
        <v>88</v>
      </c>
      <c r="I53" s="121" t="s">
        <v>92</v>
      </c>
    </row>
    <row r="54" spans="1:19" ht="14.1" customHeight="1"/>
    <row r="55" spans="1:19" ht="25.5" customHeight="1">
      <c r="A55" s="389">
        <v>9</v>
      </c>
      <c r="B55" s="418" t="s">
        <v>127</v>
      </c>
      <c r="C55" s="142" t="s">
        <v>29</v>
      </c>
      <c r="D55" s="143" t="s">
        <v>126</v>
      </c>
      <c r="E55" s="142" t="s">
        <v>30</v>
      </c>
    </row>
    <row r="56" spans="1:19" ht="25.5" customHeight="1">
      <c r="A56" s="389"/>
      <c r="B56" s="418"/>
      <c r="C56" s="144">
        <f>VLOOKUP(N42,Q42:S47,3)</f>
        <v>1140</v>
      </c>
      <c r="D56" s="138">
        <f>IF(I11&lt;M42,0,IF(I11-M42&gt;I33,I33,I11-M42))</f>
        <v>0</v>
      </c>
      <c r="E56" s="144">
        <f>IF(D56&gt;0,C56*D56,0)</f>
        <v>0</v>
      </c>
    </row>
    <row r="57" spans="1:19" ht="14.1" customHeight="1"/>
    <row r="58" spans="1:19" ht="25.5" customHeight="1">
      <c r="A58" s="389">
        <v>10</v>
      </c>
      <c r="B58" s="418" t="s">
        <v>128</v>
      </c>
      <c r="C58" s="142" t="s">
        <v>29</v>
      </c>
      <c r="D58" s="143" t="s">
        <v>126</v>
      </c>
      <c r="E58" s="142" t="s">
        <v>30</v>
      </c>
    </row>
    <row r="59" spans="1:19" ht="25.5" customHeight="1">
      <c r="A59" s="389"/>
      <c r="B59" s="418"/>
      <c r="C59" s="144">
        <f>S47</f>
        <v>2280</v>
      </c>
      <c r="D59" s="145">
        <f>I33-D56</f>
        <v>0</v>
      </c>
      <c r="E59" s="144">
        <f>C59*D59</f>
        <v>0</v>
      </c>
    </row>
    <row r="60" spans="1:19" ht="14.1" customHeight="1"/>
    <row r="61" spans="1:19" ht="23.1" customHeight="1">
      <c r="A61" s="106">
        <v>11</v>
      </c>
      <c r="B61" s="146" t="s">
        <v>69</v>
      </c>
      <c r="C61" s="147" t="str">
        <f>別紙２!C160</f>
        <v>非該当</v>
      </c>
      <c r="D61" s="148">
        <f>IF(C61="該当",1.5,1)</f>
        <v>1</v>
      </c>
    </row>
    <row r="62" spans="1:19" ht="14.1" customHeight="1" thickBot="1"/>
    <row r="63" spans="1:19" ht="23.1" customHeight="1" thickBot="1">
      <c r="A63" s="149">
        <v>12</v>
      </c>
      <c r="B63" s="150" t="s">
        <v>31</v>
      </c>
      <c r="C63" s="437">
        <f>(E56+E59)*D61</f>
        <v>0</v>
      </c>
      <c r="D63" s="438"/>
      <c r="F63" s="151"/>
    </row>
    <row r="65" ht="24.75" customHeight="1"/>
  </sheetData>
  <sheetProtection sheet="1" selectLockedCells="1"/>
  <dataConsolidate/>
  <mergeCells count="81">
    <mergeCell ref="C63:D63"/>
    <mergeCell ref="E52:F52"/>
    <mergeCell ref="C53:D53"/>
    <mergeCell ref="E53:F53"/>
    <mergeCell ref="A55:A56"/>
    <mergeCell ref="B55:B56"/>
    <mergeCell ref="A58:A59"/>
    <mergeCell ref="B58:B59"/>
    <mergeCell ref="A51:A53"/>
    <mergeCell ref="C51:D51"/>
    <mergeCell ref="E51:F51"/>
    <mergeCell ref="A41:A43"/>
    <mergeCell ref="Q41:R41"/>
    <mergeCell ref="A44:I48"/>
    <mergeCell ref="A49:I49"/>
    <mergeCell ref="A35:A38"/>
    <mergeCell ref="B35:B36"/>
    <mergeCell ref="H51:H52"/>
    <mergeCell ref="C52:D52"/>
    <mergeCell ref="F28:F29"/>
    <mergeCell ref="G28:G29"/>
    <mergeCell ref="H28:H29"/>
    <mergeCell ref="C35:C36"/>
    <mergeCell ref="D35:D36"/>
    <mergeCell ref="E35:E36"/>
    <mergeCell ref="F35:F36"/>
    <mergeCell ref="G35:G36"/>
    <mergeCell ref="H35:H36"/>
    <mergeCell ref="K24:L27"/>
    <mergeCell ref="P24:Q26"/>
    <mergeCell ref="A25:A26"/>
    <mergeCell ref="B25:B26"/>
    <mergeCell ref="P27:Q27"/>
    <mergeCell ref="F20:F21"/>
    <mergeCell ref="G20:G21"/>
    <mergeCell ref="A28:A30"/>
    <mergeCell ref="B28:B30"/>
    <mergeCell ref="C28:C29"/>
    <mergeCell ref="D28:D29"/>
    <mergeCell ref="E28:E29"/>
    <mergeCell ref="A20:A22"/>
    <mergeCell ref="B20:B22"/>
    <mergeCell ref="C20:C21"/>
    <mergeCell ref="D20:D21"/>
    <mergeCell ref="E20:E21"/>
    <mergeCell ref="M15:M16"/>
    <mergeCell ref="N15:N16"/>
    <mergeCell ref="O15:O16"/>
    <mergeCell ref="Q15:Q16"/>
    <mergeCell ref="R15:R16"/>
    <mergeCell ref="P15:P16"/>
    <mergeCell ref="K9:L10"/>
    <mergeCell ref="K11:L11"/>
    <mergeCell ref="A12:I12"/>
    <mergeCell ref="A14:I14"/>
    <mergeCell ref="K15:L17"/>
    <mergeCell ref="A16:A18"/>
    <mergeCell ref="B16:B18"/>
    <mergeCell ref="C16:C17"/>
    <mergeCell ref="D16:D17"/>
    <mergeCell ref="E16:E17"/>
    <mergeCell ref="F16:F17"/>
    <mergeCell ref="G16:G17"/>
    <mergeCell ref="H16:H17"/>
    <mergeCell ref="K18:K19"/>
    <mergeCell ref="A13:I13"/>
    <mergeCell ref="A7:A11"/>
    <mergeCell ref="G7:G8"/>
    <mergeCell ref="H7:H8"/>
    <mergeCell ref="C2:F2"/>
    <mergeCell ref="G2:I2"/>
    <mergeCell ref="A3:A5"/>
    <mergeCell ref="C3:F3"/>
    <mergeCell ref="G3:I3"/>
    <mergeCell ref="C4:D4"/>
    <mergeCell ref="C5:D5"/>
    <mergeCell ref="B7:B8"/>
    <mergeCell ref="C7:C8"/>
    <mergeCell ref="D7:D8"/>
    <mergeCell ref="E7:E8"/>
    <mergeCell ref="F7:F8"/>
  </mergeCells>
  <phoneticPr fontId="1"/>
  <conditionalFormatting sqref="C52:F52">
    <cfRule type="expression" dxfId="20" priority="5">
      <formula>OR($I$37=$I$38,$H$53="Ａ")</formula>
    </cfRule>
  </conditionalFormatting>
  <conditionalFormatting sqref="C53:F53">
    <cfRule type="expression" dxfId="19" priority="4">
      <formula>AND($I$37&lt;&gt;$I$38,$H$53="Ｂ")</formula>
    </cfRule>
  </conditionalFormatting>
  <conditionalFormatting sqref="G52">
    <cfRule type="expression" dxfId="18" priority="3">
      <formula>AND($I$37&lt;&gt;$I$38,$H$53="Ｂ")</formula>
    </cfRule>
  </conditionalFormatting>
  <conditionalFormatting sqref="G53">
    <cfRule type="expression" dxfId="17" priority="2">
      <formula>OR($I$37=$I$38,$H$53="Ａ")</formula>
    </cfRule>
  </conditionalFormatting>
  <conditionalFormatting sqref="H51:H53">
    <cfRule type="expression" dxfId="16" priority="1">
      <formula>$I$37=$I$38</formula>
    </cfRule>
  </conditionalFormatting>
  <conditionalFormatting sqref="I33">
    <cfRule type="expression" dxfId="15" priority="6">
      <formula>$I$33&lt;0</formula>
    </cfRule>
  </conditionalFormatting>
  <conditionalFormatting sqref="I34">
    <cfRule type="expression" dxfId="14" priority="7">
      <formula>$I$33&lt;0</formula>
    </cfRule>
  </conditionalFormatting>
  <dataValidations count="11">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xr:uid="{00000000-0002-0000-0900-000000000000}">
      <formula1>M18</formula1>
      <formula2>M19</formula2>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xr:uid="{00000000-0002-0000-0900-000001000000}">
      <formula1>N18</formula1>
      <formula2>N19</formula2>
    </dataValidation>
    <dataValidation type="whole" imeMode="disabled" operator="greaterThanOrEqual" allowBlank="1" showInputMessage="1" showErrorMessage="1" error="平成30年度病床機能報告における稼働病床数未満の数値は入力できません。" sqref="C37:G37" xr:uid="{00000000-0002-0000-0900-000002000000}">
      <formula1>C9</formula1>
    </dataValidation>
    <dataValidation type="list" allowBlank="1" showInputMessage="1" showErrorMessage="1" sqref="H53" xr:uid="{00000000-0002-0000-0900-000003000000}">
      <formula1>IF($I$37&lt;&gt;$I$38,INDIRECT("I46:I47"),INDIRECT("I46"))</formula1>
    </dataValidation>
    <dataValidation type="whole" imeMode="disabled" allowBlank="1" showInputMessage="1" showErrorMessage="1" error="対象３区分の減少病床数の合計（融通分を除く）を超える転換はできません。" sqref="D26" xr:uid="{00000000-0002-0000-0900-000004000000}">
      <formula1>0</formula1>
      <formula2>O27</formula2>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xr:uid="{00000000-0002-0000-0900-000005000000}">
      <formula1>P18</formula1>
      <formula2>P19</formula2>
    </dataValidation>
    <dataValidation type="whole" imeMode="disabled" operator="greaterThanOrEqual" allowBlank="1" showInputMessage="1" showErrorMessage="1" error="0以上の値を入力してください。" sqref="C9:G10 C18:F18 C42:E43" xr:uid="{00000000-0002-0000-0900-000006000000}">
      <formula1>0</formula1>
    </dataValidation>
    <dataValidation type="whole" imeMode="disabled" operator="greaterThanOrEqual" allowBlank="1" showInputMessage="1" showErrorMessage="1" error="令和２年４月１日時点における稼働病床数未満の数値は入力できません。" sqref="C38:G38" xr:uid="{00000000-0002-0000-0900-000007000000}">
      <formula1>C10</formula1>
    </dataValidation>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xr:uid="{00000000-0002-0000-0900-000008000000}">
      <formula1>O18</formula1>
      <formula2>O19</formula2>
    </dataValidation>
    <dataValidation imeMode="disabled" allowBlank="1" showInputMessage="1" showErrorMessage="1" sqref="C11:G11" xr:uid="{00000000-0002-0000-0900-000009000000}"/>
    <dataValidation type="list" allowBlank="1" showInputMessage="1" showErrorMessage="1" sqref="C5:D5" xr:uid="{00000000-0002-0000-0900-00000A000000}">
      <formula1>"存続,廃止,廃止（有床診療所化）,廃止（無床診療所化）"</formula1>
    </dataValidation>
  </dataValidations>
  <pageMargins left="0.70866141732283472" right="0.70866141732283472" top="0.39370078740157483" bottom="0.39370078740157483" header="0.31496062992125984" footer="0.31496062992125984"/>
  <pageSetup paperSize="9" scale="64" fitToWidth="0" orientation="portrait" r:id="rId1"/>
  <colBreaks count="1" manualBreakCount="1">
    <brk id="9" max="57" man="1"/>
  </col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W65"/>
  <sheetViews>
    <sheetView view="pageBreakPreview" zoomScale="85" zoomScaleNormal="100" zoomScaleSheetLayoutView="85" workbookViewId="0">
      <selection activeCell="AZ16" sqref="AZ16:BG18"/>
    </sheetView>
  </sheetViews>
  <sheetFormatPr defaultColWidth="9" defaultRowHeight="17.399999999999999"/>
  <cols>
    <col min="1" max="1" width="5.44140625" style="105" customWidth="1"/>
    <col min="2" max="2" width="27.33203125" style="105" customWidth="1"/>
    <col min="3" max="8" width="10.77734375" style="105" customWidth="1"/>
    <col min="9" max="9" width="16.44140625" style="105" customWidth="1"/>
    <col min="10" max="12" width="9" style="105" hidden="1" customWidth="1"/>
    <col min="13" max="20" width="11.6640625" style="105" hidden="1" customWidth="1"/>
    <col min="21" max="21" width="11.6640625" style="105" customWidth="1"/>
    <col min="22" max="16384" width="9" style="105"/>
  </cols>
  <sheetData>
    <row r="1" spans="1:23" ht="34.5" customHeight="1">
      <c r="A1" s="104" t="s">
        <v>24</v>
      </c>
    </row>
    <row r="2" spans="1:23" ht="15" customHeight="1">
      <c r="A2" s="106" t="s">
        <v>8</v>
      </c>
      <c r="B2" s="106" t="s">
        <v>108</v>
      </c>
      <c r="C2" s="430" t="s">
        <v>10</v>
      </c>
      <c r="D2" s="431"/>
      <c r="E2" s="431"/>
      <c r="F2" s="432"/>
      <c r="G2" s="389" t="s">
        <v>99</v>
      </c>
      <c r="H2" s="389"/>
      <c r="I2" s="389"/>
      <c r="K2" s="93"/>
      <c r="L2" s="93"/>
      <c r="M2" s="94"/>
      <c r="N2" s="94"/>
      <c r="O2" s="94"/>
      <c r="P2" s="94"/>
      <c r="Q2" s="93"/>
      <c r="R2" s="93"/>
      <c r="S2" s="94"/>
      <c r="T2" s="94"/>
      <c r="U2" s="94"/>
      <c r="V2" s="94"/>
      <c r="W2" s="93"/>
    </row>
    <row r="3" spans="1:23" ht="26.25" customHeight="1">
      <c r="A3" s="427" t="s">
        <v>64</v>
      </c>
      <c r="B3" s="103"/>
      <c r="C3" s="467"/>
      <c r="D3" s="468"/>
      <c r="E3" s="468"/>
      <c r="F3" s="469"/>
      <c r="G3" s="429"/>
      <c r="H3" s="429"/>
      <c r="I3" s="429"/>
    </row>
    <row r="4" spans="1:23" ht="15" customHeight="1">
      <c r="A4" s="427"/>
      <c r="B4" s="106" t="s">
        <v>13</v>
      </c>
      <c r="C4" s="428" t="s">
        <v>37</v>
      </c>
      <c r="D4" s="428"/>
      <c r="K4" s="93"/>
      <c r="L4" s="93"/>
      <c r="M4" s="94"/>
      <c r="N4" s="94"/>
      <c r="O4" s="94"/>
      <c r="P4" s="94"/>
      <c r="Q4" s="93"/>
      <c r="R4" s="93"/>
      <c r="S4" s="94"/>
      <c r="T4" s="94"/>
      <c r="U4" s="94"/>
      <c r="V4" s="94"/>
      <c r="W4" s="93"/>
    </row>
    <row r="5" spans="1:23" ht="26.25" customHeight="1">
      <c r="A5" s="427"/>
      <c r="B5" s="103"/>
      <c r="C5" s="429"/>
      <c r="D5" s="429"/>
      <c r="K5" s="93"/>
      <c r="L5" s="93"/>
      <c r="M5" s="94"/>
      <c r="N5" s="94"/>
      <c r="O5" s="94"/>
      <c r="P5" s="94"/>
    </row>
    <row r="6" spans="1:23" ht="18" thickBot="1"/>
    <row r="7" spans="1:23" ht="14.1" customHeight="1" thickBot="1">
      <c r="A7" s="389">
        <v>1</v>
      </c>
      <c r="B7" s="396" t="s">
        <v>109</v>
      </c>
      <c r="C7" s="390" t="s">
        <v>2</v>
      </c>
      <c r="D7" s="392" t="s">
        <v>3</v>
      </c>
      <c r="E7" s="394" t="s">
        <v>4</v>
      </c>
      <c r="F7" s="416" t="s">
        <v>6</v>
      </c>
      <c r="G7" s="400" t="s">
        <v>5</v>
      </c>
      <c r="H7" s="402" t="s">
        <v>25</v>
      </c>
      <c r="I7" s="108"/>
    </row>
    <row r="8" spans="1:23" ht="14.1" customHeight="1" thickBot="1">
      <c r="A8" s="389"/>
      <c r="B8" s="397"/>
      <c r="C8" s="391"/>
      <c r="D8" s="393"/>
      <c r="E8" s="394"/>
      <c r="F8" s="417"/>
      <c r="G8" s="401"/>
      <c r="H8" s="403"/>
      <c r="I8" s="109" t="s">
        <v>111</v>
      </c>
      <c r="K8" s="105" t="s">
        <v>174</v>
      </c>
    </row>
    <row r="9" spans="1:23" ht="24" customHeight="1">
      <c r="A9" s="389"/>
      <c r="B9" s="110" t="s">
        <v>79</v>
      </c>
      <c r="C9" s="40"/>
      <c r="D9" s="41"/>
      <c r="E9" s="42"/>
      <c r="F9" s="43"/>
      <c r="G9" s="44"/>
      <c r="H9" s="111">
        <f>SUM(C9:G9)</f>
        <v>0</v>
      </c>
      <c r="I9" s="112">
        <f>SUM(C9,D9,F9)</f>
        <v>0</v>
      </c>
      <c r="K9" s="404" t="s">
        <v>115</v>
      </c>
      <c r="L9" s="405"/>
    </row>
    <row r="10" spans="1:23" ht="24" customHeight="1" thickBot="1">
      <c r="A10" s="389"/>
      <c r="B10" s="113" t="s">
        <v>110</v>
      </c>
      <c r="C10" s="45"/>
      <c r="D10" s="46"/>
      <c r="E10" s="47"/>
      <c r="F10" s="48"/>
      <c r="G10" s="49"/>
      <c r="H10" s="114">
        <f>SUM(C10:G10)</f>
        <v>0</v>
      </c>
      <c r="I10" s="115">
        <f>SUM(C10,D10,F10)</f>
        <v>0</v>
      </c>
      <c r="K10" s="406"/>
      <c r="L10" s="407"/>
    </row>
    <row r="11" spans="1:23" ht="24" customHeight="1" thickTop="1" thickBot="1">
      <c r="A11" s="389"/>
      <c r="B11" s="116" t="str">
        <f>"③　統合前病床数＝"&amp; $K11&amp;" （※２）"</f>
        <v>③　統合前病床数＝② （※２）</v>
      </c>
      <c r="C11" s="35">
        <f>IF($K11="①",C9,C10)</f>
        <v>0</v>
      </c>
      <c r="D11" s="36">
        <f>IF($K11="①",D9,D10)</f>
        <v>0</v>
      </c>
      <c r="E11" s="37">
        <f>IF($K11="①",E9,E10)</f>
        <v>0</v>
      </c>
      <c r="F11" s="38">
        <f>IF($K11="①",F9,F10)</f>
        <v>0</v>
      </c>
      <c r="G11" s="39">
        <f>IF($K11="①",G9,G10)</f>
        <v>0</v>
      </c>
      <c r="H11" s="117">
        <f>SUM(C11:G11)</f>
        <v>0</v>
      </c>
      <c r="I11" s="38">
        <f>SUM(C11,D11,F11)</f>
        <v>0</v>
      </c>
      <c r="K11" s="408" t="str">
        <f>IF(I9&lt;I10,"①","②")</f>
        <v>②</v>
      </c>
      <c r="L11" s="409"/>
    </row>
    <row r="12" spans="1:23" ht="54" customHeight="1">
      <c r="A12" s="398" t="s">
        <v>112</v>
      </c>
      <c r="B12" s="399"/>
      <c r="C12" s="399"/>
      <c r="D12" s="399"/>
      <c r="E12" s="399"/>
      <c r="F12" s="399"/>
      <c r="G12" s="399"/>
      <c r="H12" s="399"/>
      <c r="I12" s="399"/>
    </row>
    <row r="13" spans="1:23">
      <c r="A13" s="399" t="s">
        <v>113</v>
      </c>
      <c r="B13" s="399"/>
      <c r="C13" s="399"/>
      <c r="D13" s="399"/>
      <c r="E13" s="399"/>
      <c r="F13" s="399"/>
      <c r="G13" s="399"/>
      <c r="H13" s="399"/>
      <c r="I13" s="399"/>
      <c r="S13" s="153"/>
    </row>
    <row r="14" spans="1:23" ht="18" thickBot="1">
      <c r="A14" s="399" t="s">
        <v>114</v>
      </c>
      <c r="B14" s="399"/>
      <c r="C14" s="399"/>
      <c r="D14" s="399"/>
      <c r="E14" s="399"/>
      <c r="F14" s="399"/>
      <c r="G14" s="399"/>
      <c r="H14" s="399"/>
      <c r="I14" s="399"/>
      <c r="K14" s="105" t="s">
        <v>156</v>
      </c>
      <c r="S14" s="152"/>
    </row>
    <row r="15" spans="1:23" ht="14.1" customHeight="1" thickBot="1">
      <c r="K15" s="410" t="s">
        <v>150</v>
      </c>
      <c r="L15" s="411"/>
      <c r="M15" s="442" t="s">
        <v>2</v>
      </c>
      <c r="N15" s="442" t="s">
        <v>3</v>
      </c>
      <c r="O15" s="442" t="s">
        <v>4</v>
      </c>
      <c r="P15" s="444" t="s">
        <v>6</v>
      </c>
      <c r="Q15" s="466" t="s">
        <v>47</v>
      </c>
      <c r="R15" s="463" t="s">
        <v>25</v>
      </c>
      <c r="S15" s="55"/>
    </row>
    <row r="16" spans="1:23" ht="14.1" customHeight="1" thickBot="1">
      <c r="A16" s="389">
        <v>2</v>
      </c>
      <c r="B16" s="395" t="s">
        <v>48</v>
      </c>
      <c r="C16" s="390" t="s">
        <v>2</v>
      </c>
      <c r="D16" s="392" t="s">
        <v>3</v>
      </c>
      <c r="E16" s="394" t="s">
        <v>4</v>
      </c>
      <c r="F16" s="416" t="s">
        <v>6</v>
      </c>
      <c r="G16" s="401" t="s">
        <v>47</v>
      </c>
      <c r="H16" s="402" t="s">
        <v>25</v>
      </c>
      <c r="I16" s="108"/>
      <c r="K16" s="412"/>
      <c r="L16" s="413"/>
      <c r="M16" s="443"/>
      <c r="N16" s="443"/>
      <c r="O16" s="443"/>
      <c r="P16" s="445"/>
      <c r="Q16" s="415"/>
      <c r="R16" s="463"/>
      <c r="S16" s="56" t="s">
        <v>116</v>
      </c>
    </row>
    <row r="17" spans="1:19" ht="14.1" customHeight="1">
      <c r="A17" s="389"/>
      <c r="B17" s="395"/>
      <c r="C17" s="391"/>
      <c r="D17" s="393"/>
      <c r="E17" s="394"/>
      <c r="F17" s="417"/>
      <c r="G17" s="401"/>
      <c r="H17" s="403"/>
      <c r="I17" s="109" t="s">
        <v>26</v>
      </c>
      <c r="K17" s="414"/>
      <c r="L17" s="415"/>
      <c r="M17" s="57">
        <f>C18-C11</f>
        <v>0</v>
      </c>
      <c r="N17" s="57">
        <f>D18-D11</f>
        <v>0</v>
      </c>
      <c r="O17" s="57">
        <f>E18-E11</f>
        <v>0</v>
      </c>
      <c r="P17" s="58">
        <f>F18-F11</f>
        <v>0</v>
      </c>
      <c r="Q17" s="59">
        <f t="shared" ref="Q17" si="0">G18-G11</f>
        <v>0</v>
      </c>
      <c r="R17" s="60">
        <f>H18-H11</f>
        <v>0</v>
      </c>
      <c r="S17" s="57">
        <f>I18-I11</f>
        <v>0</v>
      </c>
    </row>
    <row r="18" spans="1:19" ht="24" customHeight="1" thickBot="1">
      <c r="A18" s="389"/>
      <c r="B18" s="395"/>
      <c r="C18" s="51"/>
      <c r="D18" s="52"/>
      <c r="E18" s="53"/>
      <c r="F18" s="54"/>
      <c r="G18" s="118">
        <v>0</v>
      </c>
      <c r="H18" s="119">
        <f>SUM(C18:G18)</f>
        <v>0</v>
      </c>
      <c r="I18" s="120">
        <f>SUM(C18,D18,F18)</f>
        <v>0</v>
      </c>
      <c r="K18" s="464" t="s">
        <v>151</v>
      </c>
      <c r="L18" s="95" t="s">
        <v>152</v>
      </c>
      <c r="M18" s="157">
        <f>IF(M17&gt;0,M17*-1,0)</f>
        <v>0</v>
      </c>
      <c r="N18" s="157">
        <f>IF(N17&gt;0,N17*-1,0)</f>
        <v>0</v>
      </c>
      <c r="O18" s="157">
        <f>IF(O17&gt;0,O17*-1,0)</f>
        <v>0</v>
      </c>
      <c r="P18" s="158">
        <f>IF(P17&gt;0,P17*-1,0)</f>
        <v>0</v>
      </c>
      <c r="Q18" s="98"/>
      <c r="R18" s="96"/>
      <c r="S18" s="101">
        <f>IF(S17&gt;0,S17*-1,0)</f>
        <v>0</v>
      </c>
    </row>
    <row r="19" spans="1:19" s="121" customFormat="1" ht="14.1" customHeight="1" thickBot="1">
      <c r="C19" s="50"/>
      <c r="D19" s="50"/>
      <c r="E19" s="50"/>
      <c r="F19" s="50"/>
      <c r="G19" s="50"/>
      <c r="H19" s="50"/>
      <c r="I19" s="122"/>
      <c r="K19" s="465"/>
      <c r="L19" s="156" t="s">
        <v>153</v>
      </c>
      <c r="M19" s="159">
        <f>IF(M17&lt;0,M17*-1,0)</f>
        <v>0</v>
      </c>
      <c r="N19" s="159">
        <f t="shared" ref="N19:P19" si="1">IF(N17&lt;0,N17*-1,0)</f>
        <v>0</v>
      </c>
      <c r="O19" s="159">
        <f t="shared" si="1"/>
        <v>0</v>
      </c>
      <c r="P19" s="160">
        <f t="shared" si="1"/>
        <v>0</v>
      </c>
      <c r="Q19" s="99"/>
      <c r="R19" s="97"/>
      <c r="S19" s="102">
        <f>IF(S17&lt;0,S17*-1,0)</f>
        <v>0</v>
      </c>
    </row>
    <row r="20" spans="1:19" ht="14.1" customHeight="1">
      <c r="A20" s="389">
        <v>3</v>
      </c>
      <c r="B20" s="395" t="s">
        <v>163</v>
      </c>
      <c r="C20" s="390" t="s">
        <v>2</v>
      </c>
      <c r="D20" s="392" t="s">
        <v>3</v>
      </c>
      <c r="E20" s="394" t="s">
        <v>4</v>
      </c>
      <c r="F20" s="416" t="s">
        <v>6</v>
      </c>
      <c r="G20" s="432" t="s">
        <v>36</v>
      </c>
      <c r="Q20" s="123"/>
    </row>
    <row r="21" spans="1:19" ht="14.1" customHeight="1">
      <c r="A21" s="389"/>
      <c r="B21" s="395"/>
      <c r="C21" s="391"/>
      <c r="D21" s="393"/>
      <c r="E21" s="394"/>
      <c r="F21" s="417"/>
      <c r="G21" s="432"/>
      <c r="K21" s="50"/>
      <c r="L21" s="50"/>
      <c r="M21" s="50"/>
      <c r="N21" s="50"/>
      <c r="O21" s="50"/>
      <c r="P21" s="50"/>
      <c r="R21" s="50"/>
      <c r="S21" s="50"/>
    </row>
    <row r="22" spans="1:19" ht="24" customHeight="1" thickBot="1">
      <c r="A22" s="389"/>
      <c r="B22" s="395"/>
      <c r="C22" s="51"/>
      <c r="D22" s="52"/>
      <c r="E22" s="53"/>
      <c r="F22" s="54"/>
      <c r="G22" s="118">
        <f>SUM(C22,D22,F22)</f>
        <v>0</v>
      </c>
    </row>
    <row r="23" spans="1:19" ht="18.75" customHeight="1" thickBot="1">
      <c r="A23" s="124" t="s">
        <v>117</v>
      </c>
      <c r="B23" s="125"/>
      <c r="K23" s="105" t="s">
        <v>170</v>
      </c>
      <c r="P23" s="105" t="s">
        <v>171</v>
      </c>
    </row>
    <row r="24" spans="1:19" ht="14.1" customHeight="1">
      <c r="K24" s="454" t="s">
        <v>136</v>
      </c>
      <c r="L24" s="455"/>
      <c r="M24" s="70" t="s">
        <v>167</v>
      </c>
      <c r="N24" s="71" t="s">
        <v>168</v>
      </c>
      <c r="O24" s="89" t="s">
        <v>164</v>
      </c>
      <c r="P24" s="446" t="s">
        <v>137</v>
      </c>
      <c r="Q24" s="447"/>
      <c r="R24" s="72"/>
      <c r="S24" s="73"/>
    </row>
    <row r="25" spans="1:19" ht="21.75" customHeight="1">
      <c r="A25" s="389">
        <v>4</v>
      </c>
      <c r="B25" s="440" t="s">
        <v>80</v>
      </c>
      <c r="C25" s="126" t="s">
        <v>4</v>
      </c>
      <c r="D25" s="126" t="s">
        <v>27</v>
      </c>
      <c r="E25" s="126" t="s">
        <v>25</v>
      </c>
      <c r="K25" s="456"/>
      <c r="L25" s="457"/>
      <c r="M25" s="74" t="s">
        <v>138</v>
      </c>
      <c r="N25" s="75" t="s">
        <v>139</v>
      </c>
      <c r="O25" s="76" t="s">
        <v>140</v>
      </c>
      <c r="P25" s="448"/>
      <c r="Q25" s="449"/>
      <c r="R25" s="77" t="s">
        <v>141</v>
      </c>
      <c r="S25" s="78" t="s">
        <v>142</v>
      </c>
    </row>
    <row r="26" spans="1:19" ht="25.5" customHeight="1" thickBot="1">
      <c r="A26" s="389"/>
      <c r="B26" s="440"/>
      <c r="C26" s="127">
        <f>IF(E11&lt;E18,P27,0)</f>
        <v>0</v>
      </c>
      <c r="D26" s="61"/>
      <c r="E26" s="127">
        <f>SUM(C26:D26)</f>
        <v>0</v>
      </c>
      <c r="F26" s="128"/>
      <c r="K26" s="456"/>
      <c r="L26" s="457"/>
      <c r="M26" s="79" t="s">
        <v>165</v>
      </c>
      <c r="N26" s="80" t="s">
        <v>166</v>
      </c>
      <c r="O26" s="81" t="s">
        <v>145</v>
      </c>
      <c r="P26" s="448"/>
      <c r="Q26" s="449"/>
      <c r="R26" s="82" t="s">
        <v>143</v>
      </c>
      <c r="S26" s="83" t="s">
        <v>144</v>
      </c>
    </row>
    <row r="27" spans="1:19" ht="14.1" customHeight="1" thickBot="1">
      <c r="K27" s="458"/>
      <c r="L27" s="459"/>
      <c r="M27" s="84">
        <f>I11-I18</f>
        <v>0</v>
      </c>
      <c r="N27" s="85">
        <f>G22</f>
        <v>0</v>
      </c>
      <c r="O27" s="86">
        <f>IF(M27&gt;N27,M27-N27,0)</f>
        <v>0</v>
      </c>
      <c r="P27" s="450">
        <f>MIN(R27:S27)</f>
        <v>0</v>
      </c>
      <c r="Q27" s="451"/>
      <c r="R27" s="87">
        <f>O27-D26</f>
        <v>0</v>
      </c>
      <c r="S27" s="88">
        <f>E18+E22-E11</f>
        <v>0</v>
      </c>
    </row>
    <row r="28" spans="1:19" ht="14.1" customHeight="1" thickBot="1">
      <c r="A28" s="389">
        <v>5</v>
      </c>
      <c r="B28" s="395" t="s">
        <v>118</v>
      </c>
      <c r="C28" s="390" t="s">
        <v>2</v>
      </c>
      <c r="D28" s="392" t="s">
        <v>3</v>
      </c>
      <c r="E28" s="394" t="s">
        <v>4</v>
      </c>
      <c r="F28" s="416" t="s">
        <v>6</v>
      </c>
      <c r="G28" s="401" t="s">
        <v>5</v>
      </c>
      <c r="H28" s="402" t="s">
        <v>25</v>
      </c>
      <c r="I28" s="108"/>
    </row>
    <row r="29" spans="1:19" ht="14.1" customHeight="1">
      <c r="A29" s="389"/>
      <c r="B29" s="395"/>
      <c r="C29" s="391"/>
      <c r="D29" s="393"/>
      <c r="E29" s="394"/>
      <c r="F29" s="417"/>
      <c r="G29" s="401"/>
      <c r="H29" s="403"/>
      <c r="I29" s="109" t="s">
        <v>26</v>
      </c>
    </row>
    <row r="30" spans="1:19" ht="24" customHeight="1" thickBot="1">
      <c r="A30" s="389"/>
      <c r="B30" s="395"/>
      <c r="C30" s="129">
        <f>C11-C18</f>
        <v>0</v>
      </c>
      <c r="D30" s="130">
        <f>D11-D18</f>
        <v>0</v>
      </c>
      <c r="E30" s="131">
        <f>E11-E18</f>
        <v>0</v>
      </c>
      <c r="F30" s="132">
        <f>F11-F18</f>
        <v>0</v>
      </c>
      <c r="G30" s="118">
        <f>G11-G18</f>
        <v>0</v>
      </c>
      <c r="H30" s="119">
        <f>SUM(C30:G30)</f>
        <v>0</v>
      </c>
      <c r="I30" s="92">
        <f>C30+D30+F30</f>
        <v>0</v>
      </c>
    </row>
    <row r="31" spans="1:19" ht="14.1" customHeight="1" thickBot="1"/>
    <row r="32" spans="1:19" ht="24.9" customHeight="1">
      <c r="F32" s="90" t="s">
        <v>148</v>
      </c>
      <c r="G32" s="155" t="s">
        <v>160</v>
      </c>
      <c r="H32" s="161" t="s">
        <v>169</v>
      </c>
      <c r="I32" s="91" t="s">
        <v>149</v>
      </c>
    </row>
    <row r="33" spans="1:19" ht="24.9" customHeight="1" thickBot="1">
      <c r="F33" s="57">
        <f>I30</f>
        <v>0</v>
      </c>
      <c r="G33" s="57">
        <f>E26</f>
        <v>0</v>
      </c>
      <c r="H33" s="58">
        <f>G22</f>
        <v>0</v>
      </c>
      <c r="I33" s="120">
        <f>IF(F33-G33-H33&lt;0,0,F33-G33-H33)</f>
        <v>0</v>
      </c>
    </row>
    <row r="34" spans="1:19" ht="14.1" customHeight="1" thickBot="1">
      <c r="I34" s="100" t="s">
        <v>154</v>
      </c>
    </row>
    <row r="35" spans="1:19" ht="14.1" customHeight="1" thickBot="1">
      <c r="A35" s="389">
        <v>6</v>
      </c>
      <c r="B35" s="424" t="s">
        <v>119</v>
      </c>
      <c r="C35" s="390" t="s">
        <v>2</v>
      </c>
      <c r="D35" s="392" t="s">
        <v>3</v>
      </c>
      <c r="E35" s="394" t="s">
        <v>4</v>
      </c>
      <c r="F35" s="416" t="s">
        <v>6</v>
      </c>
      <c r="G35" s="401" t="s">
        <v>47</v>
      </c>
      <c r="H35" s="402" t="s">
        <v>25</v>
      </c>
      <c r="I35" s="108"/>
    </row>
    <row r="36" spans="1:19" ht="14.1" customHeight="1">
      <c r="A36" s="389"/>
      <c r="B36" s="425"/>
      <c r="C36" s="391"/>
      <c r="D36" s="393"/>
      <c r="E36" s="394"/>
      <c r="F36" s="417"/>
      <c r="G36" s="401"/>
      <c r="H36" s="403"/>
      <c r="I36" s="109" t="s">
        <v>26</v>
      </c>
    </row>
    <row r="37" spans="1:19" ht="24" customHeight="1">
      <c r="A37" s="389"/>
      <c r="B37" s="133" t="s">
        <v>79</v>
      </c>
      <c r="C37" s="31"/>
      <c r="D37" s="32"/>
      <c r="E37" s="53"/>
      <c r="F37" s="33"/>
      <c r="G37" s="34"/>
      <c r="H37" s="119">
        <f>SUM(C37:G37)</f>
        <v>0</v>
      </c>
      <c r="I37" s="134">
        <f>SUM(C37,D37,F37)</f>
        <v>0</v>
      </c>
    </row>
    <row r="38" spans="1:19" ht="24" customHeight="1" thickBot="1">
      <c r="A38" s="389"/>
      <c r="B38" s="133" t="s">
        <v>120</v>
      </c>
      <c r="C38" s="51"/>
      <c r="D38" s="52"/>
      <c r="E38" s="53"/>
      <c r="F38" s="54"/>
      <c r="G38" s="34"/>
      <c r="H38" s="119">
        <f>SUM(C38:G38)</f>
        <v>0</v>
      </c>
      <c r="I38" s="132">
        <f>SUM(C38,D38,F38)</f>
        <v>0</v>
      </c>
    </row>
    <row r="39" spans="1:19" ht="18.75" customHeight="1">
      <c r="A39" s="124" t="s">
        <v>121</v>
      </c>
      <c r="B39" s="125"/>
      <c r="M39" s="105" t="s">
        <v>172</v>
      </c>
    </row>
    <row r="40" spans="1:19" ht="14.1" customHeight="1" thickBot="1">
      <c r="M40" s="105" t="s">
        <v>157</v>
      </c>
      <c r="N40" s="105" t="s">
        <v>173</v>
      </c>
      <c r="Q40" s="105" t="s">
        <v>173</v>
      </c>
    </row>
    <row r="41" spans="1:19" ht="33" customHeight="1">
      <c r="A41" s="421">
        <v>7</v>
      </c>
      <c r="B41" s="135" t="s">
        <v>81</v>
      </c>
      <c r="C41" s="126" t="s">
        <v>2</v>
      </c>
      <c r="D41" s="126" t="s">
        <v>3</v>
      </c>
      <c r="E41" s="126" t="s">
        <v>6</v>
      </c>
      <c r="F41" s="126" t="s">
        <v>25</v>
      </c>
      <c r="M41" s="154" t="s">
        <v>158</v>
      </c>
      <c r="N41" s="69" t="s">
        <v>159</v>
      </c>
      <c r="Q41" s="460" t="s">
        <v>129</v>
      </c>
      <c r="R41" s="461"/>
      <c r="S41" s="63" t="s">
        <v>130</v>
      </c>
    </row>
    <row r="42" spans="1:19" ht="23.25" customHeight="1">
      <c r="A42" s="422"/>
      <c r="B42" s="136" t="s">
        <v>122</v>
      </c>
      <c r="C42" s="62"/>
      <c r="D42" s="62"/>
      <c r="E42" s="62"/>
      <c r="F42" s="137">
        <f>SUM(C42:E42)</f>
        <v>0</v>
      </c>
      <c r="M42" s="138">
        <f>IF(AND(I37&lt;&gt;I38,H53="Ｂ"),E53,E52)</f>
        <v>0</v>
      </c>
      <c r="N42" s="139">
        <f>IF(AND(I37&lt;&gt;I38,H53="Ｂ"),C53,C52)</f>
        <v>0</v>
      </c>
      <c r="Q42" s="64">
        <v>0</v>
      </c>
      <c r="R42" s="65" t="s">
        <v>131</v>
      </c>
      <c r="S42" s="58">
        <v>1140</v>
      </c>
    </row>
    <row r="43" spans="1:19" ht="23.25" customHeight="1">
      <c r="A43" s="423"/>
      <c r="B43" s="136" t="s">
        <v>123</v>
      </c>
      <c r="C43" s="62"/>
      <c r="D43" s="62"/>
      <c r="E43" s="62"/>
      <c r="F43" s="137">
        <f>SUM(C43:E43)</f>
        <v>0</v>
      </c>
      <c r="Q43" s="64">
        <v>0.5</v>
      </c>
      <c r="R43" s="65" t="s">
        <v>132</v>
      </c>
      <c r="S43" s="58">
        <v>1368</v>
      </c>
    </row>
    <row r="44" spans="1:19" ht="23.25" customHeight="1">
      <c r="A44" s="419" t="s">
        <v>124</v>
      </c>
      <c r="B44" s="420"/>
      <c r="C44" s="420"/>
      <c r="D44" s="420"/>
      <c r="E44" s="420"/>
      <c r="F44" s="420"/>
      <c r="G44" s="420"/>
      <c r="H44" s="420"/>
      <c r="I44" s="420"/>
      <c r="Q44" s="64">
        <v>0.6</v>
      </c>
      <c r="R44" s="65" t="s">
        <v>133</v>
      </c>
      <c r="S44" s="58">
        <v>1596</v>
      </c>
    </row>
    <row r="45" spans="1:19" ht="23.25" customHeight="1">
      <c r="A45" s="420"/>
      <c r="B45" s="420"/>
      <c r="C45" s="420"/>
      <c r="D45" s="420"/>
      <c r="E45" s="420"/>
      <c r="F45" s="420"/>
      <c r="G45" s="420"/>
      <c r="H45" s="420"/>
      <c r="I45" s="420"/>
      <c r="Q45" s="64">
        <v>0.7</v>
      </c>
      <c r="R45" s="65" t="s">
        <v>134</v>
      </c>
      <c r="S45" s="58">
        <v>1824</v>
      </c>
    </row>
    <row r="46" spans="1:19" ht="23.25" customHeight="1">
      <c r="A46" s="420"/>
      <c r="B46" s="420"/>
      <c r="C46" s="420"/>
      <c r="D46" s="420"/>
      <c r="E46" s="420"/>
      <c r="F46" s="420"/>
      <c r="G46" s="420"/>
      <c r="H46" s="420"/>
      <c r="I46" s="420"/>
      <c r="Q46" s="64">
        <v>0.8</v>
      </c>
      <c r="R46" s="65" t="s">
        <v>135</v>
      </c>
      <c r="S46" s="58">
        <v>2052</v>
      </c>
    </row>
    <row r="47" spans="1:19" ht="23.25" customHeight="1" thickBot="1">
      <c r="A47" s="420"/>
      <c r="B47" s="420"/>
      <c r="C47" s="420"/>
      <c r="D47" s="420"/>
      <c r="E47" s="420"/>
      <c r="F47" s="420"/>
      <c r="G47" s="420"/>
      <c r="H47" s="420"/>
      <c r="I47" s="420"/>
      <c r="Q47" s="66">
        <v>0.9</v>
      </c>
      <c r="R47" s="67"/>
      <c r="S47" s="68">
        <v>2280</v>
      </c>
    </row>
    <row r="48" spans="1:19" ht="23.25" customHeight="1">
      <c r="A48" s="420"/>
      <c r="B48" s="420"/>
      <c r="C48" s="420"/>
      <c r="D48" s="420"/>
      <c r="E48" s="420"/>
      <c r="F48" s="420"/>
      <c r="G48" s="420"/>
      <c r="H48" s="420"/>
      <c r="I48" s="420"/>
    </row>
    <row r="49" spans="1:19" s="50" customFormat="1">
      <c r="A49" s="436" t="s">
        <v>125</v>
      </c>
      <c r="B49" s="436"/>
      <c r="C49" s="436"/>
      <c r="D49" s="436"/>
      <c r="E49" s="436"/>
      <c r="F49" s="436"/>
      <c r="G49" s="436"/>
      <c r="H49" s="436"/>
      <c r="I49" s="436"/>
      <c r="J49" s="105"/>
      <c r="K49" s="105"/>
      <c r="L49" s="105"/>
      <c r="M49" s="105"/>
      <c r="N49" s="105"/>
      <c r="O49" s="105"/>
      <c r="P49" s="105"/>
      <c r="Q49" s="105"/>
      <c r="R49" s="105"/>
      <c r="S49" s="105"/>
    </row>
    <row r="50" spans="1:19" ht="14.1" customHeight="1"/>
    <row r="51" spans="1:19" ht="24" customHeight="1">
      <c r="A51" s="421">
        <v>8</v>
      </c>
      <c r="B51" s="140" t="s">
        <v>82</v>
      </c>
      <c r="C51" s="426" t="s">
        <v>83</v>
      </c>
      <c r="D51" s="426"/>
      <c r="E51" s="426" t="s">
        <v>28</v>
      </c>
      <c r="F51" s="426"/>
      <c r="H51" s="440" t="s">
        <v>84</v>
      </c>
    </row>
    <row r="52" spans="1:19" ht="24" customHeight="1">
      <c r="A52" s="422"/>
      <c r="B52" s="141" t="s">
        <v>85</v>
      </c>
      <c r="C52" s="452">
        <f>IFERROR(ROUNDDOWN(F42/I37*1/365,3),0)</f>
        <v>0</v>
      </c>
      <c r="D52" s="452"/>
      <c r="E52" s="453">
        <f>ROUNDDOWN(C52*I37,0)</f>
        <v>0</v>
      </c>
      <c r="F52" s="453"/>
      <c r="G52" s="105" t="s">
        <v>86</v>
      </c>
      <c r="H52" s="441"/>
      <c r="I52" s="121" t="s">
        <v>91</v>
      </c>
    </row>
    <row r="53" spans="1:19" ht="24" customHeight="1">
      <c r="A53" s="423"/>
      <c r="B53" s="141" t="s">
        <v>87</v>
      </c>
      <c r="C53" s="452">
        <f>IFERROR(ROUNDDOWN(F43/I38*1/365,3),0)</f>
        <v>0</v>
      </c>
      <c r="D53" s="452"/>
      <c r="E53" s="453">
        <f>ROUNDDOWN(C53*I38,0)</f>
        <v>0</v>
      </c>
      <c r="F53" s="453"/>
      <c r="G53" s="105" t="s">
        <v>86</v>
      </c>
      <c r="H53" s="30" t="s">
        <v>88</v>
      </c>
      <c r="I53" s="121" t="s">
        <v>92</v>
      </c>
    </row>
    <row r="54" spans="1:19" ht="14.1" customHeight="1"/>
    <row r="55" spans="1:19" ht="25.5" customHeight="1">
      <c r="A55" s="389">
        <v>9</v>
      </c>
      <c r="B55" s="418" t="s">
        <v>127</v>
      </c>
      <c r="C55" s="142" t="s">
        <v>29</v>
      </c>
      <c r="D55" s="143" t="s">
        <v>126</v>
      </c>
      <c r="E55" s="142" t="s">
        <v>30</v>
      </c>
    </row>
    <row r="56" spans="1:19" ht="25.5" customHeight="1">
      <c r="A56" s="389"/>
      <c r="B56" s="418"/>
      <c r="C56" s="144">
        <f>VLOOKUP(N42,Q42:S47,3)</f>
        <v>1140</v>
      </c>
      <c r="D56" s="138">
        <f>IF(I11&lt;M42,0,IF(I11-M42&gt;I33,I33,I11-M42))</f>
        <v>0</v>
      </c>
      <c r="E56" s="144">
        <f>IF(D56&gt;0,C56*D56,0)</f>
        <v>0</v>
      </c>
    </row>
    <row r="57" spans="1:19" ht="14.1" customHeight="1"/>
    <row r="58" spans="1:19" ht="25.5" customHeight="1">
      <c r="A58" s="389">
        <v>10</v>
      </c>
      <c r="B58" s="418" t="s">
        <v>128</v>
      </c>
      <c r="C58" s="142" t="s">
        <v>29</v>
      </c>
      <c r="D58" s="143" t="s">
        <v>126</v>
      </c>
      <c r="E58" s="142" t="s">
        <v>30</v>
      </c>
    </row>
    <row r="59" spans="1:19" ht="25.5" customHeight="1">
      <c r="A59" s="389"/>
      <c r="B59" s="418"/>
      <c r="C59" s="144">
        <f>S47</f>
        <v>2280</v>
      </c>
      <c r="D59" s="145">
        <f>I33-D56</f>
        <v>0</v>
      </c>
      <c r="E59" s="144">
        <f>C59*D59</f>
        <v>0</v>
      </c>
    </row>
    <row r="60" spans="1:19" ht="14.1" customHeight="1"/>
    <row r="61" spans="1:19" ht="23.1" customHeight="1">
      <c r="A61" s="106">
        <v>11</v>
      </c>
      <c r="B61" s="146" t="s">
        <v>69</v>
      </c>
      <c r="C61" s="147" t="str">
        <f>別紙２!C160</f>
        <v>非該当</v>
      </c>
      <c r="D61" s="148">
        <f>IF(C61="該当",1.5,1)</f>
        <v>1</v>
      </c>
    </row>
    <row r="62" spans="1:19" ht="14.1" customHeight="1" thickBot="1"/>
    <row r="63" spans="1:19" ht="23.1" customHeight="1" thickBot="1">
      <c r="A63" s="149">
        <v>12</v>
      </c>
      <c r="B63" s="150" t="s">
        <v>31</v>
      </c>
      <c r="C63" s="437">
        <f>(E56+E59)*D61</f>
        <v>0</v>
      </c>
      <c r="D63" s="438"/>
      <c r="F63" s="151"/>
    </row>
    <row r="65" ht="24.75" customHeight="1"/>
  </sheetData>
  <sheetProtection sheet="1" selectLockedCells="1"/>
  <dataConsolidate/>
  <mergeCells count="81">
    <mergeCell ref="C63:D63"/>
    <mergeCell ref="E52:F52"/>
    <mergeCell ref="C53:D53"/>
    <mergeCell ref="E53:F53"/>
    <mergeCell ref="A55:A56"/>
    <mergeCell ref="B55:B56"/>
    <mergeCell ref="A58:A59"/>
    <mergeCell ref="B58:B59"/>
    <mergeCell ref="A51:A53"/>
    <mergeCell ref="C51:D51"/>
    <mergeCell ref="E51:F51"/>
    <mergeCell ref="A41:A43"/>
    <mergeCell ref="Q41:R41"/>
    <mergeCell ref="A44:I48"/>
    <mergeCell ref="A49:I49"/>
    <mergeCell ref="A35:A38"/>
    <mergeCell ref="B35:B36"/>
    <mergeCell ref="H51:H52"/>
    <mergeCell ref="C52:D52"/>
    <mergeCell ref="F28:F29"/>
    <mergeCell ref="G28:G29"/>
    <mergeCell ref="H28:H29"/>
    <mergeCell ref="C35:C36"/>
    <mergeCell ref="D35:D36"/>
    <mergeCell ref="E35:E36"/>
    <mergeCell ref="F35:F36"/>
    <mergeCell ref="G35:G36"/>
    <mergeCell ref="H35:H36"/>
    <mergeCell ref="K24:L27"/>
    <mergeCell ref="P24:Q26"/>
    <mergeCell ref="A25:A26"/>
    <mergeCell ref="B25:B26"/>
    <mergeCell ref="P27:Q27"/>
    <mergeCell ref="F20:F21"/>
    <mergeCell ref="G20:G21"/>
    <mergeCell ref="A28:A30"/>
    <mergeCell ref="B28:B30"/>
    <mergeCell ref="C28:C29"/>
    <mergeCell ref="D28:D29"/>
    <mergeCell ref="E28:E29"/>
    <mergeCell ref="A20:A22"/>
    <mergeCell ref="B20:B22"/>
    <mergeCell ref="C20:C21"/>
    <mergeCell ref="D20:D21"/>
    <mergeCell ref="E20:E21"/>
    <mergeCell ref="M15:M16"/>
    <mergeCell ref="N15:N16"/>
    <mergeCell ref="O15:O16"/>
    <mergeCell ref="Q15:Q16"/>
    <mergeCell ref="R15:R16"/>
    <mergeCell ref="P15:P16"/>
    <mergeCell ref="K9:L10"/>
    <mergeCell ref="K11:L11"/>
    <mergeCell ref="A12:I12"/>
    <mergeCell ref="A14:I14"/>
    <mergeCell ref="K15:L17"/>
    <mergeCell ref="A16:A18"/>
    <mergeCell ref="B16:B18"/>
    <mergeCell ref="C16:C17"/>
    <mergeCell ref="D16:D17"/>
    <mergeCell ref="E16:E17"/>
    <mergeCell ref="F16:F17"/>
    <mergeCell ref="G16:G17"/>
    <mergeCell ref="H16:H17"/>
    <mergeCell ref="K18:K19"/>
    <mergeCell ref="A13:I13"/>
    <mergeCell ref="A7:A11"/>
    <mergeCell ref="G7:G8"/>
    <mergeCell ref="H7:H8"/>
    <mergeCell ref="C2:F2"/>
    <mergeCell ref="G2:I2"/>
    <mergeCell ref="A3:A5"/>
    <mergeCell ref="C3:F3"/>
    <mergeCell ref="G3:I3"/>
    <mergeCell ref="C4:D4"/>
    <mergeCell ref="C5:D5"/>
    <mergeCell ref="B7:B8"/>
    <mergeCell ref="C7:C8"/>
    <mergeCell ref="D7:D8"/>
    <mergeCell ref="E7:E8"/>
    <mergeCell ref="F7:F8"/>
  </mergeCells>
  <phoneticPr fontId="1"/>
  <conditionalFormatting sqref="C52:F52">
    <cfRule type="expression" dxfId="13" priority="5">
      <formula>OR($I$37=$I$38,$H$53="Ａ")</formula>
    </cfRule>
  </conditionalFormatting>
  <conditionalFormatting sqref="C53:F53">
    <cfRule type="expression" dxfId="12" priority="4">
      <formula>AND($I$37&lt;&gt;$I$38,$H$53="Ｂ")</formula>
    </cfRule>
  </conditionalFormatting>
  <conditionalFormatting sqref="G52">
    <cfRule type="expression" dxfId="11" priority="3">
      <formula>AND($I$37&lt;&gt;$I$38,$H$53="Ｂ")</formula>
    </cfRule>
  </conditionalFormatting>
  <conditionalFormatting sqref="G53">
    <cfRule type="expression" dxfId="10" priority="2">
      <formula>OR($I$37=$I$38,$H$53="Ａ")</formula>
    </cfRule>
  </conditionalFormatting>
  <conditionalFormatting sqref="H51:H53">
    <cfRule type="expression" dxfId="9" priority="1">
      <formula>$I$37=$I$38</formula>
    </cfRule>
  </conditionalFormatting>
  <conditionalFormatting sqref="I33">
    <cfRule type="expression" dxfId="8" priority="6">
      <formula>$I$33&lt;0</formula>
    </cfRule>
  </conditionalFormatting>
  <conditionalFormatting sqref="I34">
    <cfRule type="expression" dxfId="7" priority="7">
      <formula>$I$33&lt;0</formula>
    </cfRule>
  </conditionalFormatting>
  <dataValidations count="11">
    <dataValidation type="list" allowBlank="1" showInputMessage="1" showErrorMessage="1" sqref="C5:D5" xr:uid="{00000000-0002-0000-0A00-000000000000}">
      <formula1>"存続,廃止,廃止（有床診療所化）,廃止（無床診療所化）"</formula1>
    </dataValidation>
    <dataValidation imeMode="disabled" allowBlank="1" showInputMessage="1" showErrorMessage="1" sqref="C11:G11" xr:uid="{00000000-0002-0000-0A00-000001000000}"/>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xr:uid="{00000000-0002-0000-0A00-000002000000}">
      <formula1>O18</formula1>
      <formula2>O19</formula2>
    </dataValidation>
    <dataValidation type="whole" imeMode="disabled" operator="greaterThanOrEqual" allowBlank="1" showInputMessage="1" showErrorMessage="1" error="令和２年４月１日時点における稼働病床数未満の数値は入力できません。" sqref="C38:G38" xr:uid="{00000000-0002-0000-0A00-000003000000}">
      <formula1>C10</formula1>
    </dataValidation>
    <dataValidation type="whole" imeMode="disabled" operator="greaterThanOrEqual" allowBlank="1" showInputMessage="1" showErrorMessage="1" error="0以上の値を入力してください。" sqref="C9:G10 C18:F18 C42:E43" xr:uid="{00000000-0002-0000-0A00-000004000000}">
      <formula1>0</formula1>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xr:uid="{00000000-0002-0000-0A00-000005000000}">
      <formula1>P18</formula1>
      <formula2>P19</formula2>
    </dataValidation>
    <dataValidation type="whole" imeMode="disabled" allowBlank="1" showInputMessage="1" showErrorMessage="1" error="対象３区分の減少病床数の合計（融通分を除く）を超える転換はできません。" sqref="D26" xr:uid="{00000000-0002-0000-0A00-000006000000}">
      <formula1>0</formula1>
      <formula2>O27</formula2>
    </dataValidation>
    <dataValidation type="list" allowBlank="1" showInputMessage="1" showErrorMessage="1" sqref="H53" xr:uid="{00000000-0002-0000-0A00-000007000000}">
      <formula1>IF($I$37&lt;&gt;$I$38,INDIRECT("I46:I47"),INDIRECT("I46"))</formula1>
    </dataValidation>
    <dataValidation type="whole" imeMode="disabled" operator="greaterThanOrEqual" allowBlank="1" showInputMessage="1" showErrorMessage="1" error="平成30年度病床機能報告における稼働病床数未満の数値は入力できません。" sqref="C37:G37" xr:uid="{00000000-0002-0000-0A00-000008000000}">
      <formula1>C9</formula1>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xr:uid="{00000000-0002-0000-0A00-000009000000}">
      <formula1>N18</formula1>
      <formula2>N19</formula2>
    </dataValidation>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xr:uid="{00000000-0002-0000-0A00-00000A000000}">
      <formula1>M18</formula1>
      <formula2>M19</formula2>
    </dataValidation>
  </dataValidations>
  <pageMargins left="0.70866141732283472" right="0.70866141732283472" top="0.39370078740157483" bottom="0.39370078740157483" header="0.31496062992125984" footer="0.31496062992125984"/>
  <pageSetup paperSize="9" scale="64" fitToWidth="0" orientation="portrait" r:id="rId1"/>
  <colBreaks count="1" manualBreakCount="1">
    <brk id="9" max="57" man="1"/>
  </col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65"/>
  <sheetViews>
    <sheetView view="pageBreakPreview" zoomScale="85" zoomScaleNormal="100" zoomScaleSheetLayoutView="85" workbookViewId="0">
      <selection activeCell="AZ16" sqref="AZ16:BG18"/>
    </sheetView>
  </sheetViews>
  <sheetFormatPr defaultColWidth="9" defaultRowHeight="17.399999999999999"/>
  <cols>
    <col min="1" max="1" width="5.44140625" style="105" customWidth="1"/>
    <col min="2" max="2" width="27.33203125" style="105" customWidth="1"/>
    <col min="3" max="8" width="10.77734375" style="105" customWidth="1"/>
    <col min="9" max="9" width="16.44140625" style="105" customWidth="1"/>
    <col min="10" max="12" width="9" style="105" hidden="1" customWidth="1"/>
    <col min="13" max="20" width="11.6640625" style="105" hidden="1" customWidth="1"/>
    <col min="21" max="21" width="11.6640625" style="105" customWidth="1"/>
    <col min="22" max="16384" width="9" style="105"/>
  </cols>
  <sheetData>
    <row r="1" spans="1:23" ht="34.5" customHeight="1">
      <c r="A1" s="104" t="s">
        <v>24</v>
      </c>
    </row>
    <row r="2" spans="1:23" ht="15" customHeight="1">
      <c r="A2" s="106" t="s">
        <v>8</v>
      </c>
      <c r="B2" s="106" t="s">
        <v>108</v>
      </c>
      <c r="C2" s="430" t="s">
        <v>10</v>
      </c>
      <c r="D2" s="431"/>
      <c r="E2" s="431"/>
      <c r="F2" s="432"/>
      <c r="G2" s="389" t="s">
        <v>99</v>
      </c>
      <c r="H2" s="389"/>
      <c r="I2" s="389"/>
      <c r="K2" s="93"/>
      <c r="L2" s="93"/>
      <c r="M2" s="94"/>
      <c r="N2" s="94"/>
      <c r="O2" s="94"/>
      <c r="P2" s="94"/>
      <c r="Q2" s="93"/>
      <c r="R2" s="93"/>
      <c r="S2" s="94"/>
      <c r="T2" s="94"/>
      <c r="U2" s="94"/>
      <c r="V2" s="94"/>
      <c r="W2" s="93"/>
    </row>
    <row r="3" spans="1:23" ht="26.25" customHeight="1">
      <c r="A3" s="427" t="s">
        <v>66</v>
      </c>
      <c r="B3" s="103"/>
      <c r="C3" s="467"/>
      <c r="D3" s="468"/>
      <c r="E3" s="468"/>
      <c r="F3" s="469"/>
      <c r="G3" s="429"/>
      <c r="H3" s="429"/>
      <c r="I3" s="429"/>
    </row>
    <row r="4" spans="1:23" ht="15" customHeight="1">
      <c r="A4" s="427"/>
      <c r="B4" s="106" t="s">
        <v>13</v>
      </c>
      <c r="C4" s="428" t="s">
        <v>37</v>
      </c>
      <c r="D4" s="428"/>
      <c r="K4" s="93"/>
      <c r="L4" s="93"/>
      <c r="M4" s="94"/>
      <c r="N4" s="94"/>
      <c r="O4" s="94"/>
      <c r="P4" s="94"/>
      <c r="Q4" s="93"/>
      <c r="R4" s="93"/>
      <c r="S4" s="94"/>
      <c r="T4" s="94"/>
      <c r="U4" s="94"/>
      <c r="V4" s="94"/>
      <c r="W4" s="93"/>
    </row>
    <row r="5" spans="1:23" ht="26.25" customHeight="1">
      <c r="A5" s="427"/>
      <c r="B5" s="103"/>
      <c r="C5" s="429"/>
      <c r="D5" s="429"/>
      <c r="K5" s="93"/>
      <c r="L5" s="93"/>
      <c r="M5" s="94"/>
      <c r="N5" s="94"/>
      <c r="O5" s="94"/>
      <c r="P5" s="94"/>
    </row>
    <row r="6" spans="1:23" ht="18" thickBot="1"/>
    <row r="7" spans="1:23" ht="14.1" customHeight="1" thickBot="1">
      <c r="A7" s="389">
        <v>1</v>
      </c>
      <c r="B7" s="396" t="s">
        <v>109</v>
      </c>
      <c r="C7" s="390" t="s">
        <v>2</v>
      </c>
      <c r="D7" s="392" t="s">
        <v>3</v>
      </c>
      <c r="E7" s="394" t="s">
        <v>4</v>
      </c>
      <c r="F7" s="416" t="s">
        <v>6</v>
      </c>
      <c r="G7" s="400" t="s">
        <v>5</v>
      </c>
      <c r="H7" s="402" t="s">
        <v>25</v>
      </c>
      <c r="I7" s="108"/>
    </row>
    <row r="8" spans="1:23" ht="14.1" customHeight="1" thickBot="1">
      <c r="A8" s="389"/>
      <c r="B8" s="397"/>
      <c r="C8" s="391"/>
      <c r="D8" s="393"/>
      <c r="E8" s="394"/>
      <c r="F8" s="417"/>
      <c r="G8" s="401"/>
      <c r="H8" s="403"/>
      <c r="I8" s="109" t="s">
        <v>111</v>
      </c>
      <c r="K8" s="105" t="s">
        <v>174</v>
      </c>
    </row>
    <row r="9" spans="1:23" ht="24" customHeight="1">
      <c r="A9" s="389"/>
      <c r="B9" s="110" t="s">
        <v>79</v>
      </c>
      <c r="C9" s="40"/>
      <c r="D9" s="41"/>
      <c r="E9" s="42"/>
      <c r="F9" s="43"/>
      <c r="G9" s="44"/>
      <c r="H9" s="111">
        <f>SUM(C9:G9)</f>
        <v>0</v>
      </c>
      <c r="I9" s="112">
        <f>SUM(C9,D9,F9)</f>
        <v>0</v>
      </c>
      <c r="K9" s="404" t="s">
        <v>115</v>
      </c>
      <c r="L9" s="405"/>
    </row>
    <row r="10" spans="1:23" ht="24" customHeight="1" thickBot="1">
      <c r="A10" s="389"/>
      <c r="B10" s="113" t="s">
        <v>110</v>
      </c>
      <c r="C10" s="45"/>
      <c r="D10" s="46"/>
      <c r="E10" s="47"/>
      <c r="F10" s="48"/>
      <c r="G10" s="49"/>
      <c r="H10" s="114">
        <f>SUM(C10:G10)</f>
        <v>0</v>
      </c>
      <c r="I10" s="115">
        <f>SUM(C10,D10,F10)</f>
        <v>0</v>
      </c>
      <c r="K10" s="406"/>
      <c r="L10" s="407"/>
    </row>
    <row r="11" spans="1:23" ht="24" customHeight="1" thickTop="1" thickBot="1">
      <c r="A11" s="389"/>
      <c r="B11" s="116" t="str">
        <f>"③　統合前病床数＝"&amp; $K11&amp;" （※２）"</f>
        <v>③　統合前病床数＝② （※２）</v>
      </c>
      <c r="C11" s="35">
        <f>IF($K11="①",C9,C10)</f>
        <v>0</v>
      </c>
      <c r="D11" s="36">
        <f>IF($K11="①",D9,D10)</f>
        <v>0</v>
      </c>
      <c r="E11" s="37">
        <f>IF($K11="①",E9,E10)</f>
        <v>0</v>
      </c>
      <c r="F11" s="38">
        <f>IF($K11="①",F9,F10)</f>
        <v>0</v>
      </c>
      <c r="G11" s="39">
        <f>IF($K11="①",G9,G10)</f>
        <v>0</v>
      </c>
      <c r="H11" s="117">
        <f>SUM(C11:G11)</f>
        <v>0</v>
      </c>
      <c r="I11" s="38">
        <f>SUM(C11,D11,F11)</f>
        <v>0</v>
      </c>
      <c r="K11" s="408" t="str">
        <f>IF(I9&lt;I10,"①","②")</f>
        <v>②</v>
      </c>
      <c r="L11" s="409"/>
    </row>
    <row r="12" spans="1:23" ht="54" customHeight="1">
      <c r="A12" s="398" t="s">
        <v>112</v>
      </c>
      <c r="B12" s="399"/>
      <c r="C12" s="399"/>
      <c r="D12" s="399"/>
      <c r="E12" s="399"/>
      <c r="F12" s="399"/>
      <c r="G12" s="399"/>
      <c r="H12" s="399"/>
      <c r="I12" s="399"/>
    </row>
    <row r="13" spans="1:23">
      <c r="A13" s="399" t="s">
        <v>113</v>
      </c>
      <c r="B13" s="399"/>
      <c r="C13" s="399"/>
      <c r="D13" s="399"/>
      <c r="E13" s="399"/>
      <c r="F13" s="399"/>
      <c r="G13" s="399"/>
      <c r="H13" s="399"/>
      <c r="I13" s="399"/>
      <c r="S13" s="153"/>
    </row>
    <row r="14" spans="1:23" ht="18" thickBot="1">
      <c r="A14" s="399" t="s">
        <v>114</v>
      </c>
      <c r="B14" s="399"/>
      <c r="C14" s="399"/>
      <c r="D14" s="399"/>
      <c r="E14" s="399"/>
      <c r="F14" s="399"/>
      <c r="G14" s="399"/>
      <c r="H14" s="399"/>
      <c r="I14" s="399"/>
      <c r="K14" s="105" t="s">
        <v>156</v>
      </c>
      <c r="S14" s="152"/>
    </row>
    <row r="15" spans="1:23" ht="14.1" customHeight="1" thickBot="1">
      <c r="K15" s="410" t="s">
        <v>150</v>
      </c>
      <c r="L15" s="411"/>
      <c r="M15" s="442" t="s">
        <v>2</v>
      </c>
      <c r="N15" s="442" t="s">
        <v>3</v>
      </c>
      <c r="O15" s="442" t="s">
        <v>4</v>
      </c>
      <c r="P15" s="444" t="s">
        <v>6</v>
      </c>
      <c r="Q15" s="466" t="s">
        <v>47</v>
      </c>
      <c r="R15" s="463" t="s">
        <v>25</v>
      </c>
      <c r="S15" s="55"/>
    </row>
    <row r="16" spans="1:23" ht="14.1" customHeight="1" thickBot="1">
      <c r="A16" s="389">
        <v>2</v>
      </c>
      <c r="B16" s="395" t="s">
        <v>48</v>
      </c>
      <c r="C16" s="390" t="s">
        <v>2</v>
      </c>
      <c r="D16" s="392" t="s">
        <v>3</v>
      </c>
      <c r="E16" s="394" t="s">
        <v>4</v>
      </c>
      <c r="F16" s="416" t="s">
        <v>6</v>
      </c>
      <c r="G16" s="401" t="s">
        <v>47</v>
      </c>
      <c r="H16" s="402" t="s">
        <v>25</v>
      </c>
      <c r="I16" s="108"/>
      <c r="K16" s="412"/>
      <c r="L16" s="413"/>
      <c r="M16" s="443"/>
      <c r="N16" s="443"/>
      <c r="O16" s="443"/>
      <c r="P16" s="445"/>
      <c r="Q16" s="415"/>
      <c r="R16" s="463"/>
      <c r="S16" s="56" t="s">
        <v>116</v>
      </c>
    </row>
    <row r="17" spans="1:19" ht="14.1" customHeight="1">
      <c r="A17" s="389"/>
      <c r="B17" s="395"/>
      <c r="C17" s="391"/>
      <c r="D17" s="393"/>
      <c r="E17" s="394"/>
      <c r="F17" s="417"/>
      <c r="G17" s="401"/>
      <c r="H17" s="403"/>
      <c r="I17" s="109" t="s">
        <v>26</v>
      </c>
      <c r="K17" s="414"/>
      <c r="L17" s="415"/>
      <c r="M17" s="57">
        <f>C18-C11</f>
        <v>0</v>
      </c>
      <c r="N17" s="57">
        <f>D18-D11</f>
        <v>0</v>
      </c>
      <c r="O17" s="57">
        <f>E18-E11</f>
        <v>0</v>
      </c>
      <c r="P17" s="58">
        <f>F18-F11</f>
        <v>0</v>
      </c>
      <c r="Q17" s="59">
        <f t="shared" ref="Q17" si="0">G18-G11</f>
        <v>0</v>
      </c>
      <c r="R17" s="60">
        <f>H18-H11</f>
        <v>0</v>
      </c>
      <c r="S17" s="57">
        <f>I18-I11</f>
        <v>0</v>
      </c>
    </row>
    <row r="18" spans="1:19" ht="24" customHeight="1" thickBot="1">
      <c r="A18" s="389"/>
      <c r="B18" s="395"/>
      <c r="C18" s="51"/>
      <c r="D18" s="52"/>
      <c r="E18" s="53"/>
      <c r="F18" s="54"/>
      <c r="G18" s="118">
        <v>0</v>
      </c>
      <c r="H18" s="119">
        <f>SUM(C18:G18)</f>
        <v>0</v>
      </c>
      <c r="I18" s="120">
        <f>SUM(C18,D18,F18)</f>
        <v>0</v>
      </c>
      <c r="K18" s="464" t="s">
        <v>151</v>
      </c>
      <c r="L18" s="95" t="s">
        <v>152</v>
      </c>
      <c r="M18" s="157">
        <f>IF(M17&gt;0,M17*-1,0)</f>
        <v>0</v>
      </c>
      <c r="N18" s="157">
        <f>IF(N17&gt;0,N17*-1,0)</f>
        <v>0</v>
      </c>
      <c r="O18" s="157">
        <f>IF(O17&gt;0,O17*-1,0)</f>
        <v>0</v>
      </c>
      <c r="P18" s="158">
        <f>IF(P17&gt;0,P17*-1,0)</f>
        <v>0</v>
      </c>
      <c r="Q18" s="98"/>
      <c r="R18" s="96"/>
      <c r="S18" s="101">
        <f>IF(S17&gt;0,S17*-1,0)</f>
        <v>0</v>
      </c>
    </row>
    <row r="19" spans="1:19" s="121" customFormat="1" ht="14.1" customHeight="1" thickBot="1">
      <c r="C19" s="50"/>
      <c r="D19" s="50"/>
      <c r="E19" s="50"/>
      <c r="F19" s="50"/>
      <c r="G19" s="50"/>
      <c r="H19" s="50"/>
      <c r="I19" s="122"/>
      <c r="K19" s="465"/>
      <c r="L19" s="156" t="s">
        <v>153</v>
      </c>
      <c r="M19" s="159">
        <f>IF(M17&lt;0,M17*-1,0)</f>
        <v>0</v>
      </c>
      <c r="N19" s="159">
        <f t="shared" ref="N19:P19" si="1">IF(N17&lt;0,N17*-1,0)</f>
        <v>0</v>
      </c>
      <c r="O19" s="159">
        <f t="shared" si="1"/>
        <v>0</v>
      </c>
      <c r="P19" s="160">
        <f t="shared" si="1"/>
        <v>0</v>
      </c>
      <c r="Q19" s="99"/>
      <c r="R19" s="97"/>
      <c r="S19" s="102">
        <f>IF(S17&lt;0,S17*-1,0)</f>
        <v>0</v>
      </c>
    </row>
    <row r="20" spans="1:19" ht="14.1" customHeight="1">
      <c r="A20" s="389">
        <v>3</v>
      </c>
      <c r="B20" s="395" t="s">
        <v>163</v>
      </c>
      <c r="C20" s="390" t="s">
        <v>2</v>
      </c>
      <c r="D20" s="392" t="s">
        <v>3</v>
      </c>
      <c r="E20" s="394" t="s">
        <v>4</v>
      </c>
      <c r="F20" s="416" t="s">
        <v>6</v>
      </c>
      <c r="G20" s="432" t="s">
        <v>36</v>
      </c>
      <c r="Q20" s="123"/>
    </row>
    <row r="21" spans="1:19" ht="14.1" customHeight="1">
      <c r="A21" s="389"/>
      <c r="B21" s="395"/>
      <c r="C21" s="391"/>
      <c r="D21" s="393"/>
      <c r="E21" s="394"/>
      <c r="F21" s="417"/>
      <c r="G21" s="432"/>
      <c r="K21" s="50"/>
      <c r="L21" s="50"/>
      <c r="M21" s="50"/>
      <c r="N21" s="50"/>
      <c r="O21" s="50"/>
      <c r="P21" s="50"/>
      <c r="R21" s="50"/>
      <c r="S21" s="50"/>
    </row>
    <row r="22" spans="1:19" ht="24" customHeight="1" thickBot="1">
      <c r="A22" s="389"/>
      <c r="B22" s="395"/>
      <c r="C22" s="51"/>
      <c r="D22" s="52"/>
      <c r="E22" s="53"/>
      <c r="F22" s="54"/>
      <c r="G22" s="118">
        <f>SUM(C22,D22,F22)</f>
        <v>0</v>
      </c>
    </row>
    <row r="23" spans="1:19" ht="18.75" customHeight="1" thickBot="1">
      <c r="A23" s="124" t="s">
        <v>117</v>
      </c>
      <c r="B23" s="125"/>
      <c r="K23" s="105" t="s">
        <v>170</v>
      </c>
      <c r="P23" s="105" t="s">
        <v>171</v>
      </c>
    </row>
    <row r="24" spans="1:19" ht="14.1" customHeight="1">
      <c r="K24" s="454" t="s">
        <v>136</v>
      </c>
      <c r="L24" s="455"/>
      <c r="M24" s="70" t="s">
        <v>167</v>
      </c>
      <c r="N24" s="71" t="s">
        <v>168</v>
      </c>
      <c r="O24" s="89" t="s">
        <v>164</v>
      </c>
      <c r="P24" s="446" t="s">
        <v>137</v>
      </c>
      <c r="Q24" s="447"/>
      <c r="R24" s="72"/>
      <c r="S24" s="73"/>
    </row>
    <row r="25" spans="1:19" ht="21.75" customHeight="1">
      <c r="A25" s="389">
        <v>4</v>
      </c>
      <c r="B25" s="440" t="s">
        <v>80</v>
      </c>
      <c r="C25" s="126" t="s">
        <v>4</v>
      </c>
      <c r="D25" s="126" t="s">
        <v>27</v>
      </c>
      <c r="E25" s="126" t="s">
        <v>25</v>
      </c>
      <c r="K25" s="456"/>
      <c r="L25" s="457"/>
      <c r="M25" s="74" t="s">
        <v>138</v>
      </c>
      <c r="N25" s="75" t="s">
        <v>139</v>
      </c>
      <c r="O25" s="76" t="s">
        <v>140</v>
      </c>
      <c r="P25" s="448"/>
      <c r="Q25" s="449"/>
      <c r="R25" s="77" t="s">
        <v>141</v>
      </c>
      <c r="S25" s="78" t="s">
        <v>142</v>
      </c>
    </row>
    <row r="26" spans="1:19" ht="25.5" customHeight="1" thickBot="1">
      <c r="A26" s="389"/>
      <c r="B26" s="440"/>
      <c r="C26" s="127">
        <f>IF(E11&lt;E18,P27,0)</f>
        <v>0</v>
      </c>
      <c r="D26" s="61"/>
      <c r="E26" s="127">
        <f>SUM(C26:D26)</f>
        <v>0</v>
      </c>
      <c r="F26" s="128"/>
      <c r="K26" s="456"/>
      <c r="L26" s="457"/>
      <c r="M26" s="79" t="s">
        <v>165</v>
      </c>
      <c r="N26" s="80" t="s">
        <v>166</v>
      </c>
      <c r="O26" s="81" t="s">
        <v>145</v>
      </c>
      <c r="P26" s="448"/>
      <c r="Q26" s="449"/>
      <c r="R26" s="82" t="s">
        <v>143</v>
      </c>
      <c r="S26" s="83" t="s">
        <v>144</v>
      </c>
    </row>
    <row r="27" spans="1:19" ht="14.1" customHeight="1" thickBot="1">
      <c r="K27" s="458"/>
      <c r="L27" s="459"/>
      <c r="M27" s="84">
        <f>I11-I18</f>
        <v>0</v>
      </c>
      <c r="N27" s="85">
        <f>G22</f>
        <v>0</v>
      </c>
      <c r="O27" s="86">
        <f>IF(M27&gt;N27,M27-N27,0)</f>
        <v>0</v>
      </c>
      <c r="P27" s="450">
        <f>MIN(R27:S27)</f>
        <v>0</v>
      </c>
      <c r="Q27" s="451"/>
      <c r="R27" s="87">
        <f>O27-D26</f>
        <v>0</v>
      </c>
      <c r="S27" s="88">
        <f>E18+E22-E11</f>
        <v>0</v>
      </c>
    </row>
    <row r="28" spans="1:19" ht="14.1" customHeight="1" thickBot="1">
      <c r="A28" s="389">
        <v>5</v>
      </c>
      <c r="B28" s="395" t="s">
        <v>118</v>
      </c>
      <c r="C28" s="390" t="s">
        <v>2</v>
      </c>
      <c r="D28" s="392" t="s">
        <v>3</v>
      </c>
      <c r="E28" s="394" t="s">
        <v>4</v>
      </c>
      <c r="F28" s="416" t="s">
        <v>6</v>
      </c>
      <c r="G28" s="401" t="s">
        <v>5</v>
      </c>
      <c r="H28" s="402" t="s">
        <v>25</v>
      </c>
      <c r="I28" s="108"/>
    </row>
    <row r="29" spans="1:19" ht="14.1" customHeight="1">
      <c r="A29" s="389"/>
      <c r="B29" s="395"/>
      <c r="C29" s="391"/>
      <c r="D29" s="393"/>
      <c r="E29" s="394"/>
      <c r="F29" s="417"/>
      <c r="G29" s="401"/>
      <c r="H29" s="403"/>
      <c r="I29" s="109" t="s">
        <v>26</v>
      </c>
    </row>
    <row r="30" spans="1:19" ht="24" customHeight="1" thickBot="1">
      <c r="A30" s="389"/>
      <c r="B30" s="395"/>
      <c r="C30" s="129">
        <f>C11-C18</f>
        <v>0</v>
      </c>
      <c r="D30" s="130">
        <f>D11-D18</f>
        <v>0</v>
      </c>
      <c r="E30" s="131">
        <f>E11-E18</f>
        <v>0</v>
      </c>
      <c r="F30" s="132">
        <f>F11-F18</f>
        <v>0</v>
      </c>
      <c r="G30" s="118">
        <f>G11-G18</f>
        <v>0</v>
      </c>
      <c r="H30" s="119">
        <f>SUM(C30:G30)</f>
        <v>0</v>
      </c>
      <c r="I30" s="92">
        <f>C30+D30+F30</f>
        <v>0</v>
      </c>
    </row>
    <row r="31" spans="1:19" ht="14.1" customHeight="1" thickBot="1"/>
    <row r="32" spans="1:19" ht="24.9" customHeight="1">
      <c r="F32" s="90" t="s">
        <v>148</v>
      </c>
      <c r="G32" s="155" t="s">
        <v>160</v>
      </c>
      <c r="H32" s="161" t="s">
        <v>169</v>
      </c>
      <c r="I32" s="91" t="s">
        <v>149</v>
      </c>
    </row>
    <row r="33" spans="1:19" ht="24.9" customHeight="1" thickBot="1">
      <c r="F33" s="57">
        <f>I30</f>
        <v>0</v>
      </c>
      <c r="G33" s="57">
        <f>E26</f>
        <v>0</v>
      </c>
      <c r="H33" s="58">
        <f>G22</f>
        <v>0</v>
      </c>
      <c r="I33" s="120">
        <f>IF(F33-G33-H33&lt;0,0,F33-G33-H33)</f>
        <v>0</v>
      </c>
    </row>
    <row r="34" spans="1:19" ht="14.1" customHeight="1" thickBot="1">
      <c r="I34" s="100" t="s">
        <v>154</v>
      </c>
    </row>
    <row r="35" spans="1:19" ht="14.1" customHeight="1" thickBot="1">
      <c r="A35" s="389">
        <v>6</v>
      </c>
      <c r="B35" s="424" t="s">
        <v>119</v>
      </c>
      <c r="C35" s="390" t="s">
        <v>2</v>
      </c>
      <c r="D35" s="392" t="s">
        <v>3</v>
      </c>
      <c r="E35" s="394" t="s">
        <v>4</v>
      </c>
      <c r="F35" s="416" t="s">
        <v>6</v>
      </c>
      <c r="G35" s="401" t="s">
        <v>47</v>
      </c>
      <c r="H35" s="402" t="s">
        <v>25</v>
      </c>
      <c r="I35" s="108"/>
    </row>
    <row r="36" spans="1:19" ht="14.1" customHeight="1">
      <c r="A36" s="389"/>
      <c r="B36" s="425"/>
      <c r="C36" s="391"/>
      <c r="D36" s="393"/>
      <c r="E36" s="394"/>
      <c r="F36" s="417"/>
      <c r="G36" s="401"/>
      <c r="H36" s="403"/>
      <c r="I36" s="109" t="s">
        <v>26</v>
      </c>
    </row>
    <row r="37" spans="1:19" ht="24" customHeight="1">
      <c r="A37" s="389"/>
      <c r="B37" s="133" t="s">
        <v>79</v>
      </c>
      <c r="C37" s="31"/>
      <c r="D37" s="32"/>
      <c r="E37" s="53"/>
      <c r="F37" s="33"/>
      <c r="G37" s="34"/>
      <c r="H37" s="119">
        <f>SUM(C37:G37)</f>
        <v>0</v>
      </c>
      <c r="I37" s="134">
        <f>SUM(C37,D37,F37)</f>
        <v>0</v>
      </c>
    </row>
    <row r="38" spans="1:19" ht="24" customHeight="1" thickBot="1">
      <c r="A38" s="389"/>
      <c r="B38" s="133" t="s">
        <v>120</v>
      </c>
      <c r="C38" s="51"/>
      <c r="D38" s="52"/>
      <c r="E38" s="53"/>
      <c r="F38" s="54"/>
      <c r="G38" s="34"/>
      <c r="H38" s="119">
        <f>SUM(C38:G38)</f>
        <v>0</v>
      </c>
      <c r="I38" s="132">
        <f>SUM(C38,D38,F38)</f>
        <v>0</v>
      </c>
    </row>
    <row r="39" spans="1:19" ht="18.75" customHeight="1">
      <c r="A39" s="124" t="s">
        <v>121</v>
      </c>
      <c r="B39" s="125"/>
      <c r="M39" s="105" t="s">
        <v>172</v>
      </c>
    </row>
    <row r="40" spans="1:19" ht="14.1" customHeight="1" thickBot="1">
      <c r="M40" s="105" t="s">
        <v>157</v>
      </c>
      <c r="N40" s="105" t="s">
        <v>173</v>
      </c>
      <c r="Q40" s="105" t="s">
        <v>173</v>
      </c>
    </row>
    <row r="41" spans="1:19" ht="33" customHeight="1">
      <c r="A41" s="421">
        <v>7</v>
      </c>
      <c r="B41" s="135" t="s">
        <v>81</v>
      </c>
      <c r="C41" s="126" t="s">
        <v>2</v>
      </c>
      <c r="D41" s="126" t="s">
        <v>3</v>
      </c>
      <c r="E41" s="126" t="s">
        <v>6</v>
      </c>
      <c r="F41" s="126" t="s">
        <v>25</v>
      </c>
      <c r="M41" s="154" t="s">
        <v>158</v>
      </c>
      <c r="N41" s="69" t="s">
        <v>159</v>
      </c>
      <c r="Q41" s="460" t="s">
        <v>129</v>
      </c>
      <c r="R41" s="461"/>
      <c r="S41" s="63" t="s">
        <v>130</v>
      </c>
    </row>
    <row r="42" spans="1:19" ht="23.25" customHeight="1">
      <c r="A42" s="422"/>
      <c r="B42" s="136" t="s">
        <v>122</v>
      </c>
      <c r="C42" s="62"/>
      <c r="D42" s="62"/>
      <c r="E42" s="62"/>
      <c r="F42" s="137">
        <f>SUM(C42:E42)</f>
        <v>0</v>
      </c>
      <c r="M42" s="138">
        <f>IF(AND(I37&lt;&gt;I38,H53="Ｂ"),E53,E52)</f>
        <v>0</v>
      </c>
      <c r="N42" s="139">
        <f>IF(AND(I37&lt;&gt;I38,H53="Ｂ"),C53,C52)</f>
        <v>0</v>
      </c>
      <c r="Q42" s="64">
        <v>0</v>
      </c>
      <c r="R42" s="65" t="s">
        <v>131</v>
      </c>
      <c r="S42" s="58">
        <v>1140</v>
      </c>
    </row>
    <row r="43" spans="1:19" ht="23.25" customHeight="1">
      <c r="A43" s="423"/>
      <c r="B43" s="136" t="s">
        <v>123</v>
      </c>
      <c r="C43" s="62"/>
      <c r="D43" s="62"/>
      <c r="E43" s="62"/>
      <c r="F43" s="137">
        <f>SUM(C43:E43)</f>
        <v>0</v>
      </c>
      <c r="Q43" s="64">
        <v>0.5</v>
      </c>
      <c r="R43" s="65" t="s">
        <v>132</v>
      </c>
      <c r="S43" s="58">
        <v>1368</v>
      </c>
    </row>
    <row r="44" spans="1:19" ht="23.25" customHeight="1">
      <c r="A44" s="419" t="s">
        <v>124</v>
      </c>
      <c r="B44" s="420"/>
      <c r="C44" s="420"/>
      <c r="D44" s="420"/>
      <c r="E44" s="420"/>
      <c r="F44" s="420"/>
      <c r="G44" s="420"/>
      <c r="H44" s="420"/>
      <c r="I44" s="420"/>
      <c r="Q44" s="64">
        <v>0.6</v>
      </c>
      <c r="R44" s="65" t="s">
        <v>133</v>
      </c>
      <c r="S44" s="58">
        <v>1596</v>
      </c>
    </row>
    <row r="45" spans="1:19" ht="23.25" customHeight="1">
      <c r="A45" s="420"/>
      <c r="B45" s="420"/>
      <c r="C45" s="420"/>
      <c r="D45" s="420"/>
      <c r="E45" s="420"/>
      <c r="F45" s="420"/>
      <c r="G45" s="420"/>
      <c r="H45" s="420"/>
      <c r="I45" s="420"/>
      <c r="Q45" s="64">
        <v>0.7</v>
      </c>
      <c r="R45" s="65" t="s">
        <v>134</v>
      </c>
      <c r="S45" s="58">
        <v>1824</v>
      </c>
    </row>
    <row r="46" spans="1:19" ht="23.25" customHeight="1">
      <c r="A46" s="420"/>
      <c r="B46" s="420"/>
      <c r="C46" s="420"/>
      <c r="D46" s="420"/>
      <c r="E46" s="420"/>
      <c r="F46" s="420"/>
      <c r="G46" s="420"/>
      <c r="H46" s="420"/>
      <c r="I46" s="420"/>
      <c r="Q46" s="64">
        <v>0.8</v>
      </c>
      <c r="R46" s="65" t="s">
        <v>135</v>
      </c>
      <c r="S46" s="58">
        <v>2052</v>
      </c>
    </row>
    <row r="47" spans="1:19" ht="23.25" customHeight="1" thickBot="1">
      <c r="A47" s="420"/>
      <c r="B47" s="420"/>
      <c r="C47" s="420"/>
      <c r="D47" s="420"/>
      <c r="E47" s="420"/>
      <c r="F47" s="420"/>
      <c r="G47" s="420"/>
      <c r="H47" s="420"/>
      <c r="I47" s="420"/>
      <c r="Q47" s="66">
        <v>0.9</v>
      </c>
      <c r="R47" s="67"/>
      <c r="S47" s="68">
        <v>2280</v>
      </c>
    </row>
    <row r="48" spans="1:19" ht="23.25" customHeight="1">
      <c r="A48" s="420"/>
      <c r="B48" s="420"/>
      <c r="C48" s="420"/>
      <c r="D48" s="420"/>
      <c r="E48" s="420"/>
      <c r="F48" s="420"/>
      <c r="G48" s="420"/>
      <c r="H48" s="420"/>
      <c r="I48" s="420"/>
    </row>
    <row r="49" spans="1:19" s="50" customFormat="1">
      <c r="A49" s="436" t="s">
        <v>125</v>
      </c>
      <c r="B49" s="436"/>
      <c r="C49" s="436"/>
      <c r="D49" s="436"/>
      <c r="E49" s="436"/>
      <c r="F49" s="436"/>
      <c r="G49" s="436"/>
      <c r="H49" s="436"/>
      <c r="I49" s="436"/>
      <c r="J49" s="105"/>
      <c r="K49" s="105"/>
      <c r="L49" s="105"/>
      <c r="M49" s="105"/>
      <c r="N49" s="105"/>
      <c r="O49" s="105"/>
      <c r="P49" s="105"/>
      <c r="Q49" s="105"/>
      <c r="R49" s="105"/>
      <c r="S49" s="105"/>
    </row>
    <row r="50" spans="1:19" ht="14.1" customHeight="1"/>
    <row r="51" spans="1:19" ht="24" customHeight="1">
      <c r="A51" s="421">
        <v>8</v>
      </c>
      <c r="B51" s="140" t="s">
        <v>82</v>
      </c>
      <c r="C51" s="426" t="s">
        <v>83</v>
      </c>
      <c r="D51" s="426"/>
      <c r="E51" s="426" t="s">
        <v>28</v>
      </c>
      <c r="F51" s="426"/>
      <c r="H51" s="440" t="s">
        <v>84</v>
      </c>
    </row>
    <row r="52" spans="1:19" ht="24" customHeight="1">
      <c r="A52" s="422"/>
      <c r="B52" s="141" t="s">
        <v>85</v>
      </c>
      <c r="C52" s="452">
        <f>IFERROR(ROUNDDOWN(F42/I37*1/365,3),0)</f>
        <v>0</v>
      </c>
      <c r="D52" s="452"/>
      <c r="E52" s="453">
        <f>ROUNDDOWN(C52*I37,0)</f>
        <v>0</v>
      </c>
      <c r="F52" s="453"/>
      <c r="G52" s="105" t="s">
        <v>86</v>
      </c>
      <c r="H52" s="441"/>
      <c r="I52" s="121" t="s">
        <v>91</v>
      </c>
    </row>
    <row r="53" spans="1:19" ht="24" customHeight="1">
      <c r="A53" s="423"/>
      <c r="B53" s="141" t="s">
        <v>87</v>
      </c>
      <c r="C53" s="452">
        <f>IFERROR(ROUNDDOWN(F43/I38*1/365,3),0)</f>
        <v>0</v>
      </c>
      <c r="D53" s="452"/>
      <c r="E53" s="453">
        <f>ROUNDDOWN(C53*I38,0)</f>
        <v>0</v>
      </c>
      <c r="F53" s="453"/>
      <c r="G53" s="105" t="s">
        <v>86</v>
      </c>
      <c r="H53" s="30" t="s">
        <v>88</v>
      </c>
      <c r="I53" s="121" t="s">
        <v>92</v>
      </c>
    </row>
    <row r="54" spans="1:19" ht="14.1" customHeight="1"/>
    <row r="55" spans="1:19" ht="25.5" customHeight="1">
      <c r="A55" s="389">
        <v>9</v>
      </c>
      <c r="B55" s="418" t="s">
        <v>127</v>
      </c>
      <c r="C55" s="142" t="s">
        <v>29</v>
      </c>
      <c r="D55" s="143" t="s">
        <v>126</v>
      </c>
      <c r="E55" s="142" t="s">
        <v>30</v>
      </c>
    </row>
    <row r="56" spans="1:19" ht="25.5" customHeight="1">
      <c r="A56" s="389"/>
      <c r="B56" s="418"/>
      <c r="C56" s="144">
        <f>VLOOKUP(N42,Q42:S47,3)</f>
        <v>1140</v>
      </c>
      <c r="D56" s="138">
        <f>IF(I11&lt;M42,0,IF(I11-M42&gt;I33,I33,I11-M42))</f>
        <v>0</v>
      </c>
      <c r="E56" s="144">
        <f>IF(D56&gt;0,C56*D56,0)</f>
        <v>0</v>
      </c>
    </row>
    <row r="57" spans="1:19" ht="14.1" customHeight="1"/>
    <row r="58" spans="1:19" ht="25.5" customHeight="1">
      <c r="A58" s="389">
        <v>10</v>
      </c>
      <c r="B58" s="418" t="s">
        <v>128</v>
      </c>
      <c r="C58" s="142" t="s">
        <v>29</v>
      </c>
      <c r="D58" s="143" t="s">
        <v>126</v>
      </c>
      <c r="E58" s="142" t="s">
        <v>30</v>
      </c>
    </row>
    <row r="59" spans="1:19" ht="25.5" customHeight="1">
      <c r="A59" s="389"/>
      <c r="B59" s="418"/>
      <c r="C59" s="144">
        <f>S47</f>
        <v>2280</v>
      </c>
      <c r="D59" s="145">
        <f>I33-D56</f>
        <v>0</v>
      </c>
      <c r="E59" s="144">
        <f>C59*D59</f>
        <v>0</v>
      </c>
    </row>
    <row r="60" spans="1:19" ht="14.1" customHeight="1"/>
    <row r="61" spans="1:19" ht="23.1" customHeight="1">
      <c r="A61" s="106">
        <v>11</v>
      </c>
      <c r="B61" s="146" t="s">
        <v>69</v>
      </c>
      <c r="C61" s="147" t="str">
        <f>別紙２!C160</f>
        <v>非該当</v>
      </c>
      <c r="D61" s="148">
        <f>IF(C61="該当",1.5,1)</f>
        <v>1</v>
      </c>
    </row>
    <row r="62" spans="1:19" ht="14.1" customHeight="1" thickBot="1"/>
    <row r="63" spans="1:19" ht="23.1" customHeight="1" thickBot="1">
      <c r="A63" s="149">
        <v>12</v>
      </c>
      <c r="B63" s="150" t="s">
        <v>31</v>
      </c>
      <c r="C63" s="437">
        <f>(E56+E59)*D61</f>
        <v>0</v>
      </c>
      <c r="D63" s="438"/>
      <c r="F63" s="151"/>
    </row>
    <row r="65" ht="24.75" customHeight="1"/>
  </sheetData>
  <sheetProtection sheet="1" selectLockedCells="1"/>
  <dataConsolidate/>
  <mergeCells count="81">
    <mergeCell ref="C63:D63"/>
    <mergeCell ref="E52:F52"/>
    <mergeCell ref="C53:D53"/>
    <mergeCell ref="E53:F53"/>
    <mergeCell ref="A55:A56"/>
    <mergeCell ref="B55:B56"/>
    <mergeCell ref="A58:A59"/>
    <mergeCell ref="B58:B59"/>
    <mergeCell ref="A51:A53"/>
    <mergeCell ref="C51:D51"/>
    <mergeCell ref="E51:F51"/>
    <mergeCell ref="A41:A43"/>
    <mergeCell ref="Q41:R41"/>
    <mergeCell ref="A44:I48"/>
    <mergeCell ref="A49:I49"/>
    <mergeCell ref="A35:A38"/>
    <mergeCell ref="B35:B36"/>
    <mergeCell ref="H51:H52"/>
    <mergeCell ref="C52:D52"/>
    <mergeCell ref="F28:F29"/>
    <mergeCell ref="G28:G29"/>
    <mergeCell ref="H28:H29"/>
    <mergeCell ref="C35:C36"/>
    <mergeCell ref="D35:D36"/>
    <mergeCell ref="E35:E36"/>
    <mergeCell ref="F35:F36"/>
    <mergeCell ref="G35:G36"/>
    <mergeCell ref="H35:H36"/>
    <mergeCell ref="K24:L27"/>
    <mergeCell ref="P24:Q26"/>
    <mergeCell ref="A25:A26"/>
    <mergeCell ref="B25:B26"/>
    <mergeCell ref="P27:Q27"/>
    <mergeCell ref="F20:F21"/>
    <mergeCell ref="G20:G21"/>
    <mergeCell ref="A28:A30"/>
    <mergeCell ref="B28:B30"/>
    <mergeCell ref="C28:C29"/>
    <mergeCell ref="D28:D29"/>
    <mergeCell ref="E28:E29"/>
    <mergeCell ref="A20:A22"/>
    <mergeCell ref="B20:B22"/>
    <mergeCell ref="C20:C21"/>
    <mergeCell ref="D20:D21"/>
    <mergeCell ref="E20:E21"/>
    <mergeCell ref="M15:M16"/>
    <mergeCell ref="N15:N16"/>
    <mergeCell ref="O15:O16"/>
    <mergeCell ref="Q15:Q16"/>
    <mergeCell ref="R15:R16"/>
    <mergeCell ref="P15:P16"/>
    <mergeCell ref="K9:L10"/>
    <mergeCell ref="K11:L11"/>
    <mergeCell ref="A12:I12"/>
    <mergeCell ref="A14:I14"/>
    <mergeCell ref="K15:L17"/>
    <mergeCell ref="A16:A18"/>
    <mergeCell ref="B16:B18"/>
    <mergeCell ref="C16:C17"/>
    <mergeCell ref="D16:D17"/>
    <mergeCell ref="E16:E17"/>
    <mergeCell ref="F16:F17"/>
    <mergeCell ref="G16:G17"/>
    <mergeCell ref="H16:H17"/>
    <mergeCell ref="K18:K19"/>
    <mergeCell ref="A13:I13"/>
    <mergeCell ref="A7:A11"/>
    <mergeCell ref="G7:G8"/>
    <mergeCell ref="H7:H8"/>
    <mergeCell ref="C2:F2"/>
    <mergeCell ref="G2:I2"/>
    <mergeCell ref="A3:A5"/>
    <mergeCell ref="C3:F3"/>
    <mergeCell ref="G3:I3"/>
    <mergeCell ref="C4:D4"/>
    <mergeCell ref="C5:D5"/>
    <mergeCell ref="B7:B8"/>
    <mergeCell ref="C7:C8"/>
    <mergeCell ref="D7:D8"/>
    <mergeCell ref="E7:E8"/>
    <mergeCell ref="F7:F8"/>
  </mergeCells>
  <phoneticPr fontId="1"/>
  <conditionalFormatting sqref="C52:F52">
    <cfRule type="expression" dxfId="6" priority="5">
      <formula>OR($I$37=$I$38,$H$53="Ａ")</formula>
    </cfRule>
  </conditionalFormatting>
  <conditionalFormatting sqref="C53:F53">
    <cfRule type="expression" dxfId="5" priority="4">
      <formula>AND($I$37&lt;&gt;$I$38,$H$53="Ｂ")</formula>
    </cfRule>
  </conditionalFormatting>
  <conditionalFormatting sqref="G52">
    <cfRule type="expression" dxfId="4" priority="3">
      <formula>AND($I$37&lt;&gt;$I$38,$H$53="Ｂ")</formula>
    </cfRule>
  </conditionalFormatting>
  <conditionalFormatting sqref="G53">
    <cfRule type="expression" dxfId="3" priority="2">
      <formula>OR($I$37=$I$38,$H$53="Ａ")</formula>
    </cfRule>
  </conditionalFormatting>
  <conditionalFormatting sqref="H51:H53">
    <cfRule type="expression" dxfId="2" priority="1">
      <formula>$I$37=$I$38</formula>
    </cfRule>
  </conditionalFormatting>
  <conditionalFormatting sqref="I33">
    <cfRule type="expression" dxfId="1" priority="6">
      <formula>$I$33&lt;0</formula>
    </cfRule>
  </conditionalFormatting>
  <conditionalFormatting sqref="I34">
    <cfRule type="expression" dxfId="0" priority="7">
      <formula>$I$33&lt;0</formula>
    </cfRule>
  </conditionalFormatting>
  <dataValidations count="11">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xr:uid="{00000000-0002-0000-0B00-000000000000}">
      <formula1>M18</formula1>
      <formula2>M19</formula2>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xr:uid="{00000000-0002-0000-0B00-000001000000}">
      <formula1>N18</formula1>
      <formula2>N19</formula2>
    </dataValidation>
    <dataValidation type="whole" imeMode="disabled" operator="greaterThanOrEqual" allowBlank="1" showInputMessage="1" showErrorMessage="1" error="平成30年度病床機能報告における稼働病床数未満の数値は入力できません。" sqref="C37:G37" xr:uid="{00000000-0002-0000-0B00-000002000000}">
      <formula1>C9</formula1>
    </dataValidation>
    <dataValidation type="list" allowBlank="1" showInputMessage="1" showErrorMessage="1" sqref="H53" xr:uid="{00000000-0002-0000-0B00-000003000000}">
      <formula1>IF($I$37&lt;&gt;$I$38,INDIRECT("I46:I47"),INDIRECT("I46"))</formula1>
    </dataValidation>
    <dataValidation type="whole" imeMode="disabled" allowBlank="1" showInputMessage="1" showErrorMessage="1" error="対象３区分の減少病床数の合計（融通分を除く）を超える転換はできません。" sqref="D26" xr:uid="{00000000-0002-0000-0B00-000004000000}">
      <formula1>0</formula1>
      <formula2>O27</formula2>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xr:uid="{00000000-0002-0000-0B00-000005000000}">
      <formula1>P18</formula1>
      <formula2>P19</formula2>
    </dataValidation>
    <dataValidation type="whole" imeMode="disabled" operator="greaterThanOrEqual" allowBlank="1" showInputMessage="1" showErrorMessage="1" error="0以上の値を入力してください。" sqref="C9:G10 C18:F18 C42:E43" xr:uid="{00000000-0002-0000-0B00-000006000000}">
      <formula1>0</formula1>
    </dataValidation>
    <dataValidation type="whole" imeMode="disabled" operator="greaterThanOrEqual" allowBlank="1" showInputMessage="1" showErrorMessage="1" error="令和２年４月１日時点における稼働病床数未満の数値は入力できません。" sqref="C38:G38" xr:uid="{00000000-0002-0000-0B00-000007000000}">
      <formula1>C10</formula1>
    </dataValidation>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xr:uid="{00000000-0002-0000-0B00-000008000000}">
      <formula1>O18</formula1>
      <formula2>O19</formula2>
    </dataValidation>
    <dataValidation imeMode="disabled" allowBlank="1" showInputMessage="1" showErrorMessage="1" sqref="C11:G11" xr:uid="{00000000-0002-0000-0B00-000009000000}"/>
    <dataValidation type="list" allowBlank="1" showInputMessage="1" showErrorMessage="1" sqref="C5:D5" xr:uid="{00000000-0002-0000-0B00-00000A000000}">
      <formula1>"存続,廃止,廃止（有床診療所化）,廃止（無床診療所化）"</formula1>
    </dataValidation>
  </dataValidations>
  <pageMargins left="0.70866141732283472" right="0.70866141732283472" top="0.39370078740157483" bottom="0.39370078740157483" header="0.31496062992125984" footer="0.31496062992125984"/>
  <pageSetup paperSize="9" scale="64" fitToWidth="0" orientation="portrait" r:id="rId1"/>
  <colBreaks count="1" manualBreakCount="1">
    <brk id="9" max="57"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BZ207"/>
  <sheetViews>
    <sheetView showGridLines="0" tabSelected="1" view="pageBreakPreview" topLeftCell="A129" zoomScaleNormal="100" zoomScaleSheetLayoutView="100" workbookViewId="0">
      <selection activeCell="C160" sqref="C160:W163"/>
    </sheetView>
  </sheetViews>
  <sheetFormatPr defaultColWidth="1.21875" defaultRowHeight="6.75" customHeight="1"/>
  <cols>
    <col min="1" max="61" width="1.21875" style="9"/>
    <col min="62" max="62" width="1.21875" style="9" customWidth="1"/>
    <col min="63" max="65" width="1.21875" style="9"/>
    <col min="66" max="66" width="1.21875" style="9" customWidth="1"/>
    <col min="67" max="16384" width="1.21875" style="9"/>
  </cols>
  <sheetData>
    <row r="1" spans="1:78" ht="6.75" customHeight="1">
      <c r="A1" s="373" t="s">
        <v>180</v>
      </c>
      <c r="B1" s="374"/>
      <c r="C1" s="374"/>
      <c r="D1" s="374"/>
      <c r="E1" s="374"/>
      <c r="F1" s="374"/>
      <c r="G1" s="374"/>
      <c r="H1" s="374"/>
      <c r="I1" s="374"/>
      <c r="J1" s="1"/>
      <c r="K1" s="1"/>
      <c r="L1" s="1"/>
      <c r="M1" s="1"/>
      <c r="N1" s="1"/>
      <c r="O1" s="1"/>
      <c r="P1" s="1"/>
      <c r="Q1" s="1"/>
      <c r="R1" s="2"/>
      <c r="S1" s="2"/>
      <c r="T1" s="2"/>
      <c r="U1" s="2"/>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4"/>
      <c r="BK1" s="5"/>
      <c r="BL1" s="6"/>
      <c r="BM1" s="6"/>
      <c r="BN1" s="6"/>
      <c r="BO1" s="6"/>
      <c r="BP1" s="6"/>
      <c r="BQ1" s="7"/>
      <c r="BR1" s="7"/>
      <c r="BS1" s="8"/>
      <c r="BT1" s="8"/>
      <c r="BU1" s="8"/>
      <c r="BV1" s="8"/>
      <c r="BW1" s="8"/>
      <c r="BX1" s="8"/>
      <c r="BY1" s="8"/>
    </row>
    <row r="2" spans="1:78" ht="6.75" customHeight="1">
      <c r="A2" s="374"/>
      <c r="B2" s="374"/>
      <c r="C2" s="374"/>
      <c r="D2" s="374"/>
      <c r="E2" s="374"/>
      <c r="F2" s="374"/>
      <c r="G2" s="374"/>
      <c r="H2" s="374"/>
      <c r="I2" s="374"/>
      <c r="J2" s="379" t="s">
        <v>179</v>
      </c>
      <c r="K2" s="379"/>
      <c r="L2" s="379"/>
      <c r="M2" s="379"/>
      <c r="N2" s="379"/>
      <c r="O2" s="379"/>
      <c r="P2" s="379"/>
      <c r="Q2" s="379"/>
      <c r="R2" s="379"/>
      <c r="S2" s="379"/>
      <c r="T2" s="379"/>
      <c r="U2" s="379"/>
      <c r="V2" s="379"/>
      <c r="W2" s="379"/>
      <c r="X2" s="379"/>
      <c r="Y2" s="379"/>
      <c r="Z2" s="379"/>
      <c r="AA2" s="379"/>
      <c r="AB2" s="379"/>
      <c r="AC2" s="379"/>
      <c r="AD2" s="379"/>
      <c r="AE2" s="379"/>
      <c r="AF2" s="379"/>
      <c r="AG2" s="379"/>
      <c r="AH2" s="379"/>
      <c r="AI2" s="379"/>
      <c r="AJ2" s="379"/>
      <c r="AK2" s="379"/>
      <c r="AL2" s="379"/>
      <c r="AM2" s="379"/>
      <c r="AN2" s="379"/>
      <c r="AO2" s="379"/>
      <c r="AP2" s="379"/>
      <c r="AQ2" s="379"/>
      <c r="AR2" s="379"/>
      <c r="AS2" s="379"/>
      <c r="AT2" s="379"/>
      <c r="AU2" s="379"/>
      <c r="AV2" s="379"/>
      <c r="AW2" s="379"/>
      <c r="AX2" s="379"/>
      <c r="AY2" s="379"/>
      <c r="AZ2" s="379"/>
      <c r="BA2" s="379"/>
      <c r="BB2" s="379"/>
      <c r="BC2" s="379"/>
      <c r="BD2" s="379"/>
      <c r="BE2" s="379"/>
      <c r="BF2" s="379"/>
      <c r="BG2" s="379"/>
      <c r="BH2" s="379"/>
      <c r="BI2" s="379"/>
      <c r="BJ2" s="379"/>
      <c r="BK2" s="379"/>
      <c r="BL2" s="379"/>
      <c r="BM2" s="379"/>
      <c r="BN2" s="379"/>
      <c r="BO2" s="379"/>
      <c r="BP2" s="379"/>
      <c r="BQ2" s="8"/>
      <c r="BR2" s="8"/>
      <c r="BS2" s="8"/>
      <c r="BT2" s="8"/>
      <c r="BU2" s="8"/>
      <c r="BV2" s="8"/>
      <c r="BW2" s="8"/>
      <c r="BX2" s="8"/>
      <c r="BY2" s="8"/>
    </row>
    <row r="3" spans="1:78" ht="6.75" customHeight="1">
      <c r="A3" s="374"/>
      <c r="B3" s="374"/>
      <c r="C3" s="374"/>
      <c r="D3" s="374"/>
      <c r="E3" s="374"/>
      <c r="F3" s="374"/>
      <c r="G3" s="374"/>
      <c r="H3" s="374"/>
      <c r="I3" s="374"/>
      <c r="J3" s="379"/>
      <c r="K3" s="379"/>
      <c r="L3" s="379"/>
      <c r="M3" s="379"/>
      <c r="N3" s="379"/>
      <c r="O3" s="379"/>
      <c r="P3" s="379"/>
      <c r="Q3" s="379"/>
      <c r="R3" s="379"/>
      <c r="S3" s="379"/>
      <c r="T3" s="379"/>
      <c r="U3" s="379"/>
      <c r="V3" s="379"/>
      <c r="W3" s="379"/>
      <c r="X3" s="379"/>
      <c r="Y3" s="379"/>
      <c r="Z3" s="379"/>
      <c r="AA3" s="379"/>
      <c r="AB3" s="379"/>
      <c r="AC3" s="379"/>
      <c r="AD3" s="379"/>
      <c r="AE3" s="379"/>
      <c r="AF3" s="379"/>
      <c r="AG3" s="379"/>
      <c r="AH3" s="379"/>
      <c r="AI3" s="379"/>
      <c r="AJ3" s="379"/>
      <c r="AK3" s="379"/>
      <c r="AL3" s="379"/>
      <c r="AM3" s="379"/>
      <c r="AN3" s="379"/>
      <c r="AO3" s="379"/>
      <c r="AP3" s="379"/>
      <c r="AQ3" s="379"/>
      <c r="AR3" s="379"/>
      <c r="AS3" s="379"/>
      <c r="AT3" s="379"/>
      <c r="AU3" s="379"/>
      <c r="AV3" s="379"/>
      <c r="AW3" s="379"/>
      <c r="AX3" s="379"/>
      <c r="AY3" s="379"/>
      <c r="AZ3" s="379"/>
      <c r="BA3" s="379"/>
      <c r="BB3" s="379"/>
      <c r="BC3" s="379"/>
      <c r="BD3" s="379"/>
      <c r="BE3" s="379"/>
      <c r="BF3" s="379"/>
      <c r="BG3" s="379"/>
      <c r="BH3" s="379"/>
      <c r="BI3" s="379"/>
      <c r="BJ3" s="379"/>
      <c r="BK3" s="379"/>
      <c r="BL3" s="379"/>
      <c r="BM3" s="379"/>
      <c r="BN3" s="379"/>
      <c r="BO3" s="379"/>
      <c r="BP3" s="379"/>
      <c r="BQ3" s="8"/>
      <c r="BR3" s="8"/>
      <c r="BS3" s="8"/>
      <c r="BT3" s="8"/>
      <c r="BU3" s="8"/>
      <c r="BV3" s="8"/>
      <c r="BW3" s="8"/>
      <c r="BX3" s="8"/>
      <c r="BY3" s="8"/>
    </row>
    <row r="4" spans="1:78" ht="6.75" customHeight="1">
      <c r="A4" s="3"/>
      <c r="B4" s="3"/>
      <c r="C4" s="3"/>
      <c r="D4" s="3"/>
      <c r="E4" s="3"/>
      <c r="F4" s="3"/>
      <c r="G4" s="3"/>
      <c r="H4" s="3"/>
      <c r="I4" s="3"/>
      <c r="J4" s="379"/>
      <c r="K4" s="379"/>
      <c r="L4" s="379"/>
      <c r="M4" s="379"/>
      <c r="N4" s="379"/>
      <c r="O4" s="379"/>
      <c r="P4" s="379"/>
      <c r="Q4" s="379"/>
      <c r="R4" s="379"/>
      <c r="S4" s="379"/>
      <c r="T4" s="379"/>
      <c r="U4" s="379"/>
      <c r="V4" s="379"/>
      <c r="W4" s="379"/>
      <c r="X4" s="379"/>
      <c r="Y4" s="379"/>
      <c r="Z4" s="379"/>
      <c r="AA4" s="379"/>
      <c r="AB4" s="379"/>
      <c r="AC4" s="379"/>
      <c r="AD4" s="379"/>
      <c r="AE4" s="379"/>
      <c r="AF4" s="379"/>
      <c r="AG4" s="379"/>
      <c r="AH4" s="379"/>
      <c r="AI4" s="379"/>
      <c r="AJ4" s="379"/>
      <c r="AK4" s="379"/>
      <c r="AL4" s="379"/>
      <c r="AM4" s="379"/>
      <c r="AN4" s="379"/>
      <c r="AO4" s="379"/>
      <c r="AP4" s="379"/>
      <c r="AQ4" s="379"/>
      <c r="AR4" s="379"/>
      <c r="AS4" s="379"/>
      <c r="AT4" s="379"/>
      <c r="AU4" s="379"/>
      <c r="AV4" s="379"/>
      <c r="AW4" s="379"/>
      <c r="AX4" s="379"/>
      <c r="AY4" s="379"/>
      <c r="AZ4" s="379"/>
      <c r="BA4" s="379"/>
      <c r="BB4" s="379"/>
      <c r="BC4" s="379"/>
      <c r="BD4" s="379"/>
      <c r="BE4" s="379"/>
      <c r="BF4" s="379"/>
      <c r="BG4" s="379"/>
      <c r="BH4" s="379"/>
      <c r="BI4" s="379"/>
      <c r="BJ4" s="379"/>
      <c r="BK4" s="379"/>
      <c r="BL4" s="379"/>
      <c r="BM4" s="379"/>
      <c r="BN4" s="379"/>
      <c r="BO4" s="379"/>
      <c r="BP4" s="379"/>
      <c r="BQ4" s="8"/>
      <c r="BR4" s="8"/>
      <c r="BS4" s="8"/>
      <c r="BT4" s="8"/>
      <c r="BU4" s="8"/>
      <c r="BV4" s="8"/>
      <c r="BW4" s="8"/>
      <c r="BX4" s="8"/>
      <c r="BY4" s="8"/>
    </row>
    <row r="5" spans="1:78" ht="6.75" customHeight="1">
      <c r="A5" s="3"/>
      <c r="B5" s="3"/>
      <c r="C5" s="3"/>
      <c r="D5" s="3"/>
      <c r="E5" s="3"/>
      <c r="F5" s="3"/>
      <c r="G5" s="3"/>
      <c r="H5" s="3"/>
      <c r="I5" s="3"/>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379"/>
      <c r="BA5" s="379"/>
      <c r="BB5" s="379"/>
      <c r="BC5" s="379"/>
      <c r="BD5" s="379"/>
      <c r="BE5" s="379"/>
      <c r="BF5" s="379"/>
      <c r="BG5" s="379"/>
      <c r="BH5" s="379"/>
      <c r="BI5" s="379"/>
      <c r="BJ5" s="379"/>
      <c r="BK5" s="379"/>
      <c r="BL5" s="379"/>
      <c r="BM5" s="379"/>
      <c r="BN5" s="379"/>
      <c r="BO5" s="379"/>
      <c r="BP5" s="379"/>
      <c r="BQ5" s="10"/>
      <c r="BR5" s="10"/>
      <c r="BS5" s="10"/>
      <c r="BT5" s="10"/>
      <c r="BU5" s="10"/>
      <c r="BV5" s="10"/>
      <c r="BW5" s="10"/>
      <c r="BX5" s="10"/>
      <c r="BY5" s="10"/>
    </row>
    <row r="6" spans="1:78" ht="7.5" customHeight="1">
      <c r="A6" s="247" t="s">
        <v>177</v>
      </c>
      <c r="B6" s="247"/>
      <c r="C6" s="247"/>
      <c r="D6" s="247"/>
      <c r="E6" s="247"/>
      <c r="F6" s="247"/>
      <c r="G6" s="247"/>
      <c r="H6" s="247"/>
      <c r="I6" s="247"/>
      <c r="J6" s="247"/>
      <c r="K6" s="247"/>
      <c r="L6" s="247"/>
      <c r="M6" s="247"/>
      <c r="N6" s="247"/>
      <c r="O6" s="247"/>
      <c r="P6" s="247"/>
      <c r="Q6" s="247"/>
      <c r="R6" s="247"/>
      <c r="S6" s="247"/>
      <c r="T6" s="247"/>
      <c r="U6" s="247"/>
      <c r="V6" s="247"/>
      <c r="W6" s="247"/>
      <c r="X6" s="247"/>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2"/>
    </row>
    <row r="7" spans="1:78" ht="6.75" customHeight="1">
      <c r="A7" s="247"/>
      <c r="B7" s="247"/>
      <c r="C7" s="247"/>
      <c r="D7" s="247"/>
      <c r="E7" s="247"/>
      <c r="F7" s="247"/>
      <c r="G7" s="247"/>
      <c r="H7" s="247"/>
      <c r="I7" s="247"/>
      <c r="J7" s="247"/>
      <c r="K7" s="247"/>
      <c r="L7" s="247"/>
      <c r="M7" s="247"/>
      <c r="N7" s="247"/>
      <c r="O7" s="247"/>
      <c r="P7" s="247"/>
      <c r="Q7" s="247"/>
      <c r="R7" s="247"/>
      <c r="S7" s="247"/>
      <c r="T7" s="247"/>
      <c r="U7" s="247"/>
      <c r="V7" s="247"/>
      <c r="W7" s="247"/>
      <c r="X7" s="247"/>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2"/>
    </row>
    <row r="8" spans="1:78" ht="6.75" customHeight="1">
      <c r="A8" s="247"/>
      <c r="B8" s="247"/>
      <c r="C8" s="247"/>
      <c r="D8" s="247"/>
      <c r="E8" s="247"/>
      <c r="F8" s="247"/>
      <c r="G8" s="247"/>
      <c r="H8" s="247"/>
      <c r="I8" s="247"/>
      <c r="J8" s="247"/>
      <c r="K8" s="247"/>
      <c r="L8" s="247"/>
      <c r="M8" s="247"/>
      <c r="N8" s="247"/>
      <c r="O8" s="247"/>
      <c r="P8" s="247"/>
      <c r="Q8" s="247"/>
      <c r="R8" s="247"/>
      <c r="S8" s="247"/>
      <c r="T8" s="247"/>
      <c r="U8" s="247"/>
      <c r="V8" s="247"/>
      <c r="W8" s="247"/>
      <c r="X8" s="247"/>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2"/>
    </row>
    <row r="9" spans="1:78" ht="7.5" customHeight="1">
      <c r="A9" s="366" t="s">
        <v>97</v>
      </c>
      <c r="B9" s="247"/>
      <c r="C9" s="247"/>
      <c r="D9" s="247"/>
      <c r="E9" s="247"/>
      <c r="F9" s="247"/>
      <c r="G9" s="247"/>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7"/>
      <c r="BS9" s="247"/>
      <c r="BT9" s="247"/>
      <c r="BU9" s="247"/>
      <c r="BV9" s="247"/>
      <c r="BW9" s="247"/>
      <c r="BX9" s="247"/>
      <c r="BY9" s="247"/>
      <c r="BZ9" s="12"/>
    </row>
    <row r="10" spans="1:78" ht="6.75" customHeight="1">
      <c r="A10" s="247"/>
      <c r="B10" s="247"/>
      <c r="C10" s="247"/>
      <c r="D10" s="247"/>
      <c r="E10" s="247"/>
      <c r="F10" s="247"/>
      <c r="G10" s="247"/>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7"/>
      <c r="BS10" s="247"/>
      <c r="BT10" s="247"/>
      <c r="BU10" s="247"/>
      <c r="BV10" s="247"/>
      <c r="BW10" s="247"/>
      <c r="BX10" s="247"/>
      <c r="BY10" s="247"/>
      <c r="BZ10" s="12"/>
    </row>
    <row r="11" spans="1:78" ht="6.75" customHeight="1">
      <c r="A11" s="13"/>
      <c r="B11" s="13"/>
      <c r="C11" s="329" t="s">
        <v>8</v>
      </c>
      <c r="D11" s="329"/>
      <c r="E11" s="329"/>
      <c r="F11" s="329"/>
      <c r="G11" s="282" t="s">
        <v>155</v>
      </c>
      <c r="H11" s="283"/>
      <c r="I11" s="283"/>
      <c r="J11" s="283"/>
      <c r="K11" s="283"/>
      <c r="L11" s="283"/>
      <c r="M11" s="284"/>
      <c r="N11" s="278" t="s">
        <v>98</v>
      </c>
      <c r="O11" s="279"/>
      <c r="P11" s="279"/>
      <c r="Q11" s="279"/>
      <c r="R11" s="279"/>
      <c r="S11" s="279"/>
      <c r="T11" s="279"/>
      <c r="U11" s="279"/>
      <c r="V11" s="279"/>
      <c r="W11" s="279"/>
      <c r="X11" s="279"/>
      <c r="Y11" s="279"/>
      <c r="Z11" s="279"/>
      <c r="AA11" s="279"/>
      <c r="AB11" s="279"/>
      <c r="AC11" s="279"/>
      <c r="AD11" s="279"/>
      <c r="AE11" s="279"/>
      <c r="AF11" s="279"/>
      <c r="AG11" s="279"/>
      <c r="AH11" s="288"/>
      <c r="AI11" s="278" t="s">
        <v>10</v>
      </c>
      <c r="AJ11" s="279"/>
      <c r="AK11" s="279"/>
      <c r="AL11" s="279"/>
      <c r="AM11" s="279"/>
      <c r="AN11" s="279"/>
      <c r="AO11" s="279"/>
      <c r="AP11" s="279"/>
      <c r="AQ11" s="279"/>
      <c r="AR11" s="279"/>
      <c r="AS11" s="279"/>
      <c r="AT11" s="279"/>
      <c r="AU11" s="279"/>
      <c r="AV11" s="279"/>
      <c r="AW11" s="279"/>
      <c r="AX11" s="279"/>
      <c r="AY11" s="279"/>
      <c r="AZ11" s="279"/>
      <c r="BA11" s="279"/>
      <c r="BB11" s="279"/>
      <c r="BC11" s="288"/>
      <c r="BD11" s="278" t="s">
        <v>46</v>
      </c>
      <c r="BE11" s="279"/>
      <c r="BF11" s="279"/>
      <c r="BG11" s="279"/>
      <c r="BH11" s="279"/>
      <c r="BI11" s="279"/>
      <c r="BJ11" s="279"/>
      <c r="BK11" s="279"/>
      <c r="BL11" s="279"/>
      <c r="BM11" s="279"/>
      <c r="BN11" s="279"/>
      <c r="BO11" s="279"/>
      <c r="BP11" s="279"/>
      <c r="BQ11" s="279"/>
      <c r="BR11" s="279"/>
      <c r="BS11" s="279"/>
      <c r="BT11" s="279"/>
      <c r="BU11" s="279"/>
      <c r="BV11" s="279"/>
      <c r="BW11" s="279"/>
      <c r="BX11" s="279"/>
      <c r="BY11" s="288"/>
      <c r="BZ11" s="12"/>
    </row>
    <row r="12" spans="1:78" ht="6.75" customHeight="1">
      <c r="A12" s="13"/>
      <c r="B12" s="13"/>
      <c r="C12" s="329"/>
      <c r="D12" s="329"/>
      <c r="E12" s="329"/>
      <c r="F12" s="329"/>
      <c r="G12" s="285"/>
      <c r="H12" s="286"/>
      <c r="I12" s="286"/>
      <c r="J12" s="286"/>
      <c r="K12" s="286"/>
      <c r="L12" s="286"/>
      <c r="M12" s="287"/>
      <c r="N12" s="280"/>
      <c r="O12" s="281"/>
      <c r="P12" s="281"/>
      <c r="Q12" s="281"/>
      <c r="R12" s="281"/>
      <c r="S12" s="281"/>
      <c r="T12" s="281"/>
      <c r="U12" s="281"/>
      <c r="V12" s="281"/>
      <c r="W12" s="281"/>
      <c r="X12" s="281"/>
      <c r="Y12" s="281"/>
      <c r="Z12" s="281"/>
      <c r="AA12" s="281"/>
      <c r="AB12" s="281"/>
      <c r="AC12" s="281"/>
      <c r="AD12" s="281"/>
      <c r="AE12" s="281"/>
      <c r="AF12" s="281"/>
      <c r="AG12" s="281"/>
      <c r="AH12" s="289"/>
      <c r="AI12" s="280"/>
      <c r="AJ12" s="281"/>
      <c r="AK12" s="281"/>
      <c r="AL12" s="281"/>
      <c r="AM12" s="281"/>
      <c r="AN12" s="281"/>
      <c r="AO12" s="281"/>
      <c r="AP12" s="281"/>
      <c r="AQ12" s="281"/>
      <c r="AR12" s="281"/>
      <c r="AS12" s="281"/>
      <c r="AT12" s="281"/>
      <c r="AU12" s="281"/>
      <c r="AV12" s="281"/>
      <c r="AW12" s="281"/>
      <c r="AX12" s="281"/>
      <c r="AY12" s="281"/>
      <c r="AZ12" s="281"/>
      <c r="BA12" s="281"/>
      <c r="BB12" s="281"/>
      <c r="BC12" s="289"/>
      <c r="BD12" s="280"/>
      <c r="BE12" s="281"/>
      <c r="BF12" s="281"/>
      <c r="BG12" s="281"/>
      <c r="BH12" s="281"/>
      <c r="BI12" s="281"/>
      <c r="BJ12" s="281"/>
      <c r="BK12" s="281"/>
      <c r="BL12" s="281"/>
      <c r="BM12" s="281"/>
      <c r="BN12" s="281"/>
      <c r="BO12" s="281"/>
      <c r="BP12" s="281"/>
      <c r="BQ12" s="281"/>
      <c r="BR12" s="281"/>
      <c r="BS12" s="281"/>
      <c r="BT12" s="281"/>
      <c r="BU12" s="281"/>
      <c r="BV12" s="281"/>
      <c r="BW12" s="281"/>
      <c r="BX12" s="281"/>
      <c r="BY12" s="289"/>
      <c r="BZ12" s="12"/>
    </row>
    <row r="13" spans="1:78" ht="6.75" customHeight="1">
      <c r="A13" s="14"/>
      <c r="B13" s="14"/>
      <c r="C13" s="314" t="s">
        <v>49</v>
      </c>
      <c r="D13" s="314"/>
      <c r="E13" s="314"/>
      <c r="F13" s="314"/>
      <c r="G13" s="308" t="s">
        <v>9</v>
      </c>
      <c r="H13" s="309"/>
      <c r="I13" s="309"/>
      <c r="J13" s="309"/>
      <c r="K13" s="309"/>
      <c r="L13" s="309"/>
      <c r="M13" s="367"/>
      <c r="N13" s="327" t="s">
        <v>12</v>
      </c>
      <c r="O13" s="327"/>
      <c r="P13" s="327"/>
      <c r="Q13" s="327"/>
      <c r="R13" s="327"/>
      <c r="S13" s="327"/>
      <c r="T13" s="327"/>
      <c r="U13" s="327"/>
      <c r="V13" s="327"/>
      <c r="W13" s="327"/>
      <c r="X13" s="327"/>
      <c r="Y13" s="327"/>
      <c r="Z13" s="327"/>
      <c r="AA13" s="327"/>
      <c r="AB13" s="327"/>
      <c r="AC13" s="327"/>
      <c r="AD13" s="327"/>
      <c r="AE13" s="327"/>
      <c r="AF13" s="327"/>
      <c r="AG13" s="327"/>
      <c r="AH13" s="327"/>
      <c r="AI13" s="327" t="s">
        <v>12</v>
      </c>
      <c r="AJ13" s="327"/>
      <c r="AK13" s="327"/>
      <c r="AL13" s="327"/>
      <c r="AM13" s="327"/>
      <c r="AN13" s="327"/>
      <c r="AO13" s="327"/>
      <c r="AP13" s="327"/>
      <c r="AQ13" s="327"/>
      <c r="AR13" s="327"/>
      <c r="AS13" s="327"/>
      <c r="AT13" s="327"/>
      <c r="AU13" s="327"/>
      <c r="AV13" s="327"/>
      <c r="AW13" s="327"/>
      <c r="AX13" s="327"/>
      <c r="AY13" s="327"/>
      <c r="AZ13" s="327"/>
      <c r="BA13" s="327"/>
      <c r="BB13" s="327"/>
      <c r="BC13" s="327"/>
      <c r="BD13" s="327" t="s">
        <v>12</v>
      </c>
      <c r="BE13" s="327"/>
      <c r="BF13" s="327"/>
      <c r="BG13" s="327"/>
      <c r="BH13" s="327"/>
      <c r="BI13" s="327"/>
      <c r="BJ13" s="327"/>
      <c r="BK13" s="327"/>
      <c r="BL13" s="327"/>
      <c r="BM13" s="327"/>
      <c r="BN13" s="327"/>
      <c r="BO13" s="327"/>
      <c r="BP13" s="327"/>
      <c r="BQ13" s="327"/>
      <c r="BR13" s="327"/>
      <c r="BS13" s="327"/>
      <c r="BT13" s="327"/>
      <c r="BU13" s="327"/>
      <c r="BV13" s="327"/>
      <c r="BW13" s="327"/>
      <c r="BX13" s="327"/>
      <c r="BY13" s="327"/>
      <c r="BZ13" s="12"/>
    </row>
    <row r="14" spans="1:78" ht="6.75" customHeight="1">
      <c r="A14" s="14"/>
      <c r="B14" s="14"/>
      <c r="C14" s="314"/>
      <c r="D14" s="314"/>
      <c r="E14" s="314"/>
      <c r="F14" s="314"/>
      <c r="G14" s="310"/>
      <c r="H14" s="311"/>
      <c r="I14" s="311"/>
      <c r="J14" s="311"/>
      <c r="K14" s="311"/>
      <c r="L14" s="311"/>
      <c r="M14" s="368"/>
      <c r="N14" s="327"/>
      <c r="O14" s="327"/>
      <c r="P14" s="327"/>
      <c r="Q14" s="327"/>
      <c r="R14" s="327"/>
      <c r="S14" s="327"/>
      <c r="T14" s="327"/>
      <c r="U14" s="327"/>
      <c r="V14" s="327"/>
      <c r="W14" s="327"/>
      <c r="X14" s="327"/>
      <c r="Y14" s="327"/>
      <c r="Z14" s="327"/>
      <c r="AA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7"/>
      <c r="BS14" s="327"/>
      <c r="BT14" s="327"/>
      <c r="BU14" s="327"/>
      <c r="BV14" s="327"/>
      <c r="BW14" s="327"/>
      <c r="BX14" s="327"/>
      <c r="BY14" s="327"/>
      <c r="BZ14" s="12"/>
    </row>
    <row r="15" spans="1:78" ht="6.75" customHeight="1">
      <c r="A15" s="14"/>
      <c r="B15" s="14"/>
      <c r="C15" s="314"/>
      <c r="D15" s="314"/>
      <c r="E15" s="314"/>
      <c r="F15" s="314"/>
      <c r="G15" s="312"/>
      <c r="H15" s="313"/>
      <c r="I15" s="313"/>
      <c r="J15" s="313"/>
      <c r="K15" s="313"/>
      <c r="L15" s="313"/>
      <c r="M15" s="369"/>
      <c r="N15" s="328"/>
      <c r="O15" s="328"/>
      <c r="P15" s="328"/>
      <c r="Q15" s="328"/>
      <c r="R15" s="328"/>
      <c r="S15" s="328"/>
      <c r="T15" s="328"/>
      <c r="U15" s="328"/>
      <c r="V15" s="328"/>
      <c r="W15" s="328"/>
      <c r="X15" s="328"/>
      <c r="Y15" s="328"/>
      <c r="Z15" s="328"/>
      <c r="AA15" s="328"/>
      <c r="AB15" s="328"/>
      <c r="AC15" s="328"/>
      <c r="AD15" s="328"/>
      <c r="AE15" s="328"/>
      <c r="AF15" s="328"/>
      <c r="AG15" s="328"/>
      <c r="AH15" s="328"/>
      <c r="AI15" s="328"/>
      <c r="AJ15" s="328"/>
      <c r="AK15" s="328"/>
      <c r="AL15" s="328"/>
      <c r="AM15" s="328"/>
      <c r="AN15" s="328"/>
      <c r="AO15" s="328"/>
      <c r="AP15" s="328"/>
      <c r="AQ15" s="328"/>
      <c r="AR15" s="328"/>
      <c r="AS15" s="328"/>
      <c r="AT15" s="328"/>
      <c r="AU15" s="328"/>
      <c r="AV15" s="328"/>
      <c r="AW15" s="328"/>
      <c r="AX15" s="328"/>
      <c r="AY15" s="328"/>
      <c r="AZ15" s="328"/>
      <c r="BA15" s="328"/>
      <c r="BB15" s="328"/>
      <c r="BC15" s="328"/>
      <c r="BD15" s="328"/>
      <c r="BE15" s="328"/>
      <c r="BF15" s="328"/>
      <c r="BG15" s="328"/>
      <c r="BH15" s="328"/>
      <c r="BI15" s="328"/>
      <c r="BJ15" s="328"/>
      <c r="BK15" s="328"/>
      <c r="BL15" s="328"/>
      <c r="BM15" s="328"/>
      <c r="BN15" s="328"/>
      <c r="BO15" s="328"/>
      <c r="BP15" s="328"/>
      <c r="BQ15" s="328"/>
      <c r="BR15" s="328"/>
      <c r="BS15" s="328"/>
      <c r="BT15" s="328"/>
      <c r="BU15" s="328"/>
      <c r="BV15" s="328"/>
      <c r="BW15" s="328"/>
      <c r="BX15" s="328"/>
      <c r="BY15" s="328"/>
      <c r="BZ15" s="12"/>
    </row>
    <row r="16" spans="1:78" ht="6.75" customHeight="1">
      <c r="A16" s="15"/>
      <c r="B16" s="15"/>
      <c r="C16" s="278" t="s">
        <v>13</v>
      </c>
      <c r="D16" s="279"/>
      <c r="E16" s="279"/>
      <c r="F16" s="279"/>
      <c r="G16" s="279"/>
      <c r="H16" s="279"/>
      <c r="I16" s="279"/>
      <c r="J16" s="279"/>
      <c r="K16" s="279"/>
      <c r="L16" s="279"/>
      <c r="M16" s="279"/>
      <c r="N16" s="282" t="s">
        <v>19</v>
      </c>
      <c r="O16" s="283"/>
      <c r="P16" s="283"/>
      <c r="Q16" s="283"/>
      <c r="R16" s="283"/>
      <c r="S16" s="283"/>
      <c r="T16" s="283"/>
      <c r="U16" s="283"/>
      <c r="V16" s="283"/>
      <c r="W16" s="284"/>
      <c r="X16" s="278" t="s">
        <v>44</v>
      </c>
      <c r="Y16" s="279"/>
      <c r="Z16" s="279"/>
      <c r="AA16" s="279"/>
      <c r="AB16" s="279"/>
      <c r="AC16" s="279"/>
      <c r="AD16" s="279"/>
      <c r="AE16" s="279"/>
      <c r="AF16" s="279"/>
      <c r="AG16" s="279"/>
      <c r="AH16" s="279"/>
      <c r="AI16" s="279"/>
      <c r="AJ16" s="279"/>
      <c r="AK16" s="279"/>
      <c r="AL16" s="279"/>
      <c r="AM16" s="279"/>
      <c r="AN16" s="279"/>
      <c r="AO16" s="279"/>
      <c r="AP16" s="279"/>
      <c r="AQ16" s="279"/>
      <c r="AR16" s="279"/>
      <c r="AS16" s="279"/>
      <c r="AT16" s="279"/>
      <c r="AU16" s="279"/>
      <c r="AV16" s="279"/>
      <c r="AW16" s="279"/>
      <c r="AX16" s="279"/>
      <c r="AY16" s="279"/>
      <c r="AZ16" s="279"/>
      <c r="BA16" s="279"/>
      <c r="BB16" s="279"/>
      <c r="BC16" s="279"/>
      <c r="BD16" s="279"/>
      <c r="BE16" s="279"/>
      <c r="BF16" s="279"/>
      <c r="BG16" s="279"/>
      <c r="BH16" s="279"/>
      <c r="BI16" s="279"/>
      <c r="BJ16" s="279"/>
      <c r="BK16" s="279"/>
      <c r="BL16" s="279"/>
      <c r="BM16" s="279"/>
      <c r="BN16" s="279"/>
      <c r="BO16" s="279"/>
      <c r="BP16" s="279"/>
      <c r="BQ16" s="279"/>
      <c r="BR16" s="279"/>
      <c r="BS16" s="279"/>
      <c r="BT16" s="279"/>
      <c r="BU16" s="279"/>
      <c r="BV16" s="279"/>
      <c r="BW16" s="279"/>
      <c r="BX16" s="279"/>
      <c r="BY16" s="288"/>
      <c r="BZ16" s="12"/>
    </row>
    <row r="17" spans="1:78" ht="6.75" customHeight="1">
      <c r="A17" s="15"/>
      <c r="B17" s="15"/>
      <c r="C17" s="280"/>
      <c r="D17" s="281"/>
      <c r="E17" s="281"/>
      <c r="F17" s="281"/>
      <c r="G17" s="281"/>
      <c r="H17" s="281"/>
      <c r="I17" s="281"/>
      <c r="J17" s="281"/>
      <c r="K17" s="281"/>
      <c r="L17" s="281"/>
      <c r="M17" s="281"/>
      <c r="N17" s="285"/>
      <c r="O17" s="286"/>
      <c r="P17" s="286"/>
      <c r="Q17" s="286"/>
      <c r="R17" s="286"/>
      <c r="S17" s="286"/>
      <c r="T17" s="286"/>
      <c r="U17" s="286"/>
      <c r="V17" s="286"/>
      <c r="W17" s="287"/>
      <c r="X17" s="280"/>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9"/>
      <c r="BZ17" s="12"/>
    </row>
    <row r="18" spans="1:78" ht="6.75" customHeight="1">
      <c r="A18" s="15"/>
      <c r="B18" s="15"/>
      <c r="C18" s="290" t="str">
        <f>'支給申請額算定シート（Ⅰ．代表医療機関）'!B6&amp;""</f>
        <v/>
      </c>
      <c r="D18" s="291"/>
      <c r="E18" s="291"/>
      <c r="F18" s="291"/>
      <c r="G18" s="291"/>
      <c r="H18" s="291"/>
      <c r="I18" s="291"/>
      <c r="J18" s="291"/>
      <c r="K18" s="291"/>
      <c r="L18" s="291"/>
      <c r="M18" s="291"/>
      <c r="N18" s="296">
        <f>'支給申請額算定シート（Ⅰ．代表医療機関）'!C6</f>
        <v>0</v>
      </c>
      <c r="O18" s="297"/>
      <c r="P18" s="297"/>
      <c r="Q18" s="297"/>
      <c r="R18" s="297"/>
      <c r="S18" s="297"/>
      <c r="T18" s="297"/>
      <c r="U18" s="297"/>
      <c r="V18" s="297"/>
      <c r="W18" s="298"/>
      <c r="X18" s="278" t="s">
        <v>11</v>
      </c>
      <c r="Y18" s="279"/>
      <c r="Z18" s="279"/>
      <c r="AA18" s="279"/>
      <c r="AB18" s="279"/>
      <c r="AC18" s="279"/>
      <c r="AD18" s="279"/>
      <c r="AE18" s="279"/>
      <c r="AF18" s="279"/>
      <c r="AG18" s="16"/>
      <c r="AH18" s="16"/>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8"/>
      <c r="BZ18" s="12"/>
    </row>
    <row r="19" spans="1:78" ht="6.75" customHeight="1">
      <c r="A19" s="15"/>
      <c r="B19" s="15"/>
      <c r="C19" s="292"/>
      <c r="D19" s="293"/>
      <c r="E19" s="293"/>
      <c r="F19" s="293"/>
      <c r="G19" s="293"/>
      <c r="H19" s="293"/>
      <c r="I19" s="293"/>
      <c r="J19" s="293"/>
      <c r="K19" s="293"/>
      <c r="L19" s="293"/>
      <c r="M19" s="293"/>
      <c r="N19" s="299"/>
      <c r="O19" s="300"/>
      <c r="P19" s="300"/>
      <c r="Q19" s="300"/>
      <c r="R19" s="300"/>
      <c r="S19" s="300"/>
      <c r="T19" s="300"/>
      <c r="U19" s="300"/>
      <c r="V19" s="300"/>
      <c r="W19" s="301"/>
      <c r="X19" s="305"/>
      <c r="Y19" s="306"/>
      <c r="Z19" s="306"/>
      <c r="AA19" s="306"/>
      <c r="AB19" s="306"/>
      <c r="AC19" s="306"/>
      <c r="AD19" s="306"/>
      <c r="AE19" s="306"/>
      <c r="AF19" s="306"/>
      <c r="AG19" s="307" t="s">
        <v>14</v>
      </c>
      <c r="AH19" s="307"/>
      <c r="AI19" s="307"/>
      <c r="AJ19" s="307"/>
      <c r="AK19" s="307"/>
      <c r="AL19" s="307"/>
      <c r="AM19" s="307"/>
      <c r="AN19" s="307"/>
      <c r="AO19" s="307"/>
      <c r="AP19" s="307" t="s">
        <v>15</v>
      </c>
      <c r="AQ19" s="307"/>
      <c r="AR19" s="307"/>
      <c r="AS19" s="307"/>
      <c r="AT19" s="307"/>
      <c r="AU19" s="307"/>
      <c r="AV19" s="307"/>
      <c r="AW19" s="307"/>
      <c r="AX19" s="307"/>
      <c r="AY19" s="307" t="s">
        <v>16</v>
      </c>
      <c r="AZ19" s="307"/>
      <c r="BA19" s="307"/>
      <c r="BB19" s="307"/>
      <c r="BC19" s="307"/>
      <c r="BD19" s="307"/>
      <c r="BE19" s="307"/>
      <c r="BF19" s="307"/>
      <c r="BG19" s="307"/>
      <c r="BH19" s="307" t="s">
        <v>17</v>
      </c>
      <c r="BI19" s="307"/>
      <c r="BJ19" s="307"/>
      <c r="BK19" s="307"/>
      <c r="BL19" s="307"/>
      <c r="BM19" s="307"/>
      <c r="BN19" s="307"/>
      <c r="BO19" s="307"/>
      <c r="BP19" s="307"/>
      <c r="BQ19" s="307" t="s">
        <v>18</v>
      </c>
      <c r="BR19" s="307"/>
      <c r="BS19" s="307"/>
      <c r="BT19" s="307"/>
      <c r="BU19" s="307"/>
      <c r="BV19" s="307"/>
      <c r="BW19" s="307"/>
      <c r="BX19" s="307"/>
      <c r="BY19" s="307"/>
      <c r="BZ19" s="12"/>
    </row>
    <row r="20" spans="1:78" ht="6.75" customHeight="1">
      <c r="A20" s="15"/>
      <c r="B20" s="15"/>
      <c r="C20" s="292"/>
      <c r="D20" s="293"/>
      <c r="E20" s="293"/>
      <c r="F20" s="293"/>
      <c r="G20" s="293"/>
      <c r="H20" s="293"/>
      <c r="I20" s="293"/>
      <c r="J20" s="293"/>
      <c r="K20" s="293"/>
      <c r="L20" s="293"/>
      <c r="M20" s="293"/>
      <c r="N20" s="299"/>
      <c r="O20" s="300"/>
      <c r="P20" s="300"/>
      <c r="Q20" s="300"/>
      <c r="R20" s="300"/>
      <c r="S20" s="300"/>
      <c r="T20" s="300"/>
      <c r="U20" s="300"/>
      <c r="V20" s="300"/>
      <c r="W20" s="301"/>
      <c r="X20" s="280"/>
      <c r="Y20" s="281"/>
      <c r="Z20" s="281"/>
      <c r="AA20" s="281"/>
      <c r="AB20" s="281"/>
      <c r="AC20" s="281"/>
      <c r="AD20" s="281"/>
      <c r="AE20" s="281"/>
      <c r="AF20" s="281"/>
      <c r="AG20" s="307"/>
      <c r="AH20" s="307"/>
      <c r="AI20" s="307"/>
      <c r="AJ20" s="307"/>
      <c r="AK20" s="307"/>
      <c r="AL20" s="307"/>
      <c r="AM20" s="307"/>
      <c r="AN20" s="307"/>
      <c r="AO20" s="307"/>
      <c r="AP20" s="307"/>
      <c r="AQ20" s="307"/>
      <c r="AR20" s="307"/>
      <c r="AS20" s="307"/>
      <c r="AT20" s="307"/>
      <c r="AU20" s="307"/>
      <c r="AV20" s="307"/>
      <c r="AW20" s="307"/>
      <c r="AX20" s="307"/>
      <c r="AY20" s="307"/>
      <c r="AZ20" s="307"/>
      <c r="BA20" s="307"/>
      <c r="BB20" s="307"/>
      <c r="BC20" s="307"/>
      <c r="BD20" s="307"/>
      <c r="BE20" s="307"/>
      <c r="BF20" s="307"/>
      <c r="BG20" s="307"/>
      <c r="BH20" s="307"/>
      <c r="BI20" s="307"/>
      <c r="BJ20" s="307"/>
      <c r="BK20" s="307"/>
      <c r="BL20" s="307"/>
      <c r="BM20" s="307"/>
      <c r="BN20" s="307"/>
      <c r="BO20" s="307"/>
      <c r="BP20" s="307"/>
      <c r="BQ20" s="307"/>
      <c r="BR20" s="307"/>
      <c r="BS20" s="307"/>
      <c r="BT20" s="307"/>
      <c r="BU20" s="307"/>
      <c r="BV20" s="307"/>
      <c r="BW20" s="307"/>
      <c r="BX20" s="307"/>
      <c r="BY20" s="307"/>
      <c r="BZ20" s="12"/>
    </row>
    <row r="21" spans="1:78" ht="6" customHeight="1">
      <c r="A21" s="15"/>
      <c r="B21" s="15"/>
      <c r="C21" s="292"/>
      <c r="D21" s="293"/>
      <c r="E21" s="293"/>
      <c r="F21" s="293"/>
      <c r="G21" s="293"/>
      <c r="H21" s="293"/>
      <c r="I21" s="293"/>
      <c r="J21" s="293"/>
      <c r="K21" s="293"/>
      <c r="L21" s="293"/>
      <c r="M21" s="293"/>
      <c r="N21" s="299"/>
      <c r="O21" s="300"/>
      <c r="P21" s="300"/>
      <c r="Q21" s="300"/>
      <c r="R21" s="300"/>
      <c r="S21" s="300"/>
      <c r="T21" s="300"/>
      <c r="U21" s="300"/>
      <c r="V21" s="300"/>
      <c r="W21" s="301"/>
      <c r="X21" s="308">
        <f>SUM(AG21:BY23)</f>
        <v>0</v>
      </c>
      <c r="Y21" s="309"/>
      <c r="Z21" s="309"/>
      <c r="AA21" s="309"/>
      <c r="AB21" s="309"/>
      <c r="AC21" s="309"/>
      <c r="AD21" s="309"/>
      <c r="AE21" s="309"/>
      <c r="AF21" s="309"/>
      <c r="AG21" s="308">
        <f>'支給申請額算定シート（Ⅰ．代表医療機関）'!C12</f>
        <v>0</v>
      </c>
      <c r="AH21" s="309"/>
      <c r="AI21" s="309"/>
      <c r="AJ21" s="309"/>
      <c r="AK21" s="309"/>
      <c r="AL21" s="309"/>
      <c r="AM21" s="309"/>
      <c r="AN21" s="309"/>
      <c r="AO21" s="309"/>
      <c r="AP21" s="308">
        <f>'支給申請額算定シート（Ⅰ．代表医療機関）'!D12</f>
        <v>0</v>
      </c>
      <c r="AQ21" s="309"/>
      <c r="AR21" s="309"/>
      <c r="AS21" s="309"/>
      <c r="AT21" s="309"/>
      <c r="AU21" s="309"/>
      <c r="AV21" s="309"/>
      <c r="AW21" s="309"/>
      <c r="AX21" s="309"/>
      <c r="AY21" s="308">
        <f>'支給申請額算定シート（Ⅰ．代表医療機関）'!E12</f>
        <v>0</v>
      </c>
      <c r="AZ21" s="309"/>
      <c r="BA21" s="309"/>
      <c r="BB21" s="309"/>
      <c r="BC21" s="309"/>
      <c r="BD21" s="309"/>
      <c r="BE21" s="309"/>
      <c r="BF21" s="309"/>
      <c r="BG21" s="309"/>
      <c r="BH21" s="308">
        <f>'支給申請額算定シート（Ⅰ．代表医療機関）'!F12</f>
        <v>0</v>
      </c>
      <c r="BI21" s="309"/>
      <c r="BJ21" s="309"/>
      <c r="BK21" s="309"/>
      <c r="BL21" s="309"/>
      <c r="BM21" s="309"/>
      <c r="BN21" s="309"/>
      <c r="BO21" s="309"/>
      <c r="BP21" s="309"/>
      <c r="BQ21" s="314">
        <f>'支給申請額算定シート（Ⅰ．代表医療機関）'!G12</f>
        <v>0</v>
      </c>
      <c r="BR21" s="314"/>
      <c r="BS21" s="314"/>
      <c r="BT21" s="314"/>
      <c r="BU21" s="314"/>
      <c r="BV21" s="314"/>
      <c r="BW21" s="314"/>
      <c r="BX21" s="314"/>
      <c r="BY21" s="314"/>
      <c r="BZ21" s="12"/>
    </row>
    <row r="22" spans="1:78" ht="6" customHeight="1">
      <c r="A22" s="15"/>
      <c r="B22" s="15"/>
      <c r="C22" s="292"/>
      <c r="D22" s="293"/>
      <c r="E22" s="293"/>
      <c r="F22" s="293"/>
      <c r="G22" s="293"/>
      <c r="H22" s="293"/>
      <c r="I22" s="293"/>
      <c r="J22" s="293"/>
      <c r="K22" s="293"/>
      <c r="L22" s="293"/>
      <c r="M22" s="293"/>
      <c r="N22" s="299"/>
      <c r="O22" s="300"/>
      <c r="P22" s="300"/>
      <c r="Q22" s="300"/>
      <c r="R22" s="300"/>
      <c r="S22" s="300"/>
      <c r="T22" s="300"/>
      <c r="U22" s="300"/>
      <c r="V22" s="300"/>
      <c r="W22" s="301"/>
      <c r="X22" s="310"/>
      <c r="Y22" s="311"/>
      <c r="Z22" s="311"/>
      <c r="AA22" s="311"/>
      <c r="AB22" s="311"/>
      <c r="AC22" s="311"/>
      <c r="AD22" s="311"/>
      <c r="AE22" s="311"/>
      <c r="AF22" s="311"/>
      <c r="AG22" s="310"/>
      <c r="AH22" s="311"/>
      <c r="AI22" s="311"/>
      <c r="AJ22" s="311"/>
      <c r="AK22" s="311"/>
      <c r="AL22" s="311"/>
      <c r="AM22" s="311"/>
      <c r="AN22" s="311"/>
      <c r="AO22" s="311"/>
      <c r="AP22" s="310"/>
      <c r="AQ22" s="311"/>
      <c r="AR22" s="311"/>
      <c r="AS22" s="311"/>
      <c r="AT22" s="311"/>
      <c r="AU22" s="311"/>
      <c r="AV22" s="311"/>
      <c r="AW22" s="311"/>
      <c r="AX22" s="311"/>
      <c r="AY22" s="310"/>
      <c r="AZ22" s="311"/>
      <c r="BA22" s="311"/>
      <c r="BB22" s="311"/>
      <c r="BC22" s="311"/>
      <c r="BD22" s="311"/>
      <c r="BE22" s="311"/>
      <c r="BF22" s="311"/>
      <c r="BG22" s="311"/>
      <c r="BH22" s="310"/>
      <c r="BI22" s="311"/>
      <c r="BJ22" s="311"/>
      <c r="BK22" s="311"/>
      <c r="BL22" s="311"/>
      <c r="BM22" s="311"/>
      <c r="BN22" s="311"/>
      <c r="BO22" s="311"/>
      <c r="BP22" s="311"/>
      <c r="BQ22" s="314"/>
      <c r="BR22" s="314"/>
      <c r="BS22" s="314"/>
      <c r="BT22" s="314"/>
      <c r="BU22" s="314"/>
      <c r="BV22" s="314"/>
      <c r="BW22" s="314"/>
      <c r="BX22" s="314"/>
      <c r="BY22" s="314"/>
      <c r="BZ22" s="12"/>
    </row>
    <row r="23" spans="1:78" ht="6" customHeight="1">
      <c r="A23" s="15"/>
      <c r="B23" s="15"/>
      <c r="C23" s="294"/>
      <c r="D23" s="295"/>
      <c r="E23" s="295"/>
      <c r="F23" s="295"/>
      <c r="G23" s="295"/>
      <c r="H23" s="295"/>
      <c r="I23" s="295"/>
      <c r="J23" s="295"/>
      <c r="K23" s="295"/>
      <c r="L23" s="295"/>
      <c r="M23" s="295"/>
      <c r="N23" s="302"/>
      <c r="O23" s="303"/>
      <c r="P23" s="303"/>
      <c r="Q23" s="303"/>
      <c r="R23" s="303"/>
      <c r="S23" s="303"/>
      <c r="T23" s="303"/>
      <c r="U23" s="303"/>
      <c r="V23" s="303"/>
      <c r="W23" s="304"/>
      <c r="X23" s="312"/>
      <c r="Y23" s="313"/>
      <c r="Z23" s="313"/>
      <c r="AA23" s="313"/>
      <c r="AB23" s="313"/>
      <c r="AC23" s="313"/>
      <c r="AD23" s="313"/>
      <c r="AE23" s="313"/>
      <c r="AF23" s="313"/>
      <c r="AG23" s="312"/>
      <c r="AH23" s="313"/>
      <c r="AI23" s="313"/>
      <c r="AJ23" s="313"/>
      <c r="AK23" s="313"/>
      <c r="AL23" s="313"/>
      <c r="AM23" s="313"/>
      <c r="AN23" s="313"/>
      <c r="AO23" s="313"/>
      <c r="AP23" s="312"/>
      <c r="AQ23" s="313"/>
      <c r="AR23" s="313"/>
      <c r="AS23" s="313"/>
      <c r="AT23" s="313"/>
      <c r="AU23" s="313"/>
      <c r="AV23" s="313"/>
      <c r="AW23" s="313"/>
      <c r="AX23" s="313"/>
      <c r="AY23" s="312"/>
      <c r="AZ23" s="313"/>
      <c r="BA23" s="313"/>
      <c r="BB23" s="313"/>
      <c r="BC23" s="313"/>
      <c r="BD23" s="313"/>
      <c r="BE23" s="313"/>
      <c r="BF23" s="313"/>
      <c r="BG23" s="313"/>
      <c r="BH23" s="312"/>
      <c r="BI23" s="313"/>
      <c r="BJ23" s="313"/>
      <c r="BK23" s="313"/>
      <c r="BL23" s="313"/>
      <c r="BM23" s="313"/>
      <c r="BN23" s="313"/>
      <c r="BO23" s="313"/>
      <c r="BP23" s="313"/>
      <c r="BQ23" s="314"/>
      <c r="BR23" s="314"/>
      <c r="BS23" s="314"/>
      <c r="BT23" s="314"/>
      <c r="BU23" s="314"/>
      <c r="BV23" s="314"/>
      <c r="BW23" s="314"/>
      <c r="BX23" s="314"/>
      <c r="BY23" s="314"/>
      <c r="BZ23" s="12"/>
    </row>
    <row r="24" spans="1:78" ht="6.75" customHeight="1">
      <c r="A24" s="15"/>
      <c r="B24" s="15"/>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1"/>
      <c r="BY24" s="11"/>
      <c r="BZ24" s="12"/>
    </row>
    <row r="25" spans="1:78" ht="6.75" customHeight="1">
      <c r="A25" s="13"/>
      <c r="B25" s="13"/>
      <c r="C25" s="329" t="s">
        <v>8</v>
      </c>
      <c r="D25" s="329"/>
      <c r="E25" s="329"/>
      <c r="F25" s="329"/>
      <c r="G25" s="282"/>
      <c r="H25" s="283"/>
      <c r="I25" s="283"/>
      <c r="J25" s="283"/>
      <c r="K25" s="283"/>
      <c r="L25" s="283"/>
      <c r="M25" s="284"/>
      <c r="N25" s="278" t="s">
        <v>98</v>
      </c>
      <c r="O25" s="279"/>
      <c r="P25" s="279"/>
      <c r="Q25" s="279"/>
      <c r="R25" s="279"/>
      <c r="S25" s="279"/>
      <c r="T25" s="279"/>
      <c r="U25" s="279"/>
      <c r="V25" s="279"/>
      <c r="W25" s="279"/>
      <c r="X25" s="279"/>
      <c r="Y25" s="279"/>
      <c r="Z25" s="279"/>
      <c r="AA25" s="279"/>
      <c r="AB25" s="279"/>
      <c r="AC25" s="279"/>
      <c r="AD25" s="279"/>
      <c r="AE25" s="279"/>
      <c r="AF25" s="279"/>
      <c r="AG25" s="279"/>
      <c r="AH25" s="288"/>
      <c r="AI25" s="278" t="s">
        <v>10</v>
      </c>
      <c r="AJ25" s="279"/>
      <c r="AK25" s="279"/>
      <c r="AL25" s="279"/>
      <c r="AM25" s="279"/>
      <c r="AN25" s="279"/>
      <c r="AO25" s="279"/>
      <c r="AP25" s="279"/>
      <c r="AQ25" s="279"/>
      <c r="AR25" s="279"/>
      <c r="AS25" s="279"/>
      <c r="AT25" s="279"/>
      <c r="AU25" s="279"/>
      <c r="AV25" s="279"/>
      <c r="AW25" s="279"/>
      <c r="AX25" s="279"/>
      <c r="AY25" s="279"/>
      <c r="AZ25" s="279"/>
      <c r="BA25" s="279"/>
      <c r="BB25" s="279"/>
      <c r="BC25" s="288"/>
      <c r="BD25" s="330" t="s">
        <v>99</v>
      </c>
      <c r="BE25" s="331"/>
      <c r="BF25" s="331"/>
      <c r="BG25" s="331"/>
      <c r="BH25" s="331"/>
      <c r="BI25" s="331"/>
      <c r="BJ25" s="331"/>
      <c r="BK25" s="331"/>
      <c r="BL25" s="331"/>
      <c r="BM25" s="331"/>
      <c r="BN25" s="331"/>
      <c r="BO25" s="331"/>
      <c r="BP25" s="331"/>
      <c r="BQ25" s="331"/>
      <c r="BR25" s="331"/>
      <c r="BS25" s="331"/>
      <c r="BT25" s="331"/>
      <c r="BU25" s="331"/>
      <c r="BV25" s="331"/>
      <c r="BW25" s="331"/>
      <c r="BX25" s="331"/>
      <c r="BY25" s="332"/>
      <c r="BZ25" s="12"/>
    </row>
    <row r="26" spans="1:78" ht="6.75" customHeight="1">
      <c r="A26" s="13"/>
      <c r="B26" s="13"/>
      <c r="C26" s="329"/>
      <c r="D26" s="329"/>
      <c r="E26" s="329"/>
      <c r="F26" s="329"/>
      <c r="G26" s="285"/>
      <c r="H26" s="286"/>
      <c r="I26" s="286"/>
      <c r="J26" s="286"/>
      <c r="K26" s="286"/>
      <c r="L26" s="286"/>
      <c r="M26" s="287"/>
      <c r="N26" s="280"/>
      <c r="O26" s="281"/>
      <c r="P26" s="281"/>
      <c r="Q26" s="281"/>
      <c r="R26" s="281"/>
      <c r="S26" s="281"/>
      <c r="T26" s="281"/>
      <c r="U26" s="281"/>
      <c r="V26" s="281"/>
      <c r="W26" s="281"/>
      <c r="X26" s="281"/>
      <c r="Y26" s="281"/>
      <c r="Z26" s="281"/>
      <c r="AA26" s="281"/>
      <c r="AB26" s="281"/>
      <c r="AC26" s="281"/>
      <c r="AD26" s="281"/>
      <c r="AE26" s="281"/>
      <c r="AF26" s="281"/>
      <c r="AG26" s="281"/>
      <c r="AH26" s="289"/>
      <c r="AI26" s="280"/>
      <c r="AJ26" s="281"/>
      <c r="AK26" s="281"/>
      <c r="AL26" s="281"/>
      <c r="AM26" s="281"/>
      <c r="AN26" s="281"/>
      <c r="AO26" s="281"/>
      <c r="AP26" s="281"/>
      <c r="AQ26" s="281"/>
      <c r="AR26" s="281"/>
      <c r="AS26" s="281"/>
      <c r="AT26" s="281"/>
      <c r="AU26" s="281"/>
      <c r="AV26" s="281"/>
      <c r="AW26" s="281"/>
      <c r="AX26" s="281"/>
      <c r="AY26" s="281"/>
      <c r="AZ26" s="281"/>
      <c r="BA26" s="281"/>
      <c r="BB26" s="281"/>
      <c r="BC26" s="289"/>
      <c r="BD26" s="333"/>
      <c r="BE26" s="334"/>
      <c r="BF26" s="334"/>
      <c r="BG26" s="334"/>
      <c r="BH26" s="334"/>
      <c r="BI26" s="334"/>
      <c r="BJ26" s="334"/>
      <c r="BK26" s="334"/>
      <c r="BL26" s="334"/>
      <c r="BM26" s="334"/>
      <c r="BN26" s="334"/>
      <c r="BO26" s="334"/>
      <c r="BP26" s="334"/>
      <c r="BQ26" s="334"/>
      <c r="BR26" s="334"/>
      <c r="BS26" s="334"/>
      <c r="BT26" s="334"/>
      <c r="BU26" s="334"/>
      <c r="BV26" s="334"/>
      <c r="BW26" s="334"/>
      <c r="BX26" s="334"/>
      <c r="BY26" s="335"/>
      <c r="BZ26" s="12"/>
    </row>
    <row r="27" spans="1:78" ht="6.75" customHeight="1">
      <c r="A27" s="14"/>
      <c r="B27" s="14"/>
      <c r="C27" s="314" t="s">
        <v>50</v>
      </c>
      <c r="D27" s="314"/>
      <c r="E27" s="314"/>
      <c r="F27" s="314"/>
      <c r="G27" s="318"/>
      <c r="H27" s="319"/>
      <c r="I27" s="319"/>
      <c r="J27" s="319"/>
      <c r="K27" s="319"/>
      <c r="L27" s="319"/>
      <c r="M27" s="320"/>
      <c r="N27" s="327" t="str">
        <f>'支給申請額算定シート（Ⅱ．統合関係医療機関）'!B$4&amp;""</f>
        <v/>
      </c>
      <c r="O27" s="327"/>
      <c r="P27" s="327"/>
      <c r="Q27" s="327"/>
      <c r="R27" s="327"/>
      <c r="S27" s="327"/>
      <c r="T27" s="327"/>
      <c r="U27" s="327"/>
      <c r="V27" s="327"/>
      <c r="W27" s="327"/>
      <c r="X27" s="327"/>
      <c r="Y27" s="327"/>
      <c r="Z27" s="327"/>
      <c r="AA27" s="327"/>
      <c r="AB27" s="327"/>
      <c r="AC27" s="327"/>
      <c r="AD27" s="327"/>
      <c r="AE27" s="327"/>
      <c r="AF27" s="327"/>
      <c r="AG27" s="327"/>
      <c r="AH27" s="327"/>
      <c r="AI27" s="327" t="str">
        <f>'支給申請額算定シート（Ⅱ．統合関係医療機関）'!C$4&amp;""</f>
        <v/>
      </c>
      <c r="AJ27" s="327"/>
      <c r="AK27" s="327"/>
      <c r="AL27" s="327"/>
      <c r="AM27" s="327"/>
      <c r="AN27" s="327"/>
      <c r="AO27" s="327"/>
      <c r="AP27" s="327"/>
      <c r="AQ27" s="327"/>
      <c r="AR27" s="327"/>
      <c r="AS27" s="327"/>
      <c r="AT27" s="327"/>
      <c r="AU27" s="327"/>
      <c r="AV27" s="327"/>
      <c r="AW27" s="327"/>
      <c r="AX27" s="327"/>
      <c r="AY27" s="327"/>
      <c r="AZ27" s="327"/>
      <c r="BA27" s="327"/>
      <c r="BB27" s="327"/>
      <c r="BC27" s="327"/>
      <c r="BD27" s="327" t="str">
        <f>'支給申請額算定シート（Ⅱ．統合関係医療機関）'!G$4&amp;""</f>
        <v/>
      </c>
      <c r="BE27" s="327"/>
      <c r="BF27" s="327"/>
      <c r="BG27" s="327"/>
      <c r="BH27" s="327"/>
      <c r="BI27" s="327"/>
      <c r="BJ27" s="327"/>
      <c r="BK27" s="327"/>
      <c r="BL27" s="327"/>
      <c r="BM27" s="327"/>
      <c r="BN27" s="327"/>
      <c r="BO27" s="327"/>
      <c r="BP27" s="327"/>
      <c r="BQ27" s="327"/>
      <c r="BR27" s="327"/>
      <c r="BS27" s="327"/>
      <c r="BT27" s="327"/>
      <c r="BU27" s="327"/>
      <c r="BV27" s="327"/>
      <c r="BW27" s="327"/>
      <c r="BX27" s="327"/>
      <c r="BY27" s="327"/>
      <c r="BZ27" s="12"/>
    </row>
    <row r="28" spans="1:78" ht="6.75" customHeight="1">
      <c r="A28" s="14"/>
      <c r="B28" s="14"/>
      <c r="C28" s="314"/>
      <c r="D28" s="314"/>
      <c r="E28" s="314"/>
      <c r="F28" s="314"/>
      <c r="G28" s="321"/>
      <c r="H28" s="322"/>
      <c r="I28" s="322"/>
      <c r="J28" s="322"/>
      <c r="K28" s="322"/>
      <c r="L28" s="322"/>
      <c r="M28" s="323"/>
      <c r="N28" s="327"/>
      <c r="O28" s="327"/>
      <c r="P28" s="327"/>
      <c r="Q28" s="327"/>
      <c r="R28" s="327"/>
      <c r="S28" s="327"/>
      <c r="T28" s="327"/>
      <c r="U28" s="327"/>
      <c r="V28" s="327"/>
      <c r="W28" s="327"/>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c r="BV28" s="327"/>
      <c r="BW28" s="327"/>
      <c r="BX28" s="327"/>
      <c r="BY28" s="327"/>
      <c r="BZ28" s="12"/>
    </row>
    <row r="29" spans="1:78" ht="6.75" customHeight="1">
      <c r="A29" s="14"/>
      <c r="B29" s="14"/>
      <c r="C29" s="314"/>
      <c r="D29" s="314"/>
      <c r="E29" s="314"/>
      <c r="F29" s="314"/>
      <c r="G29" s="324"/>
      <c r="H29" s="325"/>
      <c r="I29" s="325"/>
      <c r="J29" s="325"/>
      <c r="K29" s="325"/>
      <c r="L29" s="325"/>
      <c r="M29" s="326"/>
      <c r="N29" s="328"/>
      <c r="O29" s="328"/>
      <c r="P29" s="328"/>
      <c r="Q29" s="328"/>
      <c r="R29" s="328"/>
      <c r="S29" s="328"/>
      <c r="T29" s="328"/>
      <c r="U29" s="328"/>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328"/>
      <c r="AU29" s="328"/>
      <c r="AV29" s="328"/>
      <c r="AW29" s="328"/>
      <c r="AX29" s="328"/>
      <c r="AY29" s="328"/>
      <c r="AZ29" s="328"/>
      <c r="BA29" s="328"/>
      <c r="BB29" s="328"/>
      <c r="BC29" s="328"/>
      <c r="BD29" s="328"/>
      <c r="BE29" s="328"/>
      <c r="BF29" s="328"/>
      <c r="BG29" s="328"/>
      <c r="BH29" s="328"/>
      <c r="BI29" s="328"/>
      <c r="BJ29" s="328"/>
      <c r="BK29" s="328"/>
      <c r="BL29" s="328"/>
      <c r="BM29" s="328"/>
      <c r="BN29" s="328"/>
      <c r="BO29" s="328"/>
      <c r="BP29" s="328"/>
      <c r="BQ29" s="328"/>
      <c r="BR29" s="328"/>
      <c r="BS29" s="328"/>
      <c r="BT29" s="328"/>
      <c r="BU29" s="328"/>
      <c r="BV29" s="328"/>
      <c r="BW29" s="328"/>
      <c r="BX29" s="328"/>
      <c r="BY29" s="328"/>
      <c r="BZ29" s="12"/>
    </row>
    <row r="30" spans="1:78" ht="6.75" customHeight="1">
      <c r="A30" s="15"/>
      <c r="B30" s="15"/>
      <c r="C30" s="278" t="s">
        <v>13</v>
      </c>
      <c r="D30" s="279"/>
      <c r="E30" s="279"/>
      <c r="F30" s="279"/>
      <c r="G30" s="279"/>
      <c r="H30" s="279"/>
      <c r="I30" s="279"/>
      <c r="J30" s="279"/>
      <c r="K30" s="279"/>
      <c r="L30" s="279"/>
      <c r="M30" s="279"/>
      <c r="N30" s="282" t="s">
        <v>19</v>
      </c>
      <c r="O30" s="283"/>
      <c r="P30" s="283"/>
      <c r="Q30" s="283"/>
      <c r="R30" s="283"/>
      <c r="S30" s="283"/>
      <c r="T30" s="283"/>
      <c r="U30" s="283"/>
      <c r="V30" s="283"/>
      <c r="W30" s="284"/>
      <c r="X30" s="278" t="s">
        <v>44</v>
      </c>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c r="BQ30" s="279"/>
      <c r="BR30" s="279"/>
      <c r="BS30" s="279"/>
      <c r="BT30" s="279"/>
      <c r="BU30" s="279"/>
      <c r="BV30" s="279"/>
      <c r="BW30" s="279"/>
      <c r="BX30" s="279"/>
      <c r="BY30" s="288"/>
      <c r="BZ30" s="12"/>
    </row>
    <row r="31" spans="1:78" ht="6.75" customHeight="1">
      <c r="A31" s="15"/>
      <c r="B31" s="15"/>
      <c r="C31" s="280"/>
      <c r="D31" s="281"/>
      <c r="E31" s="281"/>
      <c r="F31" s="281"/>
      <c r="G31" s="281"/>
      <c r="H31" s="281"/>
      <c r="I31" s="281"/>
      <c r="J31" s="281"/>
      <c r="K31" s="281"/>
      <c r="L31" s="281"/>
      <c r="M31" s="281"/>
      <c r="N31" s="285"/>
      <c r="O31" s="286"/>
      <c r="P31" s="286"/>
      <c r="Q31" s="286"/>
      <c r="R31" s="286"/>
      <c r="S31" s="286"/>
      <c r="T31" s="286"/>
      <c r="U31" s="286"/>
      <c r="V31" s="286"/>
      <c r="W31" s="287"/>
      <c r="X31" s="280"/>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9"/>
      <c r="BZ31" s="12"/>
    </row>
    <row r="32" spans="1:78" ht="6.75" customHeight="1">
      <c r="A32" s="15"/>
      <c r="B32" s="15"/>
      <c r="C32" s="290" t="str">
        <f>'支給申請額算定シート（Ⅱ．統合関係医療機関）'!B$6&amp;""</f>
        <v/>
      </c>
      <c r="D32" s="291"/>
      <c r="E32" s="291"/>
      <c r="F32" s="291"/>
      <c r="G32" s="291"/>
      <c r="H32" s="291"/>
      <c r="I32" s="291"/>
      <c r="J32" s="291"/>
      <c r="K32" s="291"/>
      <c r="L32" s="291"/>
      <c r="M32" s="291"/>
      <c r="N32" s="296" t="str">
        <f>'支給申請額算定シート（Ⅱ．統合関係医療機関）'!C$6&amp;""</f>
        <v/>
      </c>
      <c r="O32" s="297"/>
      <c r="P32" s="297"/>
      <c r="Q32" s="297"/>
      <c r="R32" s="297"/>
      <c r="S32" s="297"/>
      <c r="T32" s="297"/>
      <c r="U32" s="297"/>
      <c r="V32" s="297"/>
      <c r="W32" s="298"/>
      <c r="X32" s="278" t="s">
        <v>11</v>
      </c>
      <c r="Y32" s="279"/>
      <c r="Z32" s="279"/>
      <c r="AA32" s="279"/>
      <c r="AB32" s="279"/>
      <c r="AC32" s="279"/>
      <c r="AD32" s="279"/>
      <c r="AE32" s="279"/>
      <c r="AF32" s="279"/>
      <c r="AG32" s="16"/>
      <c r="AH32" s="16"/>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8"/>
      <c r="BZ32" s="12"/>
    </row>
    <row r="33" spans="1:78" ht="6.75" customHeight="1">
      <c r="A33" s="15"/>
      <c r="B33" s="15"/>
      <c r="C33" s="292"/>
      <c r="D33" s="293"/>
      <c r="E33" s="293"/>
      <c r="F33" s="293"/>
      <c r="G33" s="293"/>
      <c r="H33" s="293"/>
      <c r="I33" s="293"/>
      <c r="J33" s="293"/>
      <c r="K33" s="293"/>
      <c r="L33" s="293"/>
      <c r="M33" s="293"/>
      <c r="N33" s="299"/>
      <c r="O33" s="300"/>
      <c r="P33" s="300"/>
      <c r="Q33" s="300"/>
      <c r="R33" s="300"/>
      <c r="S33" s="300"/>
      <c r="T33" s="300"/>
      <c r="U33" s="300"/>
      <c r="V33" s="300"/>
      <c r="W33" s="301"/>
      <c r="X33" s="305"/>
      <c r="Y33" s="306"/>
      <c r="Z33" s="306"/>
      <c r="AA33" s="306"/>
      <c r="AB33" s="306"/>
      <c r="AC33" s="306"/>
      <c r="AD33" s="306"/>
      <c r="AE33" s="306"/>
      <c r="AF33" s="306"/>
      <c r="AG33" s="307" t="s">
        <v>14</v>
      </c>
      <c r="AH33" s="307"/>
      <c r="AI33" s="307"/>
      <c r="AJ33" s="307"/>
      <c r="AK33" s="307"/>
      <c r="AL33" s="307"/>
      <c r="AM33" s="307"/>
      <c r="AN33" s="307"/>
      <c r="AO33" s="307"/>
      <c r="AP33" s="307" t="s">
        <v>15</v>
      </c>
      <c r="AQ33" s="307"/>
      <c r="AR33" s="307"/>
      <c r="AS33" s="307"/>
      <c r="AT33" s="307"/>
      <c r="AU33" s="307"/>
      <c r="AV33" s="307"/>
      <c r="AW33" s="307"/>
      <c r="AX33" s="307"/>
      <c r="AY33" s="307" t="s">
        <v>16</v>
      </c>
      <c r="AZ33" s="307"/>
      <c r="BA33" s="307"/>
      <c r="BB33" s="307"/>
      <c r="BC33" s="307"/>
      <c r="BD33" s="307"/>
      <c r="BE33" s="307"/>
      <c r="BF33" s="307"/>
      <c r="BG33" s="307"/>
      <c r="BH33" s="307" t="s">
        <v>17</v>
      </c>
      <c r="BI33" s="307"/>
      <c r="BJ33" s="307"/>
      <c r="BK33" s="307"/>
      <c r="BL33" s="307"/>
      <c r="BM33" s="307"/>
      <c r="BN33" s="307"/>
      <c r="BO33" s="307"/>
      <c r="BP33" s="307"/>
      <c r="BQ33" s="307" t="s">
        <v>18</v>
      </c>
      <c r="BR33" s="307"/>
      <c r="BS33" s="307"/>
      <c r="BT33" s="307"/>
      <c r="BU33" s="307"/>
      <c r="BV33" s="307"/>
      <c r="BW33" s="307"/>
      <c r="BX33" s="307"/>
      <c r="BY33" s="307"/>
      <c r="BZ33" s="12"/>
    </row>
    <row r="34" spans="1:78" ht="6.75" customHeight="1">
      <c r="A34" s="15"/>
      <c r="B34" s="15"/>
      <c r="C34" s="292"/>
      <c r="D34" s="293"/>
      <c r="E34" s="293"/>
      <c r="F34" s="293"/>
      <c r="G34" s="293"/>
      <c r="H34" s="293"/>
      <c r="I34" s="293"/>
      <c r="J34" s="293"/>
      <c r="K34" s="293"/>
      <c r="L34" s="293"/>
      <c r="M34" s="293"/>
      <c r="N34" s="299"/>
      <c r="O34" s="300"/>
      <c r="P34" s="300"/>
      <c r="Q34" s="300"/>
      <c r="R34" s="300"/>
      <c r="S34" s="300"/>
      <c r="T34" s="300"/>
      <c r="U34" s="300"/>
      <c r="V34" s="300"/>
      <c r="W34" s="301"/>
      <c r="X34" s="280"/>
      <c r="Y34" s="281"/>
      <c r="Z34" s="281"/>
      <c r="AA34" s="281"/>
      <c r="AB34" s="281"/>
      <c r="AC34" s="281"/>
      <c r="AD34" s="281"/>
      <c r="AE34" s="281"/>
      <c r="AF34" s="281"/>
      <c r="AG34" s="307"/>
      <c r="AH34" s="307"/>
      <c r="AI34" s="307"/>
      <c r="AJ34" s="307"/>
      <c r="AK34" s="307"/>
      <c r="AL34" s="307"/>
      <c r="AM34" s="307"/>
      <c r="AN34" s="307"/>
      <c r="AO34" s="307"/>
      <c r="AP34" s="307"/>
      <c r="AQ34" s="307"/>
      <c r="AR34" s="307"/>
      <c r="AS34" s="307"/>
      <c r="AT34" s="307"/>
      <c r="AU34" s="307"/>
      <c r="AV34" s="307"/>
      <c r="AW34" s="307"/>
      <c r="AX34" s="307"/>
      <c r="AY34" s="307"/>
      <c r="AZ34" s="307"/>
      <c r="BA34" s="307"/>
      <c r="BB34" s="307"/>
      <c r="BC34" s="307"/>
      <c r="BD34" s="307"/>
      <c r="BE34" s="307"/>
      <c r="BF34" s="307"/>
      <c r="BG34" s="307"/>
      <c r="BH34" s="307"/>
      <c r="BI34" s="307"/>
      <c r="BJ34" s="307"/>
      <c r="BK34" s="307"/>
      <c r="BL34" s="307"/>
      <c r="BM34" s="307"/>
      <c r="BN34" s="307"/>
      <c r="BO34" s="307"/>
      <c r="BP34" s="307"/>
      <c r="BQ34" s="307"/>
      <c r="BR34" s="307"/>
      <c r="BS34" s="307"/>
      <c r="BT34" s="307"/>
      <c r="BU34" s="307"/>
      <c r="BV34" s="307"/>
      <c r="BW34" s="307"/>
      <c r="BX34" s="307"/>
      <c r="BY34" s="307"/>
      <c r="BZ34" s="12"/>
    </row>
    <row r="35" spans="1:78" ht="6" customHeight="1">
      <c r="A35" s="15"/>
      <c r="B35" s="15"/>
      <c r="C35" s="292"/>
      <c r="D35" s="293"/>
      <c r="E35" s="293"/>
      <c r="F35" s="293"/>
      <c r="G35" s="293"/>
      <c r="H35" s="293"/>
      <c r="I35" s="293"/>
      <c r="J35" s="293"/>
      <c r="K35" s="293"/>
      <c r="L35" s="293"/>
      <c r="M35" s="293"/>
      <c r="N35" s="299"/>
      <c r="O35" s="300"/>
      <c r="P35" s="300"/>
      <c r="Q35" s="300"/>
      <c r="R35" s="300"/>
      <c r="S35" s="300"/>
      <c r="T35" s="300"/>
      <c r="U35" s="300"/>
      <c r="V35" s="300"/>
      <c r="W35" s="301"/>
      <c r="X35" s="308">
        <f>SUM(AG35:BY37)</f>
        <v>0</v>
      </c>
      <c r="Y35" s="309"/>
      <c r="Z35" s="309"/>
      <c r="AA35" s="309"/>
      <c r="AB35" s="309"/>
      <c r="AC35" s="309"/>
      <c r="AD35" s="309"/>
      <c r="AE35" s="309"/>
      <c r="AF35" s="309"/>
      <c r="AG35" s="308">
        <f>'支給申請額算定シート（Ⅱ．統合関係医療機関）'!C$12</f>
        <v>0</v>
      </c>
      <c r="AH35" s="309"/>
      <c r="AI35" s="309"/>
      <c r="AJ35" s="309"/>
      <c r="AK35" s="309"/>
      <c r="AL35" s="309"/>
      <c r="AM35" s="309"/>
      <c r="AN35" s="309"/>
      <c r="AO35" s="309"/>
      <c r="AP35" s="308">
        <f>'支給申請額算定シート（Ⅱ．統合関係医療機関）'!D$12</f>
        <v>0</v>
      </c>
      <c r="AQ35" s="309"/>
      <c r="AR35" s="309"/>
      <c r="AS35" s="309"/>
      <c r="AT35" s="309"/>
      <c r="AU35" s="309"/>
      <c r="AV35" s="309"/>
      <c r="AW35" s="309"/>
      <c r="AX35" s="309"/>
      <c r="AY35" s="308">
        <f>'支給申請額算定シート（Ⅱ．統合関係医療機関）'!E$12</f>
        <v>0</v>
      </c>
      <c r="AZ35" s="309"/>
      <c r="BA35" s="309"/>
      <c r="BB35" s="309"/>
      <c r="BC35" s="309"/>
      <c r="BD35" s="309"/>
      <c r="BE35" s="309"/>
      <c r="BF35" s="309"/>
      <c r="BG35" s="309"/>
      <c r="BH35" s="308">
        <f>'支給申請額算定シート（Ⅱ．統合関係医療機関）'!F$12</f>
        <v>0</v>
      </c>
      <c r="BI35" s="309"/>
      <c r="BJ35" s="309"/>
      <c r="BK35" s="309"/>
      <c r="BL35" s="309"/>
      <c r="BM35" s="309"/>
      <c r="BN35" s="309"/>
      <c r="BO35" s="309"/>
      <c r="BP35" s="309"/>
      <c r="BQ35" s="314">
        <f>'支給申請額算定シート（Ⅱ．統合関係医療機関）'!G$12</f>
        <v>0</v>
      </c>
      <c r="BR35" s="314"/>
      <c r="BS35" s="314"/>
      <c r="BT35" s="314"/>
      <c r="BU35" s="314"/>
      <c r="BV35" s="314"/>
      <c r="BW35" s="314"/>
      <c r="BX35" s="314"/>
      <c r="BY35" s="314"/>
      <c r="BZ35" s="12"/>
    </row>
    <row r="36" spans="1:78" ht="6" customHeight="1">
      <c r="A36" s="15"/>
      <c r="B36" s="15"/>
      <c r="C36" s="292"/>
      <c r="D36" s="293"/>
      <c r="E36" s="293"/>
      <c r="F36" s="293"/>
      <c r="G36" s="293"/>
      <c r="H36" s="293"/>
      <c r="I36" s="293"/>
      <c r="J36" s="293"/>
      <c r="K36" s="293"/>
      <c r="L36" s="293"/>
      <c r="M36" s="293"/>
      <c r="N36" s="299"/>
      <c r="O36" s="300"/>
      <c r="P36" s="300"/>
      <c r="Q36" s="300"/>
      <c r="R36" s="300"/>
      <c r="S36" s="300"/>
      <c r="T36" s="300"/>
      <c r="U36" s="300"/>
      <c r="V36" s="300"/>
      <c r="W36" s="301"/>
      <c r="X36" s="310"/>
      <c r="Y36" s="311"/>
      <c r="Z36" s="311"/>
      <c r="AA36" s="311"/>
      <c r="AB36" s="311"/>
      <c r="AC36" s="311"/>
      <c r="AD36" s="311"/>
      <c r="AE36" s="311"/>
      <c r="AF36" s="311"/>
      <c r="AG36" s="310"/>
      <c r="AH36" s="311"/>
      <c r="AI36" s="311"/>
      <c r="AJ36" s="311"/>
      <c r="AK36" s="311"/>
      <c r="AL36" s="311"/>
      <c r="AM36" s="311"/>
      <c r="AN36" s="311"/>
      <c r="AO36" s="311"/>
      <c r="AP36" s="310"/>
      <c r="AQ36" s="311"/>
      <c r="AR36" s="311"/>
      <c r="AS36" s="311"/>
      <c r="AT36" s="311"/>
      <c r="AU36" s="311"/>
      <c r="AV36" s="311"/>
      <c r="AW36" s="311"/>
      <c r="AX36" s="311"/>
      <c r="AY36" s="310"/>
      <c r="AZ36" s="311"/>
      <c r="BA36" s="311"/>
      <c r="BB36" s="311"/>
      <c r="BC36" s="311"/>
      <c r="BD36" s="311"/>
      <c r="BE36" s="311"/>
      <c r="BF36" s="311"/>
      <c r="BG36" s="311"/>
      <c r="BH36" s="310"/>
      <c r="BI36" s="311"/>
      <c r="BJ36" s="311"/>
      <c r="BK36" s="311"/>
      <c r="BL36" s="311"/>
      <c r="BM36" s="311"/>
      <c r="BN36" s="311"/>
      <c r="BO36" s="311"/>
      <c r="BP36" s="311"/>
      <c r="BQ36" s="314"/>
      <c r="BR36" s="314"/>
      <c r="BS36" s="314"/>
      <c r="BT36" s="314"/>
      <c r="BU36" s="314"/>
      <c r="BV36" s="314"/>
      <c r="BW36" s="314"/>
      <c r="BX36" s="314"/>
      <c r="BY36" s="314"/>
      <c r="BZ36" s="12"/>
    </row>
    <row r="37" spans="1:78" ht="6" customHeight="1">
      <c r="A37" s="15"/>
      <c r="B37" s="15"/>
      <c r="C37" s="294"/>
      <c r="D37" s="295"/>
      <c r="E37" s="295"/>
      <c r="F37" s="295"/>
      <c r="G37" s="295"/>
      <c r="H37" s="295"/>
      <c r="I37" s="295"/>
      <c r="J37" s="295"/>
      <c r="K37" s="295"/>
      <c r="L37" s="295"/>
      <c r="M37" s="295"/>
      <c r="N37" s="302"/>
      <c r="O37" s="303"/>
      <c r="P37" s="303"/>
      <c r="Q37" s="303"/>
      <c r="R37" s="303"/>
      <c r="S37" s="303"/>
      <c r="T37" s="303"/>
      <c r="U37" s="303"/>
      <c r="V37" s="303"/>
      <c r="W37" s="304"/>
      <c r="X37" s="312"/>
      <c r="Y37" s="313"/>
      <c r="Z37" s="313"/>
      <c r="AA37" s="313"/>
      <c r="AB37" s="313"/>
      <c r="AC37" s="313"/>
      <c r="AD37" s="313"/>
      <c r="AE37" s="313"/>
      <c r="AF37" s="313"/>
      <c r="AG37" s="312"/>
      <c r="AH37" s="313"/>
      <c r="AI37" s="313"/>
      <c r="AJ37" s="313"/>
      <c r="AK37" s="313"/>
      <c r="AL37" s="313"/>
      <c r="AM37" s="313"/>
      <c r="AN37" s="313"/>
      <c r="AO37" s="313"/>
      <c r="AP37" s="312"/>
      <c r="AQ37" s="313"/>
      <c r="AR37" s="313"/>
      <c r="AS37" s="313"/>
      <c r="AT37" s="313"/>
      <c r="AU37" s="313"/>
      <c r="AV37" s="313"/>
      <c r="AW37" s="313"/>
      <c r="AX37" s="313"/>
      <c r="AY37" s="312"/>
      <c r="AZ37" s="313"/>
      <c r="BA37" s="313"/>
      <c r="BB37" s="313"/>
      <c r="BC37" s="313"/>
      <c r="BD37" s="313"/>
      <c r="BE37" s="313"/>
      <c r="BF37" s="313"/>
      <c r="BG37" s="313"/>
      <c r="BH37" s="312"/>
      <c r="BI37" s="313"/>
      <c r="BJ37" s="313"/>
      <c r="BK37" s="313"/>
      <c r="BL37" s="313"/>
      <c r="BM37" s="313"/>
      <c r="BN37" s="313"/>
      <c r="BO37" s="313"/>
      <c r="BP37" s="313"/>
      <c r="BQ37" s="314"/>
      <c r="BR37" s="314"/>
      <c r="BS37" s="314"/>
      <c r="BT37" s="314"/>
      <c r="BU37" s="314"/>
      <c r="BV37" s="314"/>
      <c r="BW37" s="314"/>
      <c r="BX37" s="314"/>
      <c r="BY37" s="314"/>
      <c r="BZ37" s="12"/>
    </row>
    <row r="38" spans="1:78" ht="6.75" customHeight="1">
      <c r="A38" s="15"/>
      <c r="B38" s="15"/>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1"/>
      <c r="BY38" s="11"/>
      <c r="BZ38" s="12"/>
    </row>
    <row r="39" spans="1:78" ht="6.75" customHeight="1">
      <c r="A39" s="13"/>
      <c r="B39" s="13"/>
      <c r="C39" s="329" t="s">
        <v>8</v>
      </c>
      <c r="D39" s="329"/>
      <c r="E39" s="329"/>
      <c r="F39" s="329"/>
      <c r="G39" s="282"/>
      <c r="H39" s="283"/>
      <c r="I39" s="283"/>
      <c r="J39" s="283"/>
      <c r="K39" s="283"/>
      <c r="L39" s="283"/>
      <c r="M39" s="284"/>
      <c r="N39" s="278" t="s">
        <v>98</v>
      </c>
      <c r="O39" s="279"/>
      <c r="P39" s="279"/>
      <c r="Q39" s="279"/>
      <c r="R39" s="279"/>
      <c r="S39" s="279"/>
      <c r="T39" s="279"/>
      <c r="U39" s="279"/>
      <c r="V39" s="279"/>
      <c r="W39" s="279"/>
      <c r="X39" s="279"/>
      <c r="Y39" s="279"/>
      <c r="Z39" s="279"/>
      <c r="AA39" s="279"/>
      <c r="AB39" s="279"/>
      <c r="AC39" s="279"/>
      <c r="AD39" s="279"/>
      <c r="AE39" s="279"/>
      <c r="AF39" s="279"/>
      <c r="AG39" s="279"/>
      <c r="AH39" s="288"/>
      <c r="AI39" s="278" t="s">
        <v>10</v>
      </c>
      <c r="AJ39" s="279"/>
      <c r="AK39" s="279"/>
      <c r="AL39" s="279"/>
      <c r="AM39" s="279"/>
      <c r="AN39" s="279"/>
      <c r="AO39" s="279"/>
      <c r="AP39" s="279"/>
      <c r="AQ39" s="279"/>
      <c r="AR39" s="279"/>
      <c r="AS39" s="279"/>
      <c r="AT39" s="279"/>
      <c r="AU39" s="279"/>
      <c r="AV39" s="279"/>
      <c r="AW39" s="279"/>
      <c r="AX39" s="279"/>
      <c r="AY39" s="279"/>
      <c r="AZ39" s="279"/>
      <c r="BA39" s="279"/>
      <c r="BB39" s="279"/>
      <c r="BC39" s="288"/>
      <c r="BD39" s="330" t="s">
        <v>99</v>
      </c>
      <c r="BE39" s="331"/>
      <c r="BF39" s="331"/>
      <c r="BG39" s="331"/>
      <c r="BH39" s="331"/>
      <c r="BI39" s="331"/>
      <c r="BJ39" s="331"/>
      <c r="BK39" s="331"/>
      <c r="BL39" s="331"/>
      <c r="BM39" s="331"/>
      <c r="BN39" s="331"/>
      <c r="BO39" s="331"/>
      <c r="BP39" s="331"/>
      <c r="BQ39" s="331"/>
      <c r="BR39" s="331"/>
      <c r="BS39" s="331"/>
      <c r="BT39" s="331"/>
      <c r="BU39" s="331"/>
      <c r="BV39" s="331"/>
      <c r="BW39" s="331"/>
      <c r="BX39" s="331"/>
      <c r="BY39" s="332"/>
      <c r="BZ39" s="12"/>
    </row>
    <row r="40" spans="1:78" ht="6.75" customHeight="1">
      <c r="A40" s="13"/>
      <c r="B40" s="13"/>
      <c r="C40" s="329"/>
      <c r="D40" s="329"/>
      <c r="E40" s="329"/>
      <c r="F40" s="329"/>
      <c r="G40" s="285"/>
      <c r="H40" s="286"/>
      <c r="I40" s="286"/>
      <c r="J40" s="286"/>
      <c r="K40" s="286"/>
      <c r="L40" s="286"/>
      <c r="M40" s="287"/>
      <c r="N40" s="280"/>
      <c r="O40" s="281"/>
      <c r="P40" s="281"/>
      <c r="Q40" s="281"/>
      <c r="R40" s="281"/>
      <c r="S40" s="281"/>
      <c r="T40" s="281"/>
      <c r="U40" s="281"/>
      <c r="V40" s="281"/>
      <c r="W40" s="281"/>
      <c r="X40" s="281"/>
      <c r="Y40" s="281"/>
      <c r="Z40" s="281"/>
      <c r="AA40" s="281"/>
      <c r="AB40" s="281"/>
      <c r="AC40" s="281"/>
      <c r="AD40" s="281"/>
      <c r="AE40" s="281"/>
      <c r="AF40" s="281"/>
      <c r="AG40" s="281"/>
      <c r="AH40" s="289"/>
      <c r="AI40" s="280"/>
      <c r="AJ40" s="281"/>
      <c r="AK40" s="281"/>
      <c r="AL40" s="281"/>
      <c r="AM40" s="281"/>
      <c r="AN40" s="281"/>
      <c r="AO40" s="281"/>
      <c r="AP40" s="281"/>
      <c r="AQ40" s="281"/>
      <c r="AR40" s="281"/>
      <c r="AS40" s="281"/>
      <c r="AT40" s="281"/>
      <c r="AU40" s="281"/>
      <c r="AV40" s="281"/>
      <c r="AW40" s="281"/>
      <c r="AX40" s="281"/>
      <c r="AY40" s="281"/>
      <c r="AZ40" s="281"/>
      <c r="BA40" s="281"/>
      <c r="BB40" s="281"/>
      <c r="BC40" s="289"/>
      <c r="BD40" s="333"/>
      <c r="BE40" s="334"/>
      <c r="BF40" s="334"/>
      <c r="BG40" s="334"/>
      <c r="BH40" s="334"/>
      <c r="BI40" s="334"/>
      <c r="BJ40" s="334"/>
      <c r="BK40" s="334"/>
      <c r="BL40" s="334"/>
      <c r="BM40" s="334"/>
      <c r="BN40" s="334"/>
      <c r="BO40" s="334"/>
      <c r="BP40" s="334"/>
      <c r="BQ40" s="334"/>
      <c r="BR40" s="334"/>
      <c r="BS40" s="334"/>
      <c r="BT40" s="334"/>
      <c r="BU40" s="334"/>
      <c r="BV40" s="334"/>
      <c r="BW40" s="334"/>
      <c r="BX40" s="334"/>
      <c r="BY40" s="335"/>
      <c r="BZ40" s="12"/>
    </row>
    <row r="41" spans="1:78" ht="6.75" customHeight="1">
      <c r="A41" s="14"/>
      <c r="B41" s="14"/>
      <c r="C41" s="314" t="s">
        <v>51</v>
      </c>
      <c r="D41" s="314"/>
      <c r="E41" s="314"/>
      <c r="F41" s="314"/>
      <c r="G41" s="318"/>
      <c r="H41" s="319"/>
      <c r="I41" s="319"/>
      <c r="J41" s="319"/>
      <c r="K41" s="319"/>
      <c r="L41" s="319"/>
      <c r="M41" s="320"/>
      <c r="N41" s="327" t="str">
        <f>'支給申請額算定シート（Ⅲ．統合関係医療機関）'!B$3&amp;""</f>
        <v/>
      </c>
      <c r="O41" s="327"/>
      <c r="P41" s="327"/>
      <c r="Q41" s="327"/>
      <c r="R41" s="327"/>
      <c r="S41" s="327"/>
      <c r="T41" s="327"/>
      <c r="U41" s="327"/>
      <c r="V41" s="327"/>
      <c r="W41" s="327"/>
      <c r="X41" s="327"/>
      <c r="Y41" s="327"/>
      <c r="Z41" s="327"/>
      <c r="AA41" s="327"/>
      <c r="AB41" s="327"/>
      <c r="AC41" s="327"/>
      <c r="AD41" s="327"/>
      <c r="AE41" s="327"/>
      <c r="AF41" s="327"/>
      <c r="AG41" s="327"/>
      <c r="AH41" s="327"/>
      <c r="AI41" s="327" t="str">
        <f>'支給申請額算定シート（Ⅲ．統合関係医療機関）'!C$3&amp;""</f>
        <v/>
      </c>
      <c r="AJ41" s="327"/>
      <c r="AK41" s="327"/>
      <c r="AL41" s="327"/>
      <c r="AM41" s="327"/>
      <c r="AN41" s="327"/>
      <c r="AO41" s="327"/>
      <c r="AP41" s="327"/>
      <c r="AQ41" s="327"/>
      <c r="AR41" s="327"/>
      <c r="AS41" s="327"/>
      <c r="AT41" s="327"/>
      <c r="AU41" s="327"/>
      <c r="AV41" s="327"/>
      <c r="AW41" s="327"/>
      <c r="AX41" s="327"/>
      <c r="AY41" s="327"/>
      <c r="AZ41" s="327"/>
      <c r="BA41" s="327"/>
      <c r="BB41" s="327"/>
      <c r="BC41" s="327"/>
      <c r="BD41" s="327" t="str">
        <f>'支給申請額算定シート（Ⅲ．統合関係医療機関）'!G$3&amp;""</f>
        <v/>
      </c>
      <c r="BE41" s="327"/>
      <c r="BF41" s="327"/>
      <c r="BG41" s="327"/>
      <c r="BH41" s="327"/>
      <c r="BI41" s="327"/>
      <c r="BJ41" s="327"/>
      <c r="BK41" s="327"/>
      <c r="BL41" s="327"/>
      <c r="BM41" s="327"/>
      <c r="BN41" s="327"/>
      <c r="BO41" s="327"/>
      <c r="BP41" s="327"/>
      <c r="BQ41" s="327"/>
      <c r="BR41" s="327"/>
      <c r="BS41" s="327"/>
      <c r="BT41" s="327"/>
      <c r="BU41" s="327"/>
      <c r="BV41" s="327"/>
      <c r="BW41" s="327"/>
      <c r="BX41" s="327"/>
      <c r="BY41" s="327"/>
      <c r="BZ41" s="12"/>
    </row>
    <row r="42" spans="1:78" ht="6.75" customHeight="1">
      <c r="A42" s="14"/>
      <c r="B42" s="14"/>
      <c r="C42" s="314"/>
      <c r="D42" s="314"/>
      <c r="E42" s="314"/>
      <c r="F42" s="314"/>
      <c r="G42" s="321"/>
      <c r="H42" s="322"/>
      <c r="I42" s="322"/>
      <c r="J42" s="322"/>
      <c r="K42" s="322"/>
      <c r="L42" s="322"/>
      <c r="M42" s="323"/>
      <c r="N42" s="327"/>
      <c r="O42" s="327"/>
      <c r="P42" s="327"/>
      <c r="Q42" s="327"/>
      <c r="R42" s="327"/>
      <c r="S42" s="327"/>
      <c r="T42" s="327"/>
      <c r="U42" s="327"/>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7"/>
      <c r="BC42" s="327"/>
      <c r="BD42" s="327"/>
      <c r="BE42" s="327"/>
      <c r="BF42" s="327"/>
      <c r="BG42" s="327"/>
      <c r="BH42" s="327"/>
      <c r="BI42" s="327"/>
      <c r="BJ42" s="327"/>
      <c r="BK42" s="327"/>
      <c r="BL42" s="327"/>
      <c r="BM42" s="327"/>
      <c r="BN42" s="327"/>
      <c r="BO42" s="327"/>
      <c r="BP42" s="327"/>
      <c r="BQ42" s="327"/>
      <c r="BR42" s="327"/>
      <c r="BS42" s="327"/>
      <c r="BT42" s="327"/>
      <c r="BU42" s="327"/>
      <c r="BV42" s="327"/>
      <c r="BW42" s="327"/>
      <c r="BX42" s="327"/>
      <c r="BY42" s="327"/>
      <c r="BZ42" s="12"/>
    </row>
    <row r="43" spans="1:78" ht="6.75" customHeight="1">
      <c r="A43" s="14"/>
      <c r="B43" s="14"/>
      <c r="C43" s="314"/>
      <c r="D43" s="314"/>
      <c r="E43" s="314"/>
      <c r="F43" s="314"/>
      <c r="G43" s="324"/>
      <c r="H43" s="325"/>
      <c r="I43" s="325"/>
      <c r="J43" s="325"/>
      <c r="K43" s="325"/>
      <c r="L43" s="325"/>
      <c r="M43" s="326"/>
      <c r="N43" s="328"/>
      <c r="O43" s="328"/>
      <c r="P43" s="328"/>
      <c r="Q43" s="328"/>
      <c r="R43" s="328"/>
      <c r="S43" s="328"/>
      <c r="T43" s="328"/>
      <c r="U43" s="328"/>
      <c r="V43" s="328"/>
      <c r="W43" s="328"/>
      <c r="X43" s="328"/>
      <c r="Y43" s="328"/>
      <c r="Z43" s="328"/>
      <c r="AA43" s="328"/>
      <c r="AB43" s="328"/>
      <c r="AC43" s="328"/>
      <c r="AD43" s="328"/>
      <c r="AE43" s="328"/>
      <c r="AF43" s="328"/>
      <c r="AG43" s="328"/>
      <c r="AH43" s="328"/>
      <c r="AI43" s="328"/>
      <c r="AJ43" s="328"/>
      <c r="AK43" s="328"/>
      <c r="AL43" s="328"/>
      <c r="AM43" s="328"/>
      <c r="AN43" s="328"/>
      <c r="AO43" s="328"/>
      <c r="AP43" s="328"/>
      <c r="AQ43" s="328"/>
      <c r="AR43" s="328"/>
      <c r="AS43" s="328"/>
      <c r="AT43" s="328"/>
      <c r="AU43" s="328"/>
      <c r="AV43" s="328"/>
      <c r="AW43" s="328"/>
      <c r="AX43" s="328"/>
      <c r="AY43" s="328"/>
      <c r="AZ43" s="328"/>
      <c r="BA43" s="328"/>
      <c r="BB43" s="328"/>
      <c r="BC43" s="328"/>
      <c r="BD43" s="328"/>
      <c r="BE43" s="328"/>
      <c r="BF43" s="328"/>
      <c r="BG43" s="328"/>
      <c r="BH43" s="328"/>
      <c r="BI43" s="328"/>
      <c r="BJ43" s="328"/>
      <c r="BK43" s="328"/>
      <c r="BL43" s="328"/>
      <c r="BM43" s="328"/>
      <c r="BN43" s="328"/>
      <c r="BO43" s="328"/>
      <c r="BP43" s="328"/>
      <c r="BQ43" s="328"/>
      <c r="BR43" s="328"/>
      <c r="BS43" s="328"/>
      <c r="BT43" s="328"/>
      <c r="BU43" s="328"/>
      <c r="BV43" s="328"/>
      <c r="BW43" s="328"/>
      <c r="BX43" s="328"/>
      <c r="BY43" s="328"/>
      <c r="BZ43" s="12"/>
    </row>
    <row r="44" spans="1:78" ht="6.75" customHeight="1">
      <c r="A44" s="15"/>
      <c r="B44" s="15"/>
      <c r="C44" s="278" t="s">
        <v>13</v>
      </c>
      <c r="D44" s="279"/>
      <c r="E44" s="279"/>
      <c r="F44" s="279"/>
      <c r="G44" s="279"/>
      <c r="H44" s="279"/>
      <c r="I44" s="279"/>
      <c r="J44" s="279"/>
      <c r="K44" s="279"/>
      <c r="L44" s="279"/>
      <c r="M44" s="279"/>
      <c r="N44" s="282" t="s">
        <v>19</v>
      </c>
      <c r="O44" s="283"/>
      <c r="P44" s="283"/>
      <c r="Q44" s="283"/>
      <c r="R44" s="283"/>
      <c r="S44" s="283"/>
      <c r="T44" s="283"/>
      <c r="U44" s="283"/>
      <c r="V44" s="283"/>
      <c r="W44" s="284"/>
      <c r="X44" s="278" t="s">
        <v>44</v>
      </c>
      <c r="Y44" s="279"/>
      <c r="Z44" s="279"/>
      <c r="AA44" s="279"/>
      <c r="AB44" s="279"/>
      <c r="AC44" s="279"/>
      <c r="AD44" s="279"/>
      <c r="AE44" s="279"/>
      <c r="AF44" s="279"/>
      <c r="AG44" s="279"/>
      <c r="AH44" s="279"/>
      <c r="AI44" s="279"/>
      <c r="AJ44" s="279"/>
      <c r="AK44" s="279"/>
      <c r="AL44" s="279"/>
      <c r="AM44" s="279"/>
      <c r="AN44" s="279"/>
      <c r="AO44" s="279"/>
      <c r="AP44" s="279"/>
      <c r="AQ44" s="279"/>
      <c r="AR44" s="279"/>
      <c r="AS44" s="279"/>
      <c r="AT44" s="279"/>
      <c r="AU44" s="279"/>
      <c r="AV44" s="279"/>
      <c r="AW44" s="279"/>
      <c r="AX44" s="279"/>
      <c r="AY44" s="279"/>
      <c r="AZ44" s="279"/>
      <c r="BA44" s="279"/>
      <c r="BB44" s="279"/>
      <c r="BC44" s="279"/>
      <c r="BD44" s="279"/>
      <c r="BE44" s="279"/>
      <c r="BF44" s="279"/>
      <c r="BG44" s="279"/>
      <c r="BH44" s="279"/>
      <c r="BI44" s="279"/>
      <c r="BJ44" s="279"/>
      <c r="BK44" s="279"/>
      <c r="BL44" s="279"/>
      <c r="BM44" s="279"/>
      <c r="BN44" s="279"/>
      <c r="BO44" s="279"/>
      <c r="BP44" s="279"/>
      <c r="BQ44" s="279"/>
      <c r="BR44" s="279"/>
      <c r="BS44" s="279"/>
      <c r="BT44" s="279"/>
      <c r="BU44" s="279"/>
      <c r="BV44" s="279"/>
      <c r="BW44" s="279"/>
      <c r="BX44" s="279"/>
      <c r="BY44" s="288"/>
      <c r="BZ44" s="12"/>
    </row>
    <row r="45" spans="1:78" ht="6.75" customHeight="1">
      <c r="A45" s="15"/>
      <c r="B45" s="15"/>
      <c r="C45" s="280"/>
      <c r="D45" s="281"/>
      <c r="E45" s="281"/>
      <c r="F45" s="281"/>
      <c r="G45" s="281"/>
      <c r="H45" s="281"/>
      <c r="I45" s="281"/>
      <c r="J45" s="281"/>
      <c r="K45" s="281"/>
      <c r="L45" s="281"/>
      <c r="M45" s="281"/>
      <c r="N45" s="285"/>
      <c r="O45" s="286"/>
      <c r="P45" s="286"/>
      <c r="Q45" s="286"/>
      <c r="R45" s="286"/>
      <c r="S45" s="286"/>
      <c r="T45" s="286"/>
      <c r="U45" s="286"/>
      <c r="V45" s="286"/>
      <c r="W45" s="287"/>
      <c r="X45" s="280"/>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9"/>
      <c r="BZ45" s="12"/>
    </row>
    <row r="46" spans="1:78" ht="6.75" customHeight="1">
      <c r="A46" s="15"/>
      <c r="B46" s="15"/>
      <c r="C46" s="290" t="str">
        <f>'支給申請額算定シート（Ⅲ．統合関係医療機関）'!B$5&amp;""</f>
        <v/>
      </c>
      <c r="D46" s="291"/>
      <c r="E46" s="291"/>
      <c r="F46" s="291"/>
      <c r="G46" s="291"/>
      <c r="H46" s="291"/>
      <c r="I46" s="291"/>
      <c r="J46" s="291"/>
      <c r="K46" s="291"/>
      <c r="L46" s="291"/>
      <c r="M46" s="291"/>
      <c r="N46" s="296" t="str">
        <f>'支給申請額算定シート（Ⅲ．統合関係医療機関）'!C$5&amp;""</f>
        <v/>
      </c>
      <c r="O46" s="297"/>
      <c r="P46" s="297"/>
      <c r="Q46" s="297"/>
      <c r="R46" s="297"/>
      <c r="S46" s="297"/>
      <c r="T46" s="297"/>
      <c r="U46" s="297"/>
      <c r="V46" s="297"/>
      <c r="W46" s="298"/>
      <c r="X46" s="278" t="s">
        <v>11</v>
      </c>
      <c r="Y46" s="279"/>
      <c r="Z46" s="279"/>
      <c r="AA46" s="279"/>
      <c r="AB46" s="279"/>
      <c r="AC46" s="279"/>
      <c r="AD46" s="279"/>
      <c r="AE46" s="279"/>
      <c r="AF46" s="279"/>
      <c r="AG46" s="16"/>
      <c r="AH46" s="16"/>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8"/>
      <c r="BZ46" s="12"/>
    </row>
    <row r="47" spans="1:78" ht="6.75" customHeight="1">
      <c r="A47" s="15"/>
      <c r="B47" s="15"/>
      <c r="C47" s="292"/>
      <c r="D47" s="293"/>
      <c r="E47" s="293"/>
      <c r="F47" s="293"/>
      <c r="G47" s="293"/>
      <c r="H47" s="293"/>
      <c r="I47" s="293"/>
      <c r="J47" s="293"/>
      <c r="K47" s="293"/>
      <c r="L47" s="293"/>
      <c r="M47" s="293"/>
      <c r="N47" s="299"/>
      <c r="O47" s="300"/>
      <c r="P47" s="300"/>
      <c r="Q47" s="300"/>
      <c r="R47" s="300"/>
      <c r="S47" s="300"/>
      <c r="T47" s="300"/>
      <c r="U47" s="300"/>
      <c r="V47" s="300"/>
      <c r="W47" s="301"/>
      <c r="X47" s="305"/>
      <c r="Y47" s="306"/>
      <c r="Z47" s="306"/>
      <c r="AA47" s="306"/>
      <c r="AB47" s="306"/>
      <c r="AC47" s="306"/>
      <c r="AD47" s="306"/>
      <c r="AE47" s="306"/>
      <c r="AF47" s="306"/>
      <c r="AG47" s="307" t="s">
        <v>2</v>
      </c>
      <c r="AH47" s="307"/>
      <c r="AI47" s="307"/>
      <c r="AJ47" s="307"/>
      <c r="AK47" s="307"/>
      <c r="AL47" s="307"/>
      <c r="AM47" s="307"/>
      <c r="AN47" s="307"/>
      <c r="AO47" s="307"/>
      <c r="AP47" s="307" t="s">
        <v>3</v>
      </c>
      <c r="AQ47" s="307"/>
      <c r="AR47" s="307"/>
      <c r="AS47" s="307"/>
      <c r="AT47" s="307"/>
      <c r="AU47" s="307"/>
      <c r="AV47" s="307"/>
      <c r="AW47" s="307"/>
      <c r="AX47" s="307"/>
      <c r="AY47" s="307" t="s">
        <v>4</v>
      </c>
      <c r="AZ47" s="307"/>
      <c r="BA47" s="307"/>
      <c r="BB47" s="307"/>
      <c r="BC47" s="307"/>
      <c r="BD47" s="307"/>
      <c r="BE47" s="307"/>
      <c r="BF47" s="307"/>
      <c r="BG47" s="307"/>
      <c r="BH47" s="307" t="s">
        <v>6</v>
      </c>
      <c r="BI47" s="307"/>
      <c r="BJ47" s="307"/>
      <c r="BK47" s="307"/>
      <c r="BL47" s="307"/>
      <c r="BM47" s="307"/>
      <c r="BN47" s="307"/>
      <c r="BO47" s="307"/>
      <c r="BP47" s="307"/>
      <c r="BQ47" s="307" t="s">
        <v>5</v>
      </c>
      <c r="BR47" s="307"/>
      <c r="BS47" s="307"/>
      <c r="BT47" s="307"/>
      <c r="BU47" s="307"/>
      <c r="BV47" s="307"/>
      <c r="BW47" s="307"/>
      <c r="BX47" s="307"/>
      <c r="BY47" s="307"/>
      <c r="BZ47" s="12"/>
    </row>
    <row r="48" spans="1:78" ht="6.75" customHeight="1">
      <c r="A48" s="15"/>
      <c r="B48" s="15"/>
      <c r="C48" s="292"/>
      <c r="D48" s="293"/>
      <c r="E48" s="293"/>
      <c r="F48" s="293"/>
      <c r="G48" s="293"/>
      <c r="H48" s="293"/>
      <c r="I48" s="293"/>
      <c r="J48" s="293"/>
      <c r="K48" s="293"/>
      <c r="L48" s="293"/>
      <c r="M48" s="293"/>
      <c r="N48" s="299"/>
      <c r="O48" s="300"/>
      <c r="P48" s="300"/>
      <c r="Q48" s="300"/>
      <c r="R48" s="300"/>
      <c r="S48" s="300"/>
      <c r="T48" s="300"/>
      <c r="U48" s="300"/>
      <c r="V48" s="300"/>
      <c r="W48" s="301"/>
      <c r="X48" s="280"/>
      <c r="Y48" s="281"/>
      <c r="Z48" s="281"/>
      <c r="AA48" s="281"/>
      <c r="AB48" s="281"/>
      <c r="AC48" s="281"/>
      <c r="AD48" s="281"/>
      <c r="AE48" s="281"/>
      <c r="AF48" s="281"/>
      <c r="AG48" s="307"/>
      <c r="AH48" s="307"/>
      <c r="AI48" s="307"/>
      <c r="AJ48" s="307"/>
      <c r="AK48" s="307"/>
      <c r="AL48" s="307"/>
      <c r="AM48" s="307"/>
      <c r="AN48" s="307"/>
      <c r="AO48" s="307"/>
      <c r="AP48" s="307"/>
      <c r="AQ48" s="307"/>
      <c r="AR48" s="307"/>
      <c r="AS48" s="307"/>
      <c r="AT48" s="307"/>
      <c r="AU48" s="307"/>
      <c r="AV48" s="307"/>
      <c r="AW48" s="307"/>
      <c r="AX48" s="307"/>
      <c r="AY48" s="307"/>
      <c r="AZ48" s="307"/>
      <c r="BA48" s="307"/>
      <c r="BB48" s="307"/>
      <c r="BC48" s="307"/>
      <c r="BD48" s="307"/>
      <c r="BE48" s="307"/>
      <c r="BF48" s="307"/>
      <c r="BG48" s="307"/>
      <c r="BH48" s="307"/>
      <c r="BI48" s="307"/>
      <c r="BJ48" s="307"/>
      <c r="BK48" s="307"/>
      <c r="BL48" s="307"/>
      <c r="BM48" s="307"/>
      <c r="BN48" s="307"/>
      <c r="BO48" s="307"/>
      <c r="BP48" s="307"/>
      <c r="BQ48" s="307"/>
      <c r="BR48" s="307"/>
      <c r="BS48" s="307"/>
      <c r="BT48" s="307"/>
      <c r="BU48" s="307"/>
      <c r="BV48" s="307"/>
      <c r="BW48" s="307"/>
      <c r="BX48" s="307"/>
      <c r="BY48" s="307"/>
      <c r="BZ48" s="12"/>
    </row>
    <row r="49" spans="1:78" ht="6" customHeight="1">
      <c r="A49" s="15"/>
      <c r="B49" s="15"/>
      <c r="C49" s="292"/>
      <c r="D49" s="293"/>
      <c r="E49" s="293"/>
      <c r="F49" s="293"/>
      <c r="G49" s="293"/>
      <c r="H49" s="293"/>
      <c r="I49" s="293"/>
      <c r="J49" s="293"/>
      <c r="K49" s="293"/>
      <c r="L49" s="293"/>
      <c r="M49" s="293"/>
      <c r="N49" s="299"/>
      <c r="O49" s="300"/>
      <c r="P49" s="300"/>
      <c r="Q49" s="300"/>
      <c r="R49" s="300"/>
      <c r="S49" s="300"/>
      <c r="T49" s="300"/>
      <c r="U49" s="300"/>
      <c r="V49" s="300"/>
      <c r="W49" s="301"/>
      <c r="X49" s="308">
        <f>SUM(AG49:BY51)</f>
        <v>0</v>
      </c>
      <c r="Y49" s="309"/>
      <c r="Z49" s="309"/>
      <c r="AA49" s="309"/>
      <c r="AB49" s="309"/>
      <c r="AC49" s="309"/>
      <c r="AD49" s="309"/>
      <c r="AE49" s="309"/>
      <c r="AF49" s="309"/>
      <c r="AG49" s="308">
        <f>'支給申請額算定シート（Ⅲ．統合関係医療機関）'!C$11</f>
        <v>0</v>
      </c>
      <c r="AH49" s="309"/>
      <c r="AI49" s="309"/>
      <c r="AJ49" s="309"/>
      <c r="AK49" s="309"/>
      <c r="AL49" s="309"/>
      <c r="AM49" s="309"/>
      <c r="AN49" s="309"/>
      <c r="AO49" s="309"/>
      <c r="AP49" s="308">
        <f>'支給申請額算定シート（Ⅲ．統合関係医療機関）'!D$11</f>
        <v>0</v>
      </c>
      <c r="AQ49" s="309"/>
      <c r="AR49" s="309"/>
      <c r="AS49" s="309"/>
      <c r="AT49" s="309"/>
      <c r="AU49" s="309"/>
      <c r="AV49" s="309"/>
      <c r="AW49" s="309"/>
      <c r="AX49" s="309"/>
      <c r="AY49" s="308">
        <f>'支給申請額算定シート（Ⅲ．統合関係医療機関）'!E$11</f>
        <v>0</v>
      </c>
      <c r="AZ49" s="309"/>
      <c r="BA49" s="309"/>
      <c r="BB49" s="309"/>
      <c r="BC49" s="309"/>
      <c r="BD49" s="309"/>
      <c r="BE49" s="309"/>
      <c r="BF49" s="309"/>
      <c r="BG49" s="309"/>
      <c r="BH49" s="308">
        <f>'支給申請額算定シート（Ⅲ．統合関係医療機関）'!F$11</f>
        <v>0</v>
      </c>
      <c r="BI49" s="309"/>
      <c r="BJ49" s="309"/>
      <c r="BK49" s="309"/>
      <c r="BL49" s="309"/>
      <c r="BM49" s="309"/>
      <c r="BN49" s="309"/>
      <c r="BO49" s="309"/>
      <c r="BP49" s="309"/>
      <c r="BQ49" s="314">
        <f>'支給申請額算定シート（Ⅲ．統合関係医療機関）'!G$11</f>
        <v>0</v>
      </c>
      <c r="BR49" s="314"/>
      <c r="BS49" s="314"/>
      <c r="BT49" s="314"/>
      <c r="BU49" s="314"/>
      <c r="BV49" s="314"/>
      <c r="BW49" s="314"/>
      <c r="BX49" s="314"/>
      <c r="BY49" s="314"/>
      <c r="BZ49" s="12"/>
    </row>
    <row r="50" spans="1:78" ht="6" customHeight="1">
      <c r="A50" s="15"/>
      <c r="B50" s="15"/>
      <c r="C50" s="292"/>
      <c r="D50" s="293"/>
      <c r="E50" s="293"/>
      <c r="F50" s="293"/>
      <c r="G50" s="293"/>
      <c r="H50" s="293"/>
      <c r="I50" s="293"/>
      <c r="J50" s="293"/>
      <c r="K50" s="293"/>
      <c r="L50" s="293"/>
      <c r="M50" s="293"/>
      <c r="N50" s="299"/>
      <c r="O50" s="300"/>
      <c r="P50" s="300"/>
      <c r="Q50" s="300"/>
      <c r="R50" s="300"/>
      <c r="S50" s="300"/>
      <c r="T50" s="300"/>
      <c r="U50" s="300"/>
      <c r="V50" s="300"/>
      <c r="W50" s="301"/>
      <c r="X50" s="310"/>
      <c r="Y50" s="311"/>
      <c r="Z50" s="311"/>
      <c r="AA50" s="311"/>
      <c r="AB50" s="311"/>
      <c r="AC50" s="311"/>
      <c r="AD50" s="311"/>
      <c r="AE50" s="311"/>
      <c r="AF50" s="311"/>
      <c r="AG50" s="310"/>
      <c r="AH50" s="311"/>
      <c r="AI50" s="311"/>
      <c r="AJ50" s="311"/>
      <c r="AK50" s="311"/>
      <c r="AL50" s="311"/>
      <c r="AM50" s="311"/>
      <c r="AN50" s="311"/>
      <c r="AO50" s="311"/>
      <c r="AP50" s="310"/>
      <c r="AQ50" s="311"/>
      <c r="AR50" s="311"/>
      <c r="AS50" s="311"/>
      <c r="AT50" s="311"/>
      <c r="AU50" s="311"/>
      <c r="AV50" s="311"/>
      <c r="AW50" s="311"/>
      <c r="AX50" s="311"/>
      <c r="AY50" s="310"/>
      <c r="AZ50" s="311"/>
      <c r="BA50" s="311"/>
      <c r="BB50" s="311"/>
      <c r="BC50" s="311"/>
      <c r="BD50" s="311"/>
      <c r="BE50" s="311"/>
      <c r="BF50" s="311"/>
      <c r="BG50" s="311"/>
      <c r="BH50" s="310"/>
      <c r="BI50" s="311"/>
      <c r="BJ50" s="311"/>
      <c r="BK50" s="311"/>
      <c r="BL50" s="311"/>
      <c r="BM50" s="311"/>
      <c r="BN50" s="311"/>
      <c r="BO50" s="311"/>
      <c r="BP50" s="311"/>
      <c r="BQ50" s="314"/>
      <c r="BR50" s="314"/>
      <c r="BS50" s="314"/>
      <c r="BT50" s="314"/>
      <c r="BU50" s="314"/>
      <c r="BV50" s="314"/>
      <c r="BW50" s="314"/>
      <c r="BX50" s="314"/>
      <c r="BY50" s="314"/>
      <c r="BZ50" s="12"/>
    </row>
    <row r="51" spans="1:78" ht="6" customHeight="1">
      <c r="A51" s="15"/>
      <c r="B51" s="15"/>
      <c r="C51" s="294"/>
      <c r="D51" s="295"/>
      <c r="E51" s="295"/>
      <c r="F51" s="295"/>
      <c r="G51" s="295"/>
      <c r="H51" s="295"/>
      <c r="I51" s="295"/>
      <c r="J51" s="295"/>
      <c r="K51" s="295"/>
      <c r="L51" s="295"/>
      <c r="M51" s="295"/>
      <c r="N51" s="302"/>
      <c r="O51" s="303"/>
      <c r="P51" s="303"/>
      <c r="Q51" s="303"/>
      <c r="R51" s="303"/>
      <c r="S51" s="303"/>
      <c r="T51" s="303"/>
      <c r="U51" s="303"/>
      <c r="V51" s="303"/>
      <c r="W51" s="304"/>
      <c r="X51" s="312"/>
      <c r="Y51" s="313"/>
      <c r="Z51" s="313"/>
      <c r="AA51" s="313"/>
      <c r="AB51" s="313"/>
      <c r="AC51" s="313"/>
      <c r="AD51" s="313"/>
      <c r="AE51" s="313"/>
      <c r="AF51" s="313"/>
      <c r="AG51" s="312"/>
      <c r="AH51" s="313"/>
      <c r="AI51" s="313"/>
      <c r="AJ51" s="313"/>
      <c r="AK51" s="313"/>
      <c r="AL51" s="313"/>
      <c r="AM51" s="313"/>
      <c r="AN51" s="313"/>
      <c r="AO51" s="313"/>
      <c r="AP51" s="312"/>
      <c r="AQ51" s="313"/>
      <c r="AR51" s="313"/>
      <c r="AS51" s="313"/>
      <c r="AT51" s="313"/>
      <c r="AU51" s="313"/>
      <c r="AV51" s="313"/>
      <c r="AW51" s="313"/>
      <c r="AX51" s="313"/>
      <c r="AY51" s="312"/>
      <c r="AZ51" s="313"/>
      <c r="BA51" s="313"/>
      <c r="BB51" s="313"/>
      <c r="BC51" s="313"/>
      <c r="BD51" s="313"/>
      <c r="BE51" s="313"/>
      <c r="BF51" s="313"/>
      <c r="BG51" s="313"/>
      <c r="BH51" s="312"/>
      <c r="BI51" s="313"/>
      <c r="BJ51" s="313"/>
      <c r="BK51" s="313"/>
      <c r="BL51" s="313"/>
      <c r="BM51" s="313"/>
      <c r="BN51" s="313"/>
      <c r="BO51" s="313"/>
      <c r="BP51" s="313"/>
      <c r="BQ51" s="314"/>
      <c r="BR51" s="314"/>
      <c r="BS51" s="314"/>
      <c r="BT51" s="314"/>
      <c r="BU51" s="314"/>
      <c r="BV51" s="314"/>
      <c r="BW51" s="314"/>
      <c r="BX51" s="314"/>
      <c r="BY51" s="314"/>
      <c r="BZ51" s="12"/>
    </row>
    <row r="52" spans="1:78" ht="6.75" customHeight="1">
      <c r="A52" s="15"/>
      <c r="B52" s="15"/>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1"/>
      <c r="BY52" s="11"/>
      <c r="BZ52" s="12"/>
    </row>
    <row r="53" spans="1:78" ht="6.75" customHeight="1">
      <c r="A53" s="13"/>
      <c r="B53" s="13"/>
      <c r="C53" s="329" t="s">
        <v>8</v>
      </c>
      <c r="D53" s="329"/>
      <c r="E53" s="329"/>
      <c r="F53" s="329"/>
      <c r="G53" s="282"/>
      <c r="H53" s="283"/>
      <c r="I53" s="283"/>
      <c r="J53" s="283"/>
      <c r="K53" s="283"/>
      <c r="L53" s="283"/>
      <c r="M53" s="284"/>
      <c r="N53" s="278" t="s">
        <v>98</v>
      </c>
      <c r="O53" s="279"/>
      <c r="P53" s="279"/>
      <c r="Q53" s="279"/>
      <c r="R53" s="279"/>
      <c r="S53" s="279"/>
      <c r="T53" s="279"/>
      <c r="U53" s="279"/>
      <c r="V53" s="279"/>
      <c r="W53" s="279"/>
      <c r="X53" s="279"/>
      <c r="Y53" s="279"/>
      <c r="Z53" s="279"/>
      <c r="AA53" s="279"/>
      <c r="AB53" s="279"/>
      <c r="AC53" s="279"/>
      <c r="AD53" s="279"/>
      <c r="AE53" s="279"/>
      <c r="AF53" s="279"/>
      <c r="AG53" s="279"/>
      <c r="AH53" s="288"/>
      <c r="AI53" s="278" t="s">
        <v>10</v>
      </c>
      <c r="AJ53" s="279"/>
      <c r="AK53" s="279"/>
      <c r="AL53" s="279"/>
      <c r="AM53" s="279"/>
      <c r="AN53" s="279"/>
      <c r="AO53" s="279"/>
      <c r="AP53" s="279"/>
      <c r="AQ53" s="279"/>
      <c r="AR53" s="279"/>
      <c r="AS53" s="279"/>
      <c r="AT53" s="279"/>
      <c r="AU53" s="279"/>
      <c r="AV53" s="279"/>
      <c r="AW53" s="279"/>
      <c r="AX53" s="279"/>
      <c r="AY53" s="279"/>
      <c r="AZ53" s="279"/>
      <c r="BA53" s="279"/>
      <c r="BB53" s="279"/>
      <c r="BC53" s="288"/>
      <c r="BD53" s="330" t="s">
        <v>99</v>
      </c>
      <c r="BE53" s="331"/>
      <c r="BF53" s="331"/>
      <c r="BG53" s="331"/>
      <c r="BH53" s="331"/>
      <c r="BI53" s="331"/>
      <c r="BJ53" s="331"/>
      <c r="BK53" s="331"/>
      <c r="BL53" s="331"/>
      <c r="BM53" s="331"/>
      <c r="BN53" s="331"/>
      <c r="BO53" s="331"/>
      <c r="BP53" s="331"/>
      <c r="BQ53" s="331"/>
      <c r="BR53" s="331"/>
      <c r="BS53" s="331"/>
      <c r="BT53" s="331"/>
      <c r="BU53" s="331"/>
      <c r="BV53" s="331"/>
      <c r="BW53" s="331"/>
      <c r="BX53" s="331"/>
      <c r="BY53" s="332"/>
      <c r="BZ53" s="12"/>
    </row>
    <row r="54" spans="1:78" ht="6.75" customHeight="1">
      <c r="A54" s="13"/>
      <c r="B54" s="13"/>
      <c r="C54" s="329"/>
      <c r="D54" s="329"/>
      <c r="E54" s="329"/>
      <c r="F54" s="329"/>
      <c r="G54" s="285"/>
      <c r="H54" s="286"/>
      <c r="I54" s="286"/>
      <c r="J54" s="286"/>
      <c r="K54" s="286"/>
      <c r="L54" s="286"/>
      <c r="M54" s="287"/>
      <c r="N54" s="280"/>
      <c r="O54" s="281"/>
      <c r="P54" s="281"/>
      <c r="Q54" s="281"/>
      <c r="R54" s="281"/>
      <c r="S54" s="281"/>
      <c r="T54" s="281"/>
      <c r="U54" s="281"/>
      <c r="V54" s="281"/>
      <c r="W54" s="281"/>
      <c r="X54" s="281"/>
      <c r="Y54" s="281"/>
      <c r="Z54" s="281"/>
      <c r="AA54" s="281"/>
      <c r="AB54" s="281"/>
      <c r="AC54" s="281"/>
      <c r="AD54" s="281"/>
      <c r="AE54" s="281"/>
      <c r="AF54" s="281"/>
      <c r="AG54" s="281"/>
      <c r="AH54" s="289"/>
      <c r="AI54" s="280"/>
      <c r="AJ54" s="281"/>
      <c r="AK54" s="281"/>
      <c r="AL54" s="281"/>
      <c r="AM54" s="281"/>
      <c r="AN54" s="281"/>
      <c r="AO54" s="281"/>
      <c r="AP54" s="281"/>
      <c r="AQ54" s="281"/>
      <c r="AR54" s="281"/>
      <c r="AS54" s="281"/>
      <c r="AT54" s="281"/>
      <c r="AU54" s="281"/>
      <c r="AV54" s="281"/>
      <c r="AW54" s="281"/>
      <c r="AX54" s="281"/>
      <c r="AY54" s="281"/>
      <c r="AZ54" s="281"/>
      <c r="BA54" s="281"/>
      <c r="BB54" s="281"/>
      <c r="BC54" s="289"/>
      <c r="BD54" s="333"/>
      <c r="BE54" s="334"/>
      <c r="BF54" s="334"/>
      <c r="BG54" s="334"/>
      <c r="BH54" s="334"/>
      <c r="BI54" s="334"/>
      <c r="BJ54" s="334"/>
      <c r="BK54" s="334"/>
      <c r="BL54" s="334"/>
      <c r="BM54" s="334"/>
      <c r="BN54" s="334"/>
      <c r="BO54" s="334"/>
      <c r="BP54" s="334"/>
      <c r="BQ54" s="334"/>
      <c r="BR54" s="334"/>
      <c r="BS54" s="334"/>
      <c r="BT54" s="334"/>
      <c r="BU54" s="334"/>
      <c r="BV54" s="334"/>
      <c r="BW54" s="334"/>
      <c r="BX54" s="334"/>
      <c r="BY54" s="335"/>
      <c r="BZ54" s="12"/>
    </row>
    <row r="55" spans="1:78" ht="6.75" customHeight="1">
      <c r="A55" s="14"/>
      <c r="B55" s="14"/>
      <c r="C55" s="314" t="s">
        <v>53</v>
      </c>
      <c r="D55" s="314"/>
      <c r="E55" s="314"/>
      <c r="F55" s="314"/>
      <c r="G55" s="318"/>
      <c r="H55" s="319"/>
      <c r="I55" s="319"/>
      <c r="J55" s="319"/>
      <c r="K55" s="319"/>
      <c r="L55" s="319"/>
      <c r="M55" s="320"/>
      <c r="N55" s="327" t="str">
        <f>'支給申請額算定シート（Ⅳ．統合関係医療機関）'!B$3&amp;""</f>
        <v/>
      </c>
      <c r="O55" s="327"/>
      <c r="P55" s="327"/>
      <c r="Q55" s="327"/>
      <c r="R55" s="327"/>
      <c r="S55" s="327"/>
      <c r="T55" s="327"/>
      <c r="U55" s="327"/>
      <c r="V55" s="327"/>
      <c r="W55" s="327"/>
      <c r="X55" s="327"/>
      <c r="Y55" s="327"/>
      <c r="Z55" s="327"/>
      <c r="AA55" s="327"/>
      <c r="AB55" s="327"/>
      <c r="AC55" s="327"/>
      <c r="AD55" s="327"/>
      <c r="AE55" s="327"/>
      <c r="AF55" s="327"/>
      <c r="AG55" s="327"/>
      <c r="AH55" s="327"/>
      <c r="AI55" s="327" t="str">
        <f>'支給申請額算定シート（Ⅳ．統合関係医療機関）'!C$3&amp;""</f>
        <v/>
      </c>
      <c r="AJ55" s="327"/>
      <c r="AK55" s="327"/>
      <c r="AL55" s="327"/>
      <c r="AM55" s="327"/>
      <c r="AN55" s="327"/>
      <c r="AO55" s="327"/>
      <c r="AP55" s="327"/>
      <c r="AQ55" s="327"/>
      <c r="AR55" s="327"/>
      <c r="AS55" s="327"/>
      <c r="AT55" s="327"/>
      <c r="AU55" s="327"/>
      <c r="AV55" s="327"/>
      <c r="AW55" s="327"/>
      <c r="AX55" s="327"/>
      <c r="AY55" s="327"/>
      <c r="AZ55" s="327"/>
      <c r="BA55" s="327"/>
      <c r="BB55" s="327"/>
      <c r="BC55" s="327"/>
      <c r="BD55" s="327" t="str">
        <f>'支給申請額算定シート（Ⅳ．統合関係医療機関）'!G$3&amp;""</f>
        <v/>
      </c>
      <c r="BE55" s="327"/>
      <c r="BF55" s="327"/>
      <c r="BG55" s="327"/>
      <c r="BH55" s="327"/>
      <c r="BI55" s="327"/>
      <c r="BJ55" s="327"/>
      <c r="BK55" s="327"/>
      <c r="BL55" s="327"/>
      <c r="BM55" s="327"/>
      <c r="BN55" s="327"/>
      <c r="BO55" s="327"/>
      <c r="BP55" s="327"/>
      <c r="BQ55" s="327"/>
      <c r="BR55" s="327"/>
      <c r="BS55" s="327"/>
      <c r="BT55" s="327"/>
      <c r="BU55" s="327"/>
      <c r="BV55" s="327"/>
      <c r="BW55" s="327"/>
      <c r="BX55" s="327"/>
      <c r="BY55" s="327"/>
      <c r="BZ55" s="12"/>
    </row>
    <row r="56" spans="1:78" ht="6.75" customHeight="1">
      <c r="A56" s="14"/>
      <c r="B56" s="14"/>
      <c r="C56" s="314"/>
      <c r="D56" s="314"/>
      <c r="E56" s="314"/>
      <c r="F56" s="314"/>
      <c r="G56" s="321"/>
      <c r="H56" s="322"/>
      <c r="I56" s="322"/>
      <c r="J56" s="322"/>
      <c r="K56" s="322"/>
      <c r="L56" s="322"/>
      <c r="M56" s="323"/>
      <c r="N56" s="327"/>
      <c r="O56" s="327"/>
      <c r="P56" s="327"/>
      <c r="Q56" s="327"/>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7"/>
      <c r="BS56" s="327"/>
      <c r="BT56" s="327"/>
      <c r="BU56" s="327"/>
      <c r="BV56" s="327"/>
      <c r="BW56" s="327"/>
      <c r="BX56" s="327"/>
      <c r="BY56" s="327"/>
      <c r="BZ56" s="12"/>
    </row>
    <row r="57" spans="1:78" ht="6.75" customHeight="1">
      <c r="A57" s="14"/>
      <c r="B57" s="14"/>
      <c r="C57" s="314"/>
      <c r="D57" s="314"/>
      <c r="E57" s="314"/>
      <c r="F57" s="314"/>
      <c r="G57" s="324"/>
      <c r="H57" s="325"/>
      <c r="I57" s="325"/>
      <c r="J57" s="325"/>
      <c r="K57" s="325"/>
      <c r="L57" s="325"/>
      <c r="M57" s="326"/>
      <c r="N57" s="328"/>
      <c r="O57" s="328"/>
      <c r="P57" s="328"/>
      <c r="Q57" s="328"/>
      <c r="R57" s="328"/>
      <c r="S57" s="328"/>
      <c r="T57" s="328"/>
      <c r="U57" s="328"/>
      <c r="V57" s="328"/>
      <c r="W57" s="328"/>
      <c r="X57" s="328"/>
      <c r="Y57" s="328"/>
      <c r="Z57" s="328"/>
      <c r="AA57" s="328"/>
      <c r="AB57" s="328"/>
      <c r="AC57" s="328"/>
      <c r="AD57" s="328"/>
      <c r="AE57" s="328"/>
      <c r="AF57" s="328"/>
      <c r="AG57" s="328"/>
      <c r="AH57" s="328"/>
      <c r="AI57" s="328"/>
      <c r="AJ57" s="328"/>
      <c r="AK57" s="328"/>
      <c r="AL57" s="328"/>
      <c r="AM57" s="328"/>
      <c r="AN57" s="328"/>
      <c r="AO57" s="328"/>
      <c r="AP57" s="328"/>
      <c r="AQ57" s="328"/>
      <c r="AR57" s="328"/>
      <c r="AS57" s="328"/>
      <c r="AT57" s="328"/>
      <c r="AU57" s="328"/>
      <c r="AV57" s="328"/>
      <c r="AW57" s="328"/>
      <c r="AX57" s="328"/>
      <c r="AY57" s="328"/>
      <c r="AZ57" s="328"/>
      <c r="BA57" s="328"/>
      <c r="BB57" s="328"/>
      <c r="BC57" s="328"/>
      <c r="BD57" s="328"/>
      <c r="BE57" s="328"/>
      <c r="BF57" s="328"/>
      <c r="BG57" s="328"/>
      <c r="BH57" s="328"/>
      <c r="BI57" s="328"/>
      <c r="BJ57" s="328"/>
      <c r="BK57" s="328"/>
      <c r="BL57" s="328"/>
      <c r="BM57" s="328"/>
      <c r="BN57" s="328"/>
      <c r="BO57" s="328"/>
      <c r="BP57" s="328"/>
      <c r="BQ57" s="328"/>
      <c r="BR57" s="328"/>
      <c r="BS57" s="328"/>
      <c r="BT57" s="328"/>
      <c r="BU57" s="328"/>
      <c r="BV57" s="328"/>
      <c r="BW57" s="328"/>
      <c r="BX57" s="328"/>
      <c r="BY57" s="328"/>
      <c r="BZ57" s="12"/>
    </row>
    <row r="58" spans="1:78" ht="6.75" customHeight="1">
      <c r="A58" s="15"/>
      <c r="B58" s="15"/>
      <c r="C58" s="278" t="s">
        <v>13</v>
      </c>
      <c r="D58" s="279"/>
      <c r="E58" s="279"/>
      <c r="F58" s="279"/>
      <c r="G58" s="279"/>
      <c r="H58" s="279"/>
      <c r="I58" s="279"/>
      <c r="J58" s="279"/>
      <c r="K58" s="279"/>
      <c r="L58" s="279"/>
      <c r="M58" s="279"/>
      <c r="N58" s="282" t="s">
        <v>19</v>
      </c>
      <c r="O58" s="283"/>
      <c r="P58" s="283"/>
      <c r="Q58" s="283"/>
      <c r="R58" s="283"/>
      <c r="S58" s="283"/>
      <c r="T58" s="283"/>
      <c r="U58" s="283"/>
      <c r="V58" s="283"/>
      <c r="W58" s="284"/>
      <c r="X58" s="278" t="s">
        <v>44</v>
      </c>
      <c r="Y58" s="279"/>
      <c r="Z58" s="279"/>
      <c r="AA58" s="279"/>
      <c r="AB58" s="279"/>
      <c r="AC58" s="279"/>
      <c r="AD58" s="279"/>
      <c r="AE58" s="279"/>
      <c r="AF58" s="279"/>
      <c r="AG58" s="279"/>
      <c r="AH58" s="279"/>
      <c r="AI58" s="279"/>
      <c r="AJ58" s="279"/>
      <c r="AK58" s="279"/>
      <c r="AL58" s="279"/>
      <c r="AM58" s="279"/>
      <c r="AN58" s="279"/>
      <c r="AO58" s="279"/>
      <c r="AP58" s="279"/>
      <c r="AQ58" s="279"/>
      <c r="AR58" s="279"/>
      <c r="AS58" s="279"/>
      <c r="AT58" s="279"/>
      <c r="AU58" s="279"/>
      <c r="AV58" s="279"/>
      <c r="AW58" s="279"/>
      <c r="AX58" s="279"/>
      <c r="AY58" s="279"/>
      <c r="AZ58" s="279"/>
      <c r="BA58" s="279"/>
      <c r="BB58" s="279"/>
      <c r="BC58" s="279"/>
      <c r="BD58" s="279"/>
      <c r="BE58" s="279"/>
      <c r="BF58" s="279"/>
      <c r="BG58" s="279"/>
      <c r="BH58" s="279"/>
      <c r="BI58" s="279"/>
      <c r="BJ58" s="279"/>
      <c r="BK58" s="279"/>
      <c r="BL58" s="279"/>
      <c r="BM58" s="279"/>
      <c r="BN58" s="279"/>
      <c r="BO58" s="279"/>
      <c r="BP58" s="279"/>
      <c r="BQ58" s="279"/>
      <c r="BR58" s="279"/>
      <c r="BS58" s="279"/>
      <c r="BT58" s="279"/>
      <c r="BU58" s="279"/>
      <c r="BV58" s="279"/>
      <c r="BW58" s="279"/>
      <c r="BX58" s="279"/>
      <c r="BY58" s="288"/>
      <c r="BZ58" s="12"/>
    </row>
    <row r="59" spans="1:78" ht="6.75" customHeight="1">
      <c r="A59" s="15"/>
      <c r="B59" s="15"/>
      <c r="C59" s="280"/>
      <c r="D59" s="281"/>
      <c r="E59" s="281"/>
      <c r="F59" s="281"/>
      <c r="G59" s="281"/>
      <c r="H59" s="281"/>
      <c r="I59" s="281"/>
      <c r="J59" s="281"/>
      <c r="K59" s="281"/>
      <c r="L59" s="281"/>
      <c r="M59" s="281"/>
      <c r="N59" s="285"/>
      <c r="O59" s="286"/>
      <c r="P59" s="286"/>
      <c r="Q59" s="286"/>
      <c r="R59" s="286"/>
      <c r="S59" s="286"/>
      <c r="T59" s="286"/>
      <c r="U59" s="286"/>
      <c r="V59" s="286"/>
      <c r="W59" s="287"/>
      <c r="X59" s="280"/>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9"/>
      <c r="BZ59" s="12"/>
    </row>
    <row r="60" spans="1:78" ht="6.75" customHeight="1">
      <c r="A60" s="15"/>
      <c r="B60" s="15"/>
      <c r="C60" s="290" t="str">
        <f>'支給申請額算定シート（Ⅳ．統合関係医療機関）'!B$5&amp;""</f>
        <v/>
      </c>
      <c r="D60" s="291"/>
      <c r="E60" s="291"/>
      <c r="F60" s="291"/>
      <c r="G60" s="291"/>
      <c r="H60" s="291"/>
      <c r="I60" s="291"/>
      <c r="J60" s="291"/>
      <c r="K60" s="291"/>
      <c r="L60" s="291"/>
      <c r="M60" s="291"/>
      <c r="N60" s="296" t="str">
        <f>'支給申請額算定シート（Ⅳ．統合関係医療機関）'!C$5&amp;""</f>
        <v/>
      </c>
      <c r="O60" s="297"/>
      <c r="P60" s="297"/>
      <c r="Q60" s="297"/>
      <c r="R60" s="297"/>
      <c r="S60" s="297"/>
      <c r="T60" s="297"/>
      <c r="U60" s="297"/>
      <c r="V60" s="297"/>
      <c r="W60" s="298"/>
      <c r="X60" s="278" t="s">
        <v>11</v>
      </c>
      <c r="Y60" s="279"/>
      <c r="Z60" s="279"/>
      <c r="AA60" s="279"/>
      <c r="AB60" s="279"/>
      <c r="AC60" s="279"/>
      <c r="AD60" s="279"/>
      <c r="AE60" s="279"/>
      <c r="AF60" s="279"/>
      <c r="AG60" s="16"/>
      <c r="AH60" s="16"/>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8"/>
      <c r="BZ60" s="12"/>
    </row>
    <row r="61" spans="1:78" ht="6.75" customHeight="1">
      <c r="A61" s="15"/>
      <c r="B61" s="15"/>
      <c r="C61" s="292"/>
      <c r="D61" s="293"/>
      <c r="E61" s="293"/>
      <c r="F61" s="293"/>
      <c r="G61" s="293"/>
      <c r="H61" s="293"/>
      <c r="I61" s="293"/>
      <c r="J61" s="293"/>
      <c r="K61" s="293"/>
      <c r="L61" s="293"/>
      <c r="M61" s="293"/>
      <c r="N61" s="299"/>
      <c r="O61" s="300"/>
      <c r="P61" s="300"/>
      <c r="Q61" s="300"/>
      <c r="R61" s="300"/>
      <c r="S61" s="300"/>
      <c r="T61" s="300"/>
      <c r="U61" s="300"/>
      <c r="V61" s="300"/>
      <c r="W61" s="301"/>
      <c r="X61" s="305"/>
      <c r="Y61" s="306"/>
      <c r="Z61" s="306"/>
      <c r="AA61" s="306"/>
      <c r="AB61" s="306"/>
      <c r="AC61" s="306"/>
      <c r="AD61" s="306"/>
      <c r="AE61" s="306"/>
      <c r="AF61" s="306"/>
      <c r="AG61" s="307" t="s">
        <v>2</v>
      </c>
      <c r="AH61" s="307"/>
      <c r="AI61" s="307"/>
      <c r="AJ61" s="307"/>
      <c r="AK61" s="307"/>
      <c r="AL61" s="307"/>
      <c r="AM61" s="307"/>
      <c r="AN61" s="307"/>
      <c r="AO61" s="307"/>
      <c r="AP61" s="307" t="s">
        <v>3</v>
      </c>
      <c r="AQ61" s="307"/>
      <c r="AR61" s="307"/>
      <c r="AS61" s="307"/>
      <c r="AT61" s="307"/>
      <c r="AU61" s="307"/>
      <c r="AV61" s="307"/>
      <c r="AW61" s="307"/>
      <c r="AX61" s="307"/>
      <c r="AY61" s="307" t="s">
        <v>4</v>
      </c>
      <c r="AZ61" s="307"/>
      <c r="BA61" s="307"/>
      <c r="BB61" s="307"/>
      <c r="BC61" s="307"/>
      <c r="BD61" s="307"/>
      <c r="BE61" s="307"/>
      <c r="BF61" s="307"/>
      <c r="BG61" s="307"/>
      <c r="BH61" s="307" t="s">
        <v>6</v>
      </c>
      <c r="BI61" s="307"/>
      <c r="BJ61" s="307"/>
      <c r="BK61" s="307"/>
      <c r="BL61" s="307"/>
      <c r="BM61" s="307"/>
      <c r="BN61" s="307"/>
      <c r="BO61" s="307"/>
      <c r="BP61" s="307"/>
      <c r="BQ61" s="307" t="s">
        <v>5</v>
      </c>
      <c r="BR61" s="307"/>
      <c r="BS61" s="307"/>
      <c r="BT61" s="307"/>
      <c r="BU61" s="307"/>
      <c r="BV61" s="307"/>
      <c r="BW61" s="307"/>
      <c r="BX61" s="307"/>
      <c r="BY61" s="307"/>
      <c r="BZ61" s="12"/>
    </row>
    <row r="62" spans="1:78" ht="6.75" customHeight="1">
      <c r="A62" s="15"/>
      <c r="B62" s="15"/>
      <c r="C62" s="292"/>
      <c r="D62" s="293"/>
      <c r="E62" s="293"/>
      <c r="F62" s="293"/>
      <c r="G62" s="293"/>
      <c r="H62" s="293"/>
      <c r="I62" s="293"/>
      <c r="J62" s="293"/>
      <c r="K62" s="293"/>
      <c r="L62" s="293"/>
      <c r="M62" s="293"/>
      <c r="N62" s="299"/>
      <c r="O62" s="300"/>
      <c r="P62" s="300"/>
      <c r="Q62" s="300"/>
      <c r="R62" s="300"/>
      <c r="S62" s="300"/>
      <c r="T62" s="300"/>
      <c r="U62" s="300"/>
      <c r="V62" s="300"/>
      <c r="W62" s="301"/>
      <c r="X62" s="280"/>
      <c r="Y62" s="281"/>
      <c r="Z62" s="281"/>
      <c r="AA62" s="281"/>
      <c r="AB62" s="281"/>
      <c r="AC62" s="281"/>
      <c r="AD62" s="281"/>
      <c r="AE62" s="281"/>
      <c r="AF62" s="281"/>
      <c r="AG62" s="307"/>
      <c r="AH62" s="307"/>
      <c r="AI62" s="307"/>
      <c r="AJ62" s="307"/>
      <c r="AK62" s="307"/>
      <c r="AL62" s="307"/>
      <c r="AM62" s="307"/>
      <c r="AN62" s="307"/>
      <c r="AO62" s="307"/>
      <c r="AP62" s="307"/>
      <c r="AQ62" s="307"/>
      <c r="AR62" s="307"/>
      <c r="AS62" s="307"/>
      <c r="AT62" s="307"/>
      <c r="AU62" s="307"/>
      <c r="AV62" s="307"/>
      <c r="AW62" s="307"/>
      <c r="AX62" s="307"/>
      <c r="AY62" s="307"/>
      <c r="AZ62" s="307"/>
      <c r="BA62" s="307"/>
      <c r="BB62" s="307"/>
      <c r="BC62" s="307"/>
      <c r="BD62" s="307"/>
      <c r="BE62" s="307"/>
      <c r="BF62" s="307"/>
      <c r="BG62" s="307"/>
      <c r="BH62" s="307"/>
      <c r="BI62" s="307"/>
      <c r="BJ62" s="307"/>
      <c r="BK62" s="307"/>
      <c r="BL62" s="307"/>
      <c r="BM62" s="307"/>
      <c r="BN62" s="307"/>
      <c r="BO62" s="307"/>
      <c r="BP62" s="307"/>
      <c r="BQ62" s="307"/>
      <c r="BR62" s="307"/>
      <c r="BS62" s="307"/>
      <c r="BT62" s="307"/>
      <c r="BU62" s="307"/>
      <c r="BV62" s="307"/>
      <c r="BW62" s="307"/>
      <c r="BX62" s="307"/>
      <c r="BY62" s="307"/>
      <c r="BZ62" s="12"/>
    </row>
    <row r="63" spans="1:78" ht="6" customHeight="1">
      <c r="A63" s="15"/>
      <c r="B63" s="15"/>
      <c r="C63" s="292"/>
      <c r="D63" s="293"/>
      <c r="E63" s="293"/>
      <c r="F63" s="293"/>
      <c r="G63" s="293"/>
      <c r="H63" s="293"/>
      <c r="I63" s="293"/>
      <c r="J63" s="293"/>
      <c r="K63" s="293"/>
      <c r="L63" s="293"/>
      <c r="M63" s="293"/>
      <c r="N63" s="299"/>
      <c r="O63" s="300"/>
      <c r="P63" s="300"/>
      <c r="Q63" s="300"/>
      <c r="R63" s="300"/>
      <c r="S63" s="300"/>
      <c r="T63" s="300"/>
      <c r="U63" s="300"/>
      <c r="V63" s="300"/>
      <c r="W63" s="301"/>
      <c r="X63" s="308">
        <f>SUM(AG63:BY65)</f>
        <v>0</v>
      </c>
      <c r="Y63" s="309"/>
      <c r="Z63" s="309"/>
      <c r="AA63" s="309"/>
      <c r="AB63" s="309"/>
      <c r="AC63" s="309"/>
      <c r="AD63" s="309"/>
      <c r="AE63" s="309"/>
      <c r="AF63" s="309"/>
      <c r="AG63" s="308">
        <f>'支給申請額算定シート（Ⅳ．統合関係医療機関）'!C$11</f>
        <v>0</v>
      </c>
      <c r="AH63" s="309"/>
      <c r="AI63" s="309"/>
      <c r="AJ63" s="309"/>
      <c r="AK63" s="309"/>
      <c r="AL63" s="309"/>
      <c r="AM63" s="309"/>
      <c r="AN63" s="309"/>
      <c r="AO63" s="309"/>
      <c r="AP63" s="308">
        <f>'支給申請額算定シート（Ⅳ．統合関係医療機関）'!D$11</f>
        <v>0</v>
      </c>
      <c r="AQ63" s="309"/>
      <c r="AR63" s="309"/>
      <c r="AS63" s="309"/>
      <c r="AT63" s="309"/>
      <c r="AU63" s="309"/>
      <c r="AV63" s="309"/>
      <c r="AW63" s="309"/>
      <c r="AX63" s="309"/>
      <c r="AY63" s="308">
        <f>'支給申請額算定シート（Ⅳ．統合関係医療機関）'!E$11</f>
        <v>0</v>
      </c>
      <c r="AZ63" s="309"/>
      <c r="BA63" s="309"/>
      <c r="BB63" s="309"/>
      <c r="BC63" s="309"/>
      <c r="BD63" s="309"/>
      <c r="BE63" s="309"/>
      <c r="BF63" s="309"/>
      <c r="BG63" s="309"/>
      <c r="BH63" s="308">
        <f>'支給申請額算定シート（Ⅳ．統合関係医療機関）'!F$11</f>
        <v>0</v>
      </c>
      <c r="BI63" s="309"/>
      <c r="BJ63" s="309"/>
      <c r="BK63" s="309"/>
      <c r="BL63" s="309"/>
      <c r="BM63" s="309"/>
      <c r="BN63" s="309"/>
      <c r="BO63" s="309"/>
      <c r="BP63" s="309"/>
      <c r="BQ63" s="314">
        <f>'支給申請額算定シート（Ⅳ．統合関係医療機関）'!G$11</f>
        <v>0</v>
      </c>
      <c r="BR63" s="314"/>
      <c r="BS63" s="314"/>
      <c r="BT63" s="314"/>
      <c r="BU63" s="314"/>
      <c r="BV63" s="314"/>
      <c r="BW63" s="314"/>
      <c r="BX63" s="314"/>
      <c r="BY63" s="314"/>
      <c r="BZ63" s="12"/>
    </row>
    <row r="64" spans="1:78" ht="6" customHeight="1">
      <c r="A64" s="15"/>
      <c r="B64" s="15"/>
      <c r="C64" s="292"/>
      <c r="D64" s="293"/>
      <c r="E64" s="293"/>
      <c r="F64" s="293"/>
      <c r="G64" s="293"/>
      <c r="H64" s="293"/>
      <c r="I64" s="293"/>
      <c r="J64" s="293"/>
      <c r="K64" s="293"/>
      <c r="L64" s="293"/>
      <c r="M64" s="293"/>
      <c r="N64" s="299"/>
      <c r="O64" s="300"/>
      <c r="P64" s="300"/>
      <c r="Q64" s="300"/>
      <c r="R64" s="300"/>
      <c r="S64" s="300"/>
      <c r="T64" s="300"/>
      <c r="U64" s="300"/>
      <c r="V64" s="300"/>
      <c r="W64" s="301"/>
      <c r="X64" s="310"/>
      <c r="Y64" s="311"/>
      <c r="Z64" s="311"/>
      <c r="AA64" s="311"/>
      <c r="AB64" s="311"/>
      <c r="AC64" s="311"/>
      <c r="AD64" s="311"/>
      <c r="AE64" s="311"/>
      <c r="AF64" s="311"/>
      <c r="AG64" s="310"/>
      <c r="AH64" s="311"/>
      <c r="AI64" s="311"/>
      <c r="AJ64" s="311"/>
      <c r="AK64" s="311"/>
      <c r="AL64" s="311"/>
      <c r="AM64" s="311"/>
      <c r="AN64" s="311"/>
      <c r="AO64" s="311"/>
      <c r="AP64" s="310"/>
      <c r="AQ64" s="311"/>
      <c r="AR64" s="311"/>
      <c r="AS64" s="311"/>
      <c r="AT64" s="311"/>
      <c r="AU64" s="311"/>
      <c r="AV64" s="311"/>
      <c r="AW64" s="311"/>
      <c r="AX64" s="311"/>
      <c r="AY64" s="310"/>
      <c r="AZ64" s="311"/>
      <c r="BA64" s="311"/>
      <c r="BB64" s="311"/>
      <c r="BC64" s="311"/>
      <c r="BD64" s="311"/>
      <c r="BE64" s="311"/>
      <c r="BF64" s="311"/>
      <c r="BG64" s="311"/>
      <c r="BH64" s="310"/>
      <c r="BI64" s="311"/>
      <c r="BJ64" s="311"/>
      <c r="BK64" s="311"/>
      <c r="BL64" s="311"/>
      <c r="BM64" s="311"/>
      <c r="BN64" s="311"/>
      <c r="BO64" s="311"/>
      <c r="BP64" s="311"/>
      <c r="BQ64" s="314"/>
      <c r="BR64" s="314"/>
      <c r="BS64" s="314"/>
      <c r="BT64" s="314"/>
      <c r="BU64" s="314"/>
      <c r="BV64" s="314"/>
      <c r="BW64" s="314"/>
      <c r="BX64" s="314"/>
      <c r="BY64" s="314"/>
      <c r="BZ64" s="12"/>
    </row>
    <row r="65" spans="1:78" ht="6" customHeight="1">
      <c r="A65" s="15"/>
      <c r="B65" s="15"/>
      <c r="C65" s="294"/>
      <c r="D65" s="295"/>
      <c r="E65" s="295"/>
      <c r="F65" s="295"/>
      <c r="G65" s="295"/>
      <c r="H65" s="295"/>
      <c r="I65" s="295"/>
      <c r="J65" s="295"/>
      <c r="K65" s="295"/>
      <c r="L65" s="295"/>
      <c r="M65" s="295"/>
      <c r="N65" s="302"/>
      <c r="O65" s="303"/>
      <c r="P65" s="303"/>
      <c r="Q65" s="303"/>
      <c r="R65" s="303"/>
      <c r="S65" s="303"/>
      <c r="T65" s="303"/>
      <c r="U65" s="303"/>
      <c r="V65" s="303"/>
      <c r="W65" s="304"/>
      <c r="X65" s="312"/>
      <c r="Y65" s="313"/>
      <c r="Z65" s="313"/>
      <c r="AA65" s="313"/>
      <c r="AB65" s="313"/>
      <c r="AC65" s="313"/>
      <c r="AD65" s="313"/>
      <c r="AE65" s="313"/>
      <c r="AF65" s="313"/>
      <c r="AG65" s="312"/>
      <c r="AH65" s="313"/>
      <c r="AI65" s="313"/>
      <c r="AJ65" s="313"/>
      <c r="AK65" s="313"/>
      <c r="AL65" s="313"/>
      <c r="AM65" s="313"/>
      <c r="AN65" s="313"/>
      <c r="AO65" s="313"/>
      <c r="AP65" s="312"/>
      <c r="AQ65" s="313"/>
      <c r="AR65" s="313"/>
      <c r="AS65" s="313"/>
      <c r="AT65" s="313"/>
      <c r="AU65" s="313"/>
      <c r="AV65" s="313"/>
      <c r="AW65" s="313"/>
      <c r="AX65" s="313"/>
      <c r="AY65" s="312"/>
      <c r="AZ65" s="313"/>
      <c r="BA65" s="313"/>
      <c r="BB65" s="313"/>
      <c r="BC65" s="313"/>
      <c r="BD65" s="313"/>
      <c r="BE65" s="313"/>
      <c r="BF65" s="313"/>
      <c r="BG65" s="313"/>
      <c r="BH65" s="312"/>
      <c r="BI65" s="313"/>
      <c r="BJ65" s="313"/>
      <c r="BK65" s="313"/>
      <c r="BL65" s="313"/>
      <c r="BM65" s="313"/>
      <c r="BN65" s="313"/>
      <c r="BO65" s="313"/>
      <c r="BP65" s="313"/>
      <c r="BQ65" s="314"/>
      <c r="BR65" s="314"/>
      <c r="BS65" s="314"/>
      <c r="BT65" s="314"/>
      <c r="BU65" s="314"/>
      <c r="BV65" s="314"/>
      <c r="BW65" s="314"/>
      <c r="BX65" s="314"/>
      <c r="BY65" s="314"/>
      <c r="BZ65" s="12"/>
    </row>
    <row r="66" spans="1:78" ht="6.75" customHeight="1">
      <c r="A66" s="15"/>
      <c r="B66" s="15"/>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1"/>
      <c r="BY66" s="11"/>
      <c r="BZ66" s="12"/>
    </row>
    <row r="67" spans="1:78" ht="6.75" customHeight="1">
      <c r="A67" s="13"/>
      <c r="B67" s="13"/>
      <c r="C67" s="329" t="s">
        <v>8</v>
      </c>
      <c r="D67" s="329"/>
      <c r="E67" s="329"/>
      <c r="F67" s="329"/>
      <c r="G67" s="282"/>
      <c r="H67" s="283"/>
      <c r="I67" s="283"/>
      <c r="J67" s="283"/>
      <c r="K67" s="283"/>
      <c r="L67" s="283"/>
      <c r="M67" s="284"/>
      <c r="N67" s="278" t="s">
        <v>98</v>
      </c>
      <c r="O67" s="279"/>
      <c r="P67" s="279"/>
      <c r="Q67" s="279"/>
      <c r="R67" s="279"/>
      <c r="S67" s="279"/>
      <c r="T67" s="279"/>
      <c r="U67" s="279"/>
      <c r="V67" s="279"/>
      <c r="W67" s="279"/>
      <c r="X67" s="279"/>
      <c r="Y67" s="279"/>
      <c r="Z67" s="279"/>
      <c r="AA67" s="279"/>
      <c r="AB67" s="279"/>
      <c r="AC67" s="279"/>
      <c r="AD67" s="279"/>
      <c r="AE67" s="279"/>
      <c r="AF67" s="279"/>
      <c r="AG67" s="279"/>
      <c r="AH67" s="288"/>
      <c r="AI67" s="278" t="s">
        <v>10</v>
      </c>
      <c r="AJ67" s="279"/>
      <c r="AK67" s="279"/>
      <c r="AL67" s="279"/>
      <c r="AM67" s="279"/>
      <c r="AN67" s="279"/>
      <c r="AO67" s="279"/>
      <c r="AP67" s="279"/>
      <c r="AQ67" s="279"/>
      <c r="AR67" s="279"/>
      <c r="AS67" s="279"/>
      <c r="AT67" s="279"/>
      <c r="AU67" s="279"/>
      <c r="AV67" s="279"/>
      <c r="AW67" s="279"/>
      <c r="AX67" s="279"/>
      <c r="AY67" s="279"/>
      <c r="AZ67" s="279"/>
      <c r="BA67" s="279"/>
      <c r="BB67" s="279"/>
      <c r="BC67" s="288"/>
      <c r="BD67" s="330" t="s">
        <v>99</v>
      </c>
      <c r="BE67" s="331"/>
      <c r="BF67" s="331"/>
      <c r="BG67" s="331"/>
      <c r="BH67" s="331"/>
      <c r="BI67" s="331"/>
      <c r="BJ67" s="331"/>
      <c r="BK67" s="331"/>
      <c r="BL67" s="331"/>
      <c r="BM67" s="331"/>
      <c r="BN67" s="331"/>
      <c r="BO67" s="331"/>
      <c r="BP67" s="331"/>
      <c r="BQ67" s="331"/>
      <c r="BR67" s="331"/>
      <c r="BS67" s="331"/>
      <c r="BT67" s="331"/>
      <c r="BU67" s="331"/>
      <c r="BV67" s="331"/>
      <c r="BW67" s="331"/>
      <c r="BX67" s="331"/>
      <c r="BY67" s="332"/>
      <c r="BZ67" s="12"/>
    </row>
    <row r="68" spans="1:78" ht="6.75" customHeight="1">
      <c r="A68" s="13"/>
      <c r="B68" s="13"/>
      <c r="C68" s="329"/>
      <c r="D68" s="329"/>
      <c r="E68" s="329"/>
      <c r="F68" s="329"/>
      <c r="G68" s="285"/>
      <c r="H68" s="286"/>
      <c r="I68" s="286"/>
      <c r="J68" s="286"/>
      <c r="K68" s="286"/>
      <c r="L68" s="286"/>
      <c r="M68" s="287"/>
      <c r="N68" s="280"/>
      <c r="O68" s="281"/>
      <c r="P68" s="281"/>
      <c r="Q68" s="281"/>
      <c r="R68" s="281"/>
      <c r="S68" s="281"/>
      <c r="T68" s="281"/>
      <c r="U68" s="281"/>
      <c r="V68" s="281"/>
      <c r="W68" s="281"/>
      <c r="X68" s="281"/>
      <c r="Y68" s="281"/>
      <c r="Z68" s="281"/>
      <c r="AA68" s="281"/>
      <c r="AB68" s="281"/>
      <c r="AC68" s="281"/>
      <c r="AD68" s="281"/>
      <c r="AE68" s="281"/>
      <c r="AF68" s="281"/>
      <c r="AG68" s="281"/>
      <c r="AH68" s="289"/>
      <c r="AI68" s="280"/>
      <c r="AJ68" s="281"/>
      <c r="AK68" s="281"/>
      <c r="AL68" s="281"/>
      <c r="AM68" s="281"/>
      <c r="AN68" s="281"/>
      <c r="AO68" s="281"/>
      <c r="AP68" s="281"/>
      <c r="AQ68" s="281"/>
      <c r="AR68" s="281"/>
      <c r="AS68" s="281"/>
      <c r="AT68" s="281"/>
      <c r="AU68" s="281"/>
      <c r="AV68" s="281"/>
      <c r="AW68" s="281"/>
      <c r="AX68" s="281"/>
      <c r="AY68" s="281"/>
      <c r="AZ68" s="281"/>
      <c r="BA68" s="281"/>
      <c r="BB68" s="281"/>
      <c r="BC68" s="289"/>
      <c r="BD68" s="333"/>
      <c r="BE68" s="334"/>
      <c r="BF68" s="334"/>
      <c r="BG68" s="334"/>
      <c r="BH68" s="334"/>
      <c r="BI68" s="334"/>
      <c r="BJ68" s="334"/>
      <c r="BK68" s="334"/>
      <c r="BL68" s="334"/>
      <c r="BM68" s="334"/>
      <c r="BN68" s="334"/>
      <c r="BO68" s="334"/>
      <c r="BP68" s="334"/>
      <c r="BQ68" s="334"/>
      <c r="BR68" s="334"/>
      <c r="BS68" s="334"/>
      <c r="BT68" s="334"/>
      <c r="BU68" s="334"/>
      <c r="BV68" s="334"/>
      <c r="BW68" s="334"/>
      <c r="BX68" s="334"/>
      <c r="BY68" s="335"/>
      <c r="BZ68" s="12"/>
    </row>
    <row r="69" spans="1:78" ht="6.75" customHeight="1">
      <c r="A69" s="14"/>
      <c r="B69" s="14"/>
      <c r="C69" s="314" t="s">
        <v>55</v>
      </c>
      <c r="D69" s="314"/>
      <c r="E69" s="314"/>
      <c r="F69" s="314"/>
      <c r="G69" s="318"/>
      <c r="H69" s="319"/>
      <c r="I69" s="319"/>
      <c r="J69" s="319"/>
      <c r="K69" s="319"/>
      <c r="L69" s="319"/>
      <c r="M69" s="320"/>
      <c r="N69" s="327" t="str">
        <f>'支給申請額算定シート（Ⅴ．統合関係医療機関）'!B$3&amp;""</f>
        <v/>
      </c>
      <c r="O69" s="327"/>
      <c r="P69" s="327"/>
      <c r="Q69" s="327"/>
      <c r="R69" s="327"/>
      <c r="S69" s="327"/>
      <c r="T69" s="327"/>
      <c r="U69" s="327"/>
      <c r="V69" s="327"/>
      <c r="W69" s="327"/>
      <c r="X69" s="327"/>
      <c r="Y69" s="327"/>
      <c r="Z69" s="327"/>
      <c r="AA69" s="327"/>
      <c r="AB69" s="327"/>
      <c r="AC69" s="327"/>
      <c r="AD69" s="327"/>
      <c r="AE69" s="327"/>
      <c r="AF69" s="327"/>
      <c r="AG69" s="327"/>
      <c r="AH69" s="327"/>
      <c r="AI69" s="327" t="str">
        <f>'支給申請額算定シート（Ⅴ．統合関係医療機関）'!C$3&amp;""</f>
        <v/>
      </c>
      <c r="AJ69" s="327"/>
      <c r="AK69" s="327"/>
      <c r="AL69" s="327"/>
      <c r="AM69" s="327"/>
      <c r="AN69" s="327"/>
      <c r="AO69" s="327"/>
      <c r="AP69" s="327"/>
      <c r="AQ69" s="327"/>
      <c r="AR69" s="327"/>
      <c r="AS69" s="327"/>
      <c r="AT69" s="327"/>
      <c r="AU69" s="327"/>
      <c r="AV69" s="327"/>
      <c r="AW69" s="327"/>
      <c r="AX69" s="327"/>
      <c r="AY69" s="327"/>
      <c r="AZ69" s="327"/>
      <c r="BA69" s="327"/>
      <c r="BB69" s="327"/>
      <c r="BC69" s="327"/>
      <c r="BD69" s="327" t="str">
        <f>'支給申請額算定シート（Ⅴ．統合関係医療機関）'!G$3&amp;""</f>
        <v/>
      </c>
      <c r="BE69" s="327"/>
      <c r="BF69" s="327"/>
      <c r="BG69" s="327"/>
      <c r="BH69" s="327"/>
      <c r="BI69" s="327"/>
      <c r="BJ69" s="327"/>
      <c r="BK69" s="327"/>
      <c r="BL69" s="327"/>
      <c r="BM69" s="327"/>
      <c r="BN69" s="327"/>
      <c r="BO69" s="327"/>
      <c r="BP69" s="327"/>
      <c r="BQ69" s="327"/>
      <c r="BR69" s="327"/>
      <c r="BS69" s="327"/>
      <c r="BT69" s="327"/>
      <c r="BU69" s="327"/>
      <c r="BV69" s="327"/>
      <c r="BW69" s="327"/>
      <c r="BX69" s="327"/>
      <c r="BY69" s="327"/>
      <c r="BZ69" s="12"/>
    </row>
    <row r="70" spans="1:78" ht="6.75" customHeight="1">
      <c r="A70" s="14"/>
      <c r="B70" s="14"/>
      <c r="C70" s="314"/>
      <c r="D70" s="314"/>
      <c r="E70" s="314"/>
      <c r="F70" s="314"/>
      <c r="G70" s="321"/>
      <c r="H70" s="322"/>
      <c r="I70" s="322"/>
      <c r="J70" s="322"/>
      <c r="K70" s="322"/>
      <c r="L70" s="322"/>
      <c r="M70" s="323"/>
      <c r="N70" s="327"/>
      <c r="O70" s="327"/>
      <c r="P70" s="327"/>
      <c r="Q70" s="327"/>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c r="BR70" s="327"/>
      <c r="BS70" s="327"/>
      <c r="BT70" s="327"/>
      <c r="BU70" s="327"/>
      <c r="BV70" s="327"/>
      <c r="BW70" s="327"/>
      <c r="BX70" s="327"/>
      <c r="BY70" s="327"/>
      <c r="BZ70" s="12"/>
    </row>
    <row r="71" spans="1:78" ht="6.75" customHeight="1">
      <c r="A71" s="14"/>
      <c r="B71" s="14"/>
      <c r="C71" s="314"/>
      <c r="D71" s="314"/>
      <c r="E71" s="314"/>
      <c r="F71" s="314"/>
      <c r="G71" s="324"/>
      <c r="H71" s="325"/>
      <c r="I71" s="325"/>
      <c r="J71" s="325"/>
      <c r="K71" s="325"/>
      <c r="L71" s="325"/>
      <c r="M71" s="326"/>
      <c r="N71" s="328"/>
      <c r="O71" s="328"/>
      <c r="P71" s="328"/>
      <c r="Q71" s="328"/>
      <c r="R71" s="328"/>
      <c r="S71" s="328"/>
      <c r="T71" s="328"/>
      <c r="U71" s="328"/>
      <c r="V71" s="328"/>
      <c r="W71" s="328"/>
      <c r="X71" s="328"/>
      <c r="Y71" s="328"/>
      <c r="Z71" s="328"/>
      <c r="AA71" s="328"/>
      <c r="AB71" s="328"/>
      <c r="AC71" s="328"/>
      <c r="AD71" s="328"/>
      <c r="AE71" s="328"/>
      <c r="AF71" s="328"/>
      <c r="AG71" s="328"/>
      <c r="AH71" s="328"/>
      <c r="AI71" s="328"/>
      <c r="AJ71" s="328"/>
      <c r="AK71" s="328"/>
      <c r="AL71" s="328"/>
      <c r="AM71" s="328"/>
      <c r="AN71" s="328"/>
      <c r="AO71" s="328"/>
      <c r="AP71" s="328"/>
      <c r="AQ71" s="328"/>
      <c r="AR71" s="328"/>
      <c r="AS71" s="328"/>
      <c r="AT71" s="328"/>
      <c r="AU71" s="328"/>
      <c r="AV71" s="328"/>
      <c r="AW71" s="328"/>
      <c r="AX71" s="328"/>
      <c r="AY71" s="328"/>
      <c r="AZ71" s="328"/>
      <c r="BA71" s="328"/>
      <c r="BB71" s="328"/>
      <c r="BC71" s="328"/>
      <c r="BD71" s="328"/>
      <c r="BE71" s="328"/>
      <c r="BF71" s="328"/>
      <c r="BG71" s="328"/>
      <c r="BH71" s="328"/>
      <c r="BI71" s="328"/>
      <c r="BJ71" s="328"/>
      <c r="BK71" s="328"/>
      <c r="BL71" s="328"/>
      <c r="BM71" s="328"/>
      <c r="BN71" s="328"/>
      <c r="BO71" s="328"/>
      <c r="BP71" s="328"/>
      <c r="BQ71" s="328"/>
      <c r="BR71" s="328"/>
      <c r="BS71" s="328"/>
      <c r="BT71" s="328"/>
      <c r="BU71" s="328"/>
      <c r="BV71" s="328"/>
      <c r="BW71" s="328"/>
      <c r="BX71" s="328"/>
      <c r="BY71" s="328"/>
      <c r="BZ71" s="12"/>
    </row>
    <row r="72" spans="1:78" ht="6.75" customHeight="1">
      <c r="A72" s="15"/>
      <c r="B72" s="15"/>
      <c r="C72" s="278" t="s">
        <v>13</v>
      </c>
      <c r="D72" s="279"/>
      <c r="E72" s="279"/>
      <c r="F72" s="279"/>
      <c r="G72" s="279"/>
      <c r="H72" s="279"/>
      <c r="I72" s="279"/>
      <c r="J72" s="279"/>
      <c r="K72" s="279"/>
      <c r="L72" s="279"/>
      <c r="M72" s="279"/>
      <c r="N72" s="282" t="s">
        <v>19</v>
      </c>
      <c r="O72" s="283"/>
      <c r="P72" s="283"/>
      <c r="Q72" s="283"/>
      <c r="R72" s="283"/>
      <c r="S72" s="283"/>
      <c r="T72" s="283"/>
      <c r="U72" s="283"/>
      <c r="V72" s="283"/>
      <c r="W72" s="284"/>
      <c r="X72" s="278" t="s">
        <v>44</v>
      </c>
      <c r="Y72" s="279"/>
      <c r="Z72" s="279"/>
      <c r="AA72" s="279"/>
      <c r="AB72" s="279"/>
      <c r="AC72" s="279"/>
      <c r="AD72" s="279"/>
      <c r="AE72" s="279"/>
      <c r="AF72" s="279"/>
      <c r="AG72" s="279"/>
      <c r="AH72" s="279"/>
      <c r="AI72" s="279"/>
      <c r="AJ72" s="279"/>
      <c r="AK72" s="279"/>
      <c r="AL72" s="279"/>
      <c r="AM72" s="279"/>
      <c r="AN72" s="279"/>
      <c r="AO72" s="279"/>
      <c r="AP72" s="279"/>
      <c r="AQ72" s="279"/>
      <c r="AR72" s="279"/>
      <c r="AS72" s="279"/>
      <c r="AT72" s="279"/>
      <c r="AU72" s="279"/>
      <c r="AV72" s="279"/>
      <c r="AW72" s="279"/>
      <c r="AX72" s="279"/>
      <c r="AY72" s="279"/>
      <c r="AZ72" s="279"/>
      <c r="BA72" s="279"/>
      <c r="BB72" s="279"/>
      <c r="BC72" s="279"/>
      <c r="BD72" s="279"/>
      <c r="BE72" s="279"/>
      <c r="BF72" s="279"/>
      <c r="BG72" s="279"/>
      <c r="BH72" s="279"/>
      <c r="BI72" s="279"/>
      <c r="BJ72" s="279"/>
      <c r="BK72" s="279"/>
      <c r="BL72" s="279"/>
      <c r="BM72" s="279"/>
      <c r="BN72" s="279"/>
      <c r="BO72" s="279"/>
      <c r="BP72" s="279"/>
      <c r="BQ72" s="279"/>
      <c r="BR72" s="279"/>
      <c r="BS72" s="279"/>
      <c r="BT72" s="279"/>
      <c r="BU72" s="279"/>
      <c r="BV72" s="279"/>
      <c r="BW72" s="279"/>
      <c r="BX72" s="279"/>
      <c r="BY72" s="288"/>
      <c r="BZ72" s="12"/>
    </row>
    <row r="73" spans="1:78" ht="6.75" customHeight="1">
      <c r="A73" s="15"/>
      <c r="B73" s="15"/>
      <c r="C73" s="280"/>
      <c r="D73" s="281"/>
      <c r="E73" s="281"/>
      <c r="F73" s="281"/>
      <c r="G73" s="281"/>
      <c r="H73" s="281"/>
      <c r="I73" s="281"/>
      <c r="J73" s="281"/>
      <c r="K73" s="281"/>
      <c r="L73" s="281"/>
      <c r="M73" s="281"/>
      <c r="N73" s="285"/>
      <c r="O73" s="286"/>
      <c r="P73" s="286"/>
      <c r="Q73" s="286"/>
      <c r="R73" s="286"/>
      <c r="S73" s="286"/>
      <c r="T73" s="286"/>
      <c r="U73" s="286"/>
      <c r="V73" s="286"/>
      <c r="W73" s="287"/>
      <c r="X73" s="280"/>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9"/>
      <c r="BZ73" s="12"/>
    </row>
    <row r="74" spans="1:78" ht="6.75" customHeight="1">
      <c r="A74" s="15"/>
      <c r="B74" s="15"/>
      <c r="C74" s="290" t="str">
        <f>'支給申請額算定シート（Ⅴ．統合関係医療機関）'!B$5&amp;""</f>
        <v/>
      </c>
      <c r="D74" s="291"/>
      <c r="E74" s="291"/>
      <c r="F74" s="291"/>
      <c r="G74" s="291"/>
      <c r="H74" s="291"/>
      <c r="I74" s="291"/>
      <c r="J74" s="291"/>
      <c r="K74" s="291"/>
      <c r="L74" s="291"/>
      <c r="M74" s="291"/>
      <c r="N74" s="296" t="str">
        <f>'支給申請額算定シート（Ⅴ．統合関係医療機関）'!C$5&amp;""</f>
        <v/>
      </c>
      <c r="O74" s="297"/>
      <c r="P74" s="297"/>
      <c r="Q74" s="297"/>
      <c r="R74" s="297"/>
      <c r="S74" s="297"/>
      <c r="T74" s="297"/>
      <c r="U74" s="297"/>
      <c r="V74" s="297"/>
      <c r="W74" s="298"/>
      <c r="X74" s="278" t="s">
        <v>11</v>
      </c>
      <c r="Y74" s="279"/>
      <c r="Z74" s="279"/>
      <c r="AA74" s="279"/>
      <c r="AB74" s="279"/>
      <c r="AC74" s="279"/>
      <c r="AD74" s="279"/>
      <c r="AE74" s="279"/>
      <c r="AF74" s="279"/>
      <c r="AG74" s="16"/>
      <c r="AH74" s="16"/>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8"/>
      <c r="BZ74" s="12"/>
    </row>
    <row r="75" spans="1:78" ht="6.75" customHeight="1">
      <c r="A75" s="15"/>
      <c r="B75" s="15"/>
      <c r="C75" s="292"/>
      <c r="D75" s="293"/>
      <c r="E75" s="293"/>
      <c r="F75" s="293"/>
      <c r="G75" s="293"/>
      <c r="H75" s="293"/>
      <c r="I75" s="293"/>
      <c r="J75" s="293"/>
      <c r="K75" s="293"/>
      <c r="L75" s="293"/>
      <c r="M75" s="293"/>
      <c r="N75" s="299"/>
      <c r="O75" s="300"/>
      <c r="P75" s="300"/>
      <c r="Q75" s="300"/>
      <c r="R75" s="300"/>
      <c r="S75" s="300"/>
      <c r="T75" s="300"/>
      <c r="U75" s="300"/>
      <c r="V75" s="300"/>
      <c r="W75" s="301"/>
      <c r="X75" s="305"/>
      <c r="Y75" s="306"/>
      <c r="Z75" s="306"/>
      <c r="AA75" s="306"/>
      <c r="AB75" s="306"/>
      <c r="AC75" s="306"/>
      <c r="AD75" s="306"/>
      <c r="AE75" s="306"/>
      <c r="AF75" s="306"/>
      <c r="AG75" s="307" t="s">
        <v>2</v>
      </c>
      <c r="AH75" s="307"/>
      <c r="AI75" s="307"/>
      <c r="AJ75" s="307"/>
      <c r="AK75" s="307"/>
      <c r="AL75" s="307"/>
      <c r="AM75" s="307"/>
      <c r="AN75" s="307"/>
      <c r="AO75" s="307"/>
      <c r="AP75" s="307" t="s">
        <v>3</v>
      </c>
      <c r="AQ75" s="307"/>
      <c r="AR75" s="307"/>
      <c r="AS75" s="307"/>
      <c r="AT75" s="307"/>
      <c r="AU75" s="307"/>
      <c r="AV75" s="307"/>
      <c r="AW75" s="307"/>
      <c r="AX75" s="307"/>
      <c r="AY75" s="307" t="s">
        <v>4</v>
      </c>
      <c r="AZ75" s="307"/>
      <c r="BA75" s="307"/>
      <c r="BB75" s="307"/>
      <c r="BC75" s="307"/>
      <c r="BD75" s="307"/>
      <c r="BE75" s="307"/>
      <c r="BF75" s="307"/>
      <c r="BG75" s="307"/>
      <c r="BH75" s="307" t="s">
        <v>6</v>
      </c>
      <c r="BI75" s="307"/>
      <c r="BJ75" s="307"/>
      <c r="BK75" s="307"/>
      <c r="BL75" s="307"/>
      <c r="BM75" s="307"/>
      <c r="BN75" s="307"/>
      <c r="BO75" s="307"/>
      <c r="BP75" s="307"/>
      <c r="BQ75" s="307" t="s">
        <v>5</v>
      </c>
      <c r="BR75" s="307"/>
      <c r="BS75" s="307"/>
      <c r="BT75" s="307"/>
      <c r="BU75" s="307"/>
      <c r="BV75" s="307"/>
      <c r="BW75" s="307"/>
      <c r="BX75" s="307"/>
      <c r="BY75" s="307"/>
      <c r="BZ75" s="12"/>
    </row>
    <row r="76" spans="1:78" ht="6.75" customHeight="1">
      <c r="A76" s="15"/>
      <c r="B76" s="15"/>
      <c r="C76" s="292"/>
      <c r="D76" s="293"/>
      <c r="E76" s="293"/>
      <c r="F76" s="293"/>
      <c r="G76" s="293"/>
      <c r="H76" s="293"/>
      <c r="I76" s="293"/>
      <c r="J76" s="293"/>
      <c r="K76" s="293"/>
      <c r="L76" s="293"/>
      <c r="M76" s="293"/>
      <c r="N76" s="299"/>
      <c r="O76" s="300"/>
      <c r="P76" s="300"/>
      <c r="Q76" s="300"/>
      <c r="R76" s="300"/>
      <c r="S76" s="300"/>
      <c r="T76" s="300"/>
      <c r="U76" s="300"/>
      <c r="V76" s="300"/>
      <c r="W76" s="301"/>
      <c r="X76" s="280"/>
      <c r="Y76" s="281"/>
      <c r="Z76" s="281"/>
      <c r="AA76" s="281"/>
      <c r="AB76" s="281"/>
      <c r="AC76" s="281"/>
      <c r="AD76" s="281"/>
      <c r="AE76" s="281"/>
      <c r="AF76" s="281"/>
      <c r="AG76" s="307"/>
      <c r="AH76" s="307"/>
      <c r="AI76" s="307"/>
      <c r="AJ76" s="307"/>
      <c r="AK76" s="307"/>
      <c r="AL76" s="307"/>
      <c r="AM76" s="307"/>
      <c r="AN76" s="307"/>
      <c r="AO76" s="307"/>
      <c r="AP76" s="307"/>
      <c r="AQ76" s="307"/>
      <c r="AR76" s="307"/>
      <c r="AS76" s="307"/>
      <c r="AT76" s="307"/>
      <c r="AU76" s="307"/>
      <c r="AV76" s="307"/>
      <c r="AW76" s="307"/>
      <c r="AX76" s="307"/>
      <c r="AY76" s="307"/>
      <c r="AZ76" s="307"/>
      <c r="BA76" s="307"/>
      <c r="BB76" s="307"/>
      <c r="BC76" s="307"/>
      <c r="BD76" s="307"/>
      <c r="BE76" s="307"/>
      <c r="BF76" s="307"/>
      <c r="BG76" s="307"/>
      <c r="BH76" s="307"/>
      <c r="BI76" s="307"/>
      <c r="BJ76" s="307"/>
      <c r="BK76" s="307"/>
      <c r="BL76" s="307"/>
      <c r="BM76" s="307"/>
      <c r="BN76" s="307"/>
      <c r="BO76" s="307"/>
      <c r="BP76" s="307"/>
      <c r="BQ76" s="307"/>
      <c r="BR76" s="307"/>
      <c r="BS76" s="307"/>
      <c r="BT76" s="307"/>
      <c r="BU76" s="307"/>
      <c r="BV76" s="307"/>
      <c r="BW76" s="307"/>
      <c r="BX76" s="307"/>
      <c r="BY76" s="307"/>
      <c r="BZ76" s="12"/>
    </row>
    <row r="77" spans="1:78" ht="6" customHeight="1">
      <c r="A77" s="15"/>
      <c r="B77" s="15"/>
      <c r="C77" s="292"/>
      <c r="D77" s="293"/>
      <c r="E77" s="293"/>
      <c r="F77" s="293"/>
      <c r="G77" s="293"/>
      <c r="H77" s="293"/>
      <c r="I77" s="293"/>
      <c r="J77" s="293"/>
      <c r="K77" s="293"/>
      <c r="L77" s="293"/>
      <c r="M77" s="293"/>
      <c r="N77" s="299"/>
      <c r="O77" s="300"/>
      <c r="P77" s="300"/>
      <c r="Q77" s="300"/>
      <c r="R77" s="300"/>
      <c r="S77" s="300"/>
      <c r="T77" s="300"/>
      <c r="U77" s="300"/>
      <c r="V77" s="300"/>
      <c r="W77" s="301"/>
      <c r="X77" s="308">
        <f>SUM(AG77:BY79)</f>
        <v>0</v>
      </c>
      <c r="Y77" s="309"/>
      <c r="Z77" s="309"/>
      <c r="AA77" s="309"/>
      <c r="AB77" s="309"/>
      <c r="AC77" s="309"/>
      <c r="AD77" s="309"/>
      <c r="AE77" s="309"/>
      <c r="AF77" s="309"/>
      <c r="AG77" s="308">
        <f>'支給申請額算定シート（Ⅴ．統合関係医療機関）'!C$11</f>
        <v>0</v>
      </c>
      <c r="AH77" s="309"/>
      <c r="AI77" s="309"/>
      <c r="AJ77" s="309"/>
      <c r="AK77" s="309"/>
      <c r="AL77" s="309"/>
      <c r="AM77" s="309"/>
      <c r="AN77" s="309"/>
      <c r="AO77" s="309"/>
      <c r="AP77" s="308">
        <f>'支給申請額算定シート（Ⅴ．統合関係医療機関）'!D$11</f>
        <v>0</v>
      </c>
      <c r="AQ77" s="309"/>
      <c r="AR77" s="309"/>
      <c r="AS77" s="309"/>
      <c r="AT77" s="309"/>
      <c r="AU77" s="309"/>
      <c r="AV77" s="309"/>
      <c r="AW77" s="309"/>
      <c r="AX77" s="309"/>
      <c r="AY77" s="308">
        <f>'支給申請額算定シート（Ⅴ．統合関係医療機関）'!E$11</f>
        <v>0</v>
      </c>
      <c r="AZ77" s="309"/>
      <c r="BA77" s="309"/>
      <c r="BB77" s="309"/>
      <c r="BC77" s="309"/>
      <c r="BD77" s="309"/>
      <c r="BE77" s="309"/>
      <c r="BF77" s="309"/>
      <c r="BG77" s="309"/>
      <c r="BH77" s="308">
        <f>'支給申請額算定シート（Ⅴ．統合関係医療機関）'!F$11</f>
        <v>0</v>
      </c>
      <c r="BI77" s="309"/>
      <c r="BJ77" s="309"/>
      <c r="BK77" s="309"/>
      <c r="BL77" s="309"/>
      <c r="BM77" s="309"/>
      <c r="BN77" s="309"/>
      <c r="BO77" s="309"/>
      <c r="BP77" s="309"/>
      <c r="BQ77" s="314">
        <f>'支給申請額算定シート（Ⅴ．統合関係医療機関）'!G$11</f>
        <v>0</v>
      </c>
      <c r="BR77" s="314"/>
      <c r="BS77" s="314"/>
      <c r="BT77" s="314"/>
      <c r="BU77" s="314"/>
      <c r="BV77" s="314"/>
      <c r="BW77" s="314"/>
      <c r="BX77" s="314"/>
      <c r="BY77" s="314"/>
      <c r="BZ77" s="12"/>
    </row>
    <row r="78" spans="1:78" ht="6" customHeight="1">
      <c r="A78" s="15"/>
      <c r="B78" s="15"/>
      <c r="C78" s="292"/>
      <c r="D78" s="293"/>
      <c r="E78" s="293"/>
      <c r="F78" s="293"/>
      <c r="G78" s="293"/>
      <c r="H78" s="293"/>
      <c r="I78" s="293"/>
      <c r="J78" s="293"/>
      <c r="K78" s="293"/>
      <c r="L78" s="293"/>
      <c r="M78" s="293"/>
      <c r="N78" s="299"/>
      <c r="O78" s="300"/>
      <c r="P78" s="300"/>
      <c r="Q78" s="300"/>
      <c r="R78" s="300"/>
      <c r="S78" s="300"/>
      <c r="T78" s="300"/>
      <c r="U78" s="300"/>
      <c r="V78" s="300"/>
      <c r="W78" s="301"/>
      <c r="X78" s="310"/>
      <c r="Y78" s="311"/>
      <c r="Z78" s="311"/>
      <c r="AA78" s="311"/>
      <c r="AB78" s="311"/>
      <c r="AC78" s="311"/>
      <c r="AD78" s="311"/>
      <c r="AE78" s="311"/>
      <c r="AF78" s="311"/>
      <c r="AG78" s="310"/>
      <c r="AH78" s="311"/>
      <c r="AI78" s="311"/>
      <c r="AJ78" s="311"/>
      <c r="AK78" s="311"/>
      <c r="AL78" s="311"/>
      <c r="AM78" s="311"/>
      <c r="AN78" s="311"/>
      <c r="AO78" s="311"/>
      <c r="AP78" s="310"/>
      <c r="AQ78" s="311"/>
      <c r="AR78" s="311"/>
      <c r="AS78" s="311"/>
      <c r="AT78" s="311"/>
      <c r="AU78" s="311"/>
      <c r="AV78" s="311"/>
      <c r="AW78" s="311"/>
      <c r="AX78" s="311"/>
      <c r="AY78" s="310"/>
      <c r="AZ78" s="311"/>
      <c r="BA78" s="311"/>
      <c r="BB78" s="311"/>
      <c r="BC78" s="311"/>
      <c r="BD78" s="311"/>
      <c r="BE78" s="311"/>
      <c r="BF78" s="311"/>
      <c r="BG78" s="311"/>
      <c r="BH78" s="310"/>
      <c r="BI78" s="311"/>
      <c r="BJ78" s="311"/>
      <c r="BK78" s="311"/>
      <c r="BL78" s="311"/>
      <c r="BM78" s="311"/>
      <c r="BN78" s="311"/>
      <c r="BO78" s="311"/>
      <c r="BP78" s="311"/>
      <c r="BQ78" s="314"/>
      <c r="BR78" s="314"/>
      <c r="BS78" s="314"/>
      <c r="BT78" s="314"/>
      <c r="BU78" s="314"/>
      <c r="BV78" s="314"/>
      <c r="BW78" s="314"/>
      <c r="BX78" s="314"/>
      <c r="BY78" s="314"/>
      <c r="BZ78" s="12"/>
    </row>
    <row r="79" spans="1:78" ht="6" customHeight="1">
      <c r="A79" s="15"/>
      <c r="B79" s="15"/>
      <c r="C79" s="294"/>
      <c r="D79" s="295"/>
      <c r="E79" s="295"/>
      <c r="F79" s="295"/>
      <c r="G79" s="295"/>
      <c r="H79" s="295"/>
      <c r="I79" s="295"/>
      <c r="J79" s="295"/>
      <c r="K79" s="295"/>
      <c r="L79" s="295"/>
      <c r="M79" s="295"/>
      <c r="N79" s="302"/>
      <c r="O79" s="303"/>
      <c r="P79" s="303"/>
      <c r="Q79" s="303"/>
      <c r="R79" s="303"/>
      <c r="S79" s="303"/>
      <c r="T79" s="303"/>
      <c r="U79" s="303"/>
      <c r="V79" s="303"/>
      <c r="W79" s="304"/>
      <c r="X79" s="312"/>
      <c r="Y79" s="313"/>
      <c r="Z79" s="313"/>
      <c r="AA79" s="313"/>
      <c r="AB79" s="313"/>
      <c r="AC79" s="313"/>
      <c r="AD79" s="313"/>
      <c r="AE79" s="313"/>
      <c r="AF79" s="313"/>
      <c r="AG79" s="312"/>
      <c r="AH79" s="313"/>
      <c r="AI79" s="313"/>
      <c r="AJ79" s="313"/>
      <c r="AK79" s="313"/>
      <c r="AL79" s="313"/>
      <c r="AM79" s="313"/>
      <c r="AN79" s="313"/>
      <c r="AO79" s="313"/>
      <c r="AP79" s="312"/>
      <c r="AQ79" s="313"/>
      <c r="AR79" s="313"/>
      <c r="AS79" s="313"/>
      <c r="AT79" s="313"/>
      <c r="AU79" s="313"/>
      <c r="AV79" s="313"/>
      <c r="AW79" s="313"/>
      <c r="AX79" s="313"/>
      <c r="AY79" s="312"/>
      <c r="AZ79" s="313"/>
      <c r="BA79" s="313"/>
      <c r="BB79" s="313"/>
      <c r="BC79" s="313"/>
      <c r="BD79" s="313"/>
      <c r="BE79" s="313"/>
      <c r="BF79" s="313"/>
      <c r="BG79" s="313"/>
      <c r="BH79" s="312"/>
      <c r="BI79" s="313"/>
      <c r="BJ79" s="313"/>
      <c r="BK79" s="313"/>
      <c r="BL79" s="313"/>
      <c r="BM79" s="313"/>
      <c r="BN79" s="313"/>
      <c r="BO79" s="313"/>
      <c r="BP79" s="313"/>
      <c r="BQ79" s="314"/>
      <c r="BR79" s="314"/>
      <c r="BS79" s="314"/>
      <c r="BT79" s="314"/>
      <c r="BU79" s="314"/>
      <c r="BV79" s="314"/>
      <c r="BW79" s="314"/>
      <c r="BX79" s="314"/>
      <c r="BY79" s="314"/>
      <c r="BZ79" s="12"/>
    </row>
    <row r="80" spans="1:78" ht="6.75" customHeight="1">
      <c r="A80" s="15"/>
      <c r="B80" s="15"/>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1"/>
      <c r="BY80" s="11"/>
      <c r="BZ80" s="12"/>
    </row>
    <row r="81" spans="1:78" ht="6.75" customHeight="1">
      <c r="A81" s="13"/>
      <c r="B81" s="13"/>
      <c r="C81" s="329" t="s">
        <v>8</v>
      </c>
      <c r="D81" s="329"/>
      <c r="E81" s="329"/>
      <c r="F81" s="329"/>
      <c r="G81" s="282"/>
      <c r="H81" s="283"/>
      <c r="I81" s="283"/>
      <c r="J81" s="283"/>
      <c r="K81" s="283"/>
      <c r="L81" s="283"/>
      <c r="M81" s="284"/>
      <c r="N81" s="278" t="s">
        <v>98</v>
      </c>
      <c r="O81" s="279"/>
      <c r="P81" s="279"/>
      <c r="Q81" s="279"/>
      <c r="R81" s="279"/>
      <c r="S81" s="279"/>
      <c r="T81" s="279"/>
      <c r="U81" s="279"/>
      <c r="V81" s="279"/>
      <c r="W81" s="279"/>
      <c r="X81" s="279"/>
      <c r="Y81" s="279"/>
      <c r="Z81" s="279"/>
      <c r="AA81" s="279"/>
      <c r="AB81" s="279"/>
      <c r="AC81" s="279"/>
      <c r="AD81" s="279"/>
      <c r="AE81" s="279"/>
      <c r="AF81" s="279"/>
      <c r="AG81" s="279"/>
      <c r="AH81" s="288"/>
      <c r="AI81" s="278" t="s">
        <v>10</v>
      </c>
      <c r="AJ81" s="279"/>
      <c r="AK81" s="279"/>
      <c r="AL81" s="279"/>
      <c r="AM81" s="279"/>
      <c r="AN81" s="279"/>
      <c r="AO81" s="279"/>
      <c r="AP81" s="279"/>
      <c r="AQ81" s="279"/>
      <c r="AR81" s="279"/>
      <c r="AS81" s="279"/>
      <c r="AT81" s="279"/>
      <c r="AU81" s="279"/>
      <c r="AV81" s="279"/>
      <c r="AW81" s="279"/>
      <c r="AX81" s="279"/>
      <c r="AY81" s="279"/>
      <c r="AZ81" s="279"/>
      <c r="BA81" s="279"/>
      <c r="BB81" s="279"/>
      <c r="BC81" s="288"/>
      <c r="BD81" s="330" t="s">
        <v>99</v>
      </c>
      <c r="BE81" s="331"/>
      <c r="BF81" s="331"/>
      <c r="BG81" s="331"/>
      <c r="BH81" s="331"/>
      <c r="BI81" s="331"/>
      <c r="BJ81" s="331"/>
      <c r="BK81" s="331"/>
      <c r="BL81" s="331"/>
      <c r="BM81" s="331"/>
      <c r="BN81" s="331"/>
      <c r="BO81" s="331"/>
      <c r="BP81" s="331"/>
      <c r="BQ81" s="331"/>
      <c r="BR81" s="331"/>
      <c r="BS81" s="331"/>
      <c r="BT81" s="331"/>
      <c r="BU81" s="331"/>
      <c r="BV81" s="331"/>
      <c r="BW81" s="331"/>
      <c r="BX81" s="331"/>
      <c r="BY81" s="332"/>
      <c r="BZ81" s="12"/>
    </row>
    <row r="82" spans="1:78" ht="6.75" customHeight="1">
      <c r="A82" s="13"/>
      <c r="B82" s="13"/>
      <c r="C82" s="329"/>
      <c r="D82" s="329"/>
      <c r="E82" s="329"/>
      <c r="F82" s="329"/>
      <c r="G82" s="285"/>
      <c r="H82" s="286"/>
      <c r="I82" s="286"/>
      <c r="J82" s="286"/>
      <c r="K82" s="286"/>
      <c r="L82" s="286"/>
      <c r="M82" s="287"/>
      <c r="N82" s="280"/>
      <c r="O82" s="281"/>
      <c r="P82" s="281"/>
      <c r="Q82" s="281"/>
      <c r="R82" s="281"/>
      <c r="S82" s="281"/>
      <c r="T82" s="281"/>
      <c r="U82" s="281"/>
      <c r="V82" s="281"/>
      <c r="W82" s="281"/>
      <c r="X82" s="281"/>
      <c r="Y82" s="281"/>
      <c r="Z82" s="281"/>
      <c r="AA82" s="281"/>
      <c r="AB82" s="281"/>
      <c r="AC82" s="281"/>
      <c r="AD82" s="281"/>
      <c r="AE82" s="281"/>
      <c r="AF82" s="281"/>
      <c r="AG82" s="281"/>
      <c r="AH82" s="289"/>
      <c r="AI82" s="280"/>
      <c r="AJ82" s="281"/>
      <c r="AK82" s="281"/>
      <c r="AL82" s="281"/>
      <c r="AM82" s="281"/>
      <c r="AN82" s="281"/>
      <c r="AO82" s="281"/>
      <c r="AP82" s="281"/>
      <c r="AQ82" s="281"/>
      <c r="AR82" s="281"/>
      <c r="AS82" s="281"/>
      <c r="AT82" s="281"/>
      <c r="AU82" s="281"/>
      <c r="AV82" s="281"/>
      <c r="AW82" s="281"/>
      <c r="AX82" s="281"/>
      <c r="AY82" s="281"/>
      <c r="AZ82" s="281"/>
      <c r="BA82" s="281"/>
      <c r="BB82" s="281"/>
      <c r="BC82" s="289"/>
      <c r="BD82" s="333"/>
      <c r="BE82" s="334"/>
      <c r="BF82" s="334"/>
      <c r="BG82" s="334"/>
      <c r="BH82" s="334"/>
      <c r="BI82" s="334"/>
      <c r="BJ82" s="334"/>
      <c r="BK82" s="334"/>
      <c r="BL82" s="334"/>
      <c r="BM82" s="334"/>
      <c r="BN82" s="334"/>
      <c r="BO82" s="334"/>
      <c r="BP82" s="334"/>
      <c r="BQ82" s="334"/>
      <c r="BR82" s="334"/>
      <c r="BS82" s="334"/>
      <c r="BT82" s="334"/>
      <c r="BU82" s="334"/>
      <c r="BV82" s="334"/>
      <c r="BW82" s="334"/>
      <c r="BX82" s="334"/>
      <c r="BY82" s="335"/>
      <c r="BZ82" s="12"/>
    </row>
    <row r="83" spans="1:78" ht="6.75" customHeight="1">
      <c r="A83" s="14"/>
      <c r="B83" s="14"/>
      <c r="C83" s="314" t="s">
        <v>57</v>
      </c>
      <c r="D83" s="314"/>
      <c r="E83" s="314"/>
      <c r="F83" s="314"/>
      <c r="G83" s="318"/>
      <c r="H83" s="319"/>
      <c r="I83" s="319"/>
      <c r="J83" s="319"/>
      <c r="K83" s="319"/>
      <c r="L83" s="319"/>
      <c r="M83" s="320"/>
      <c r="N83" s="327" t="str">
        <f>'支給申請額算定シート（Ⅵ．統合関係医療機関）'!B$3&amp;""</f>
        <v/>
      </c>
      <c r="O83" s="327"/>
      <c r="P83" s="327"/>
      <c r="Q83" s="327"/>
      <c r="R83" s="327"/>
      <c r="S83" s="327"/>
      <c r="T83" s="327"/>
      <c r="U83" s="327"/>
      <c r="V83" s="327"/>
      <c r="W83" s="327"/>
      <c r="X83" s="327"/>
      <c r="Y83" s="327"/>
      <c r="Z83" s="327"/>
      <c r="AA83" s="327"/>
      <c r="AB83" s="327"/>
      <c r="AC83" s="327"/>
      <c r="AD83" s="327"/>
      <c r="AE83" s="327"/>
      <c r="AF83" s="327"/>
      <c r="AG83" s="327"/>
      <c r="AH83" s="327"/>
      <c r="AI83" s="327" t="str">
        <f>'支給申請額算定シート（Ⅵ．統合関係医療機関）'!C$3&amp;""</f>
        <v/>
      </c>
      <c r="AJ83" s="327"/>
      <c r="AK83" s="327"/>
      <c r="AL83" s="327"/>
      <c r="AM83" s="327"/>
      <c r="AN83" s="327"/>
      <c r="AO83" s="327"/>
      <c r="AP83" s="327"/>
      <c r="AQ83" s="327"/>
      <c r="AR83" s="327"/>
      <c r="AS83" s="327"/>
      <c r="AT83" s="327"/>
      <c r="AU83" s="327"/>
      <c r="AV83" s="327"/>
      <c r="AW83" s="327"/>
      <c r="AX83" s="327"/>
      <c r="AY83" s="327"/>
      <c r="AZ83" s="327"/>
      <c r="BA83" s="327"/>
      <c r="BB83" s="327"/>
      <c r="BC83" s="327"/>
      <c r="BD83" s="327" t="str">
        <f>'支給申請額算定シート（Ⅵ．統合関係医療機関）'!G$3&amp;""</f>
        <v/>
      </c>
      <c r="BE83" s="327"/>
      <c r="BF83" s="327"/>
      <c r="BG83" s="327"/>
      <c r="BH83" s="327"/>
      <c r="BI83" s="327"/>
      <c r="BJ83" s="327"/>
      <c r="BK83" s="327"/>
      <c r="BL83" s="327"/>
      <c r="BM83" s="327"/>
      <c r="BN83" s="327"/>
      <c r="BO83" s="327"/>
      <c r="BP83" s="327"/>
      <c r="BQ83" s="327"/>
      <c r="BR83" s="327"/>
      <c r="BS83" s="327"/>
      <c r="BT83" s="327"/>
      <c r="BU83" s="327"/>
      <c r="BV83" s="327"/>
      <c r="BW83" s="327"/>
      <c r="BX83" s="327"/>
      <c r="BY83" s="327"/>
      <c r="BZ83" s="12"/>
    </row>
    <row r="84" spans="1:78" ht="6.75" customHeight="1">
      <c r="A84" s="14"/>
      <c r="B84" s="14"/>
      <c r="C84" s="314"/>
      <c r="D84" s="314"/>
      <c r="E84" s="314"/>
      <c r="F84" s="314"/>
      <c r="G84" s="321"/>
      <c r="H84" s="322"/>
      <c r="I84" s="322"/>
      <c r="J84" s="322"/>
      <c r="K84" s="322"/>
      <c r="L84" s="322"/>
      <c r="M84" s="323"/>
      <c r="N84" s="327"/>
      <c r="O84" s="327"/>
      <c r="P84" s="327"/>
      <c r="Q84" s="327"/>
      <c r="R84" s="327"/>
      <c r="S84" s="327"/>
      <c r="T84" s="327"/>
      <c r="U84" s="327"/>
      <c r="V84" s="327"/>
      <c r="W84" s="327"/>
      <c r="X84" s="327"/>
      <c r="Y84" s="327"/>
      <c r="Z84" s="327"/>
      <c r="AA84" s="327"/>
      <c r="AB84" s="327"/>
      <c r="AC84" s="327"/>
      <c r="AD84" s="327"/>
      <c r="AE84" s="327"/>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7"/>
      <c r="BS84" s="327"/>
      <c r="BT84" s="327"/>
      <c r="BU84" s="327"/>
      <c r="BV84" s="327"/>
      <c r="BW84" s="327"/>
      <c r="BX84" s="327"/>
      <c r="BY84" s="327"/>
      <c r="BZ84" s="12"/>
    </row>
    <row r="85" spans="1:78" ht="6.75" customHeight="1">
      <c r="A85" s="14"/>
      <c r="B85" s="14"/>
      <c r="C85" s="314"/>
      <c r="D85" s="314"/>
      <c r="E85" s="314"/>
      <c r="F85" s="314"/>
      <c r="G85" s="324"/>
      <c r="H85" s="325"/>
      <c r="I85" s="325"/>
      <c r="J85" s="325"/>
      <c r="K85" s="325"/>
      <c r="L85" s="325"/>
      <c r="M85" s="326"/>
      <c r="N85" s="328"/>
      <c r="O85" s="328"/>
      <c r="P85" s="328"/>
      <c r="Q85" s="328"/>
      <c r="R85" s="328"/>
      <c r="S85" s="328"/>
      <c r="T85" s="328"/>
      <c r="U85" s="328"/>
      <c r="V85" s="328"/>
      <c r="W85" s="328"/>
      <c r="X85" s="328"/>
      <c r="Y85" s="328"/>
      <c r="Z85" s="328"/>
      <c r="AA85" s="328"/>
      <c r="AB85" s="328"/>
      <c r="AC85" s="328"/>
      <c r="AD85" s="328"/>
      <c r="AE85" s="328"/>
      <c r="AF85" s="328"/>
      <c r="AG85" s="328"/>
      <c r="AH85" s="328"/>
      <c r="AI85" s="328"/>
      <c r="AJ85" s="328"/>
      <c r="AK85" s="328"/>
      <c r="AL85" s="328"/>
      <c r="AM85" s="328"/>
      <c r="AN85" s="328"/>
      <c r="AO85" s="328"/>
      <c r="AP85" s="328"/>
      <c r="AQ85" s="328"/>
      <c r="AR85" s="328"/>
      <c r="AS85" s="328"/>
      <c r="AT85" s="328"/>
      <c r="AU85" s="328"/>
      <c r="AV85" s="328"/>
      <c r="AW85" s="328"/>
      <c r="AX85" s="328"/>
      <c r="AY85" s="328"/>
      <c r="AZ85" s="328"/>
      <c r="BA85" s="328"/>
      <c r="BB85" s="328"/>
      <c r="BC85" s="328"/>
      <c r="BD85" s="328"/>
      <c r="BE85" s="328"/>
      <c r="BF85" s="328"/>
      <c r="BG85" s="328"/>
      <c r="BH85" s="328"/>
      <c r="BI85" s="328"/>
      <c r="BJ85" s="328"/>
      <c r="BK85" s="328"/>
      <c r="BL85" s="328"/>
      <c r="BM85" s="328"/>
      <c r="BN85" s="328"/>
      <c r="BO85" s="328"/>
      <c r="BP85" s="328"/>
      <c r="BQ85" s="328"/>
      <c r="BR85" s="328"/>
      <c r="BS85" s="328"/>
      <c r="BT85" s="328"/>
      <c r="BU85" s="328"/>
      <c r="BV85" s="328"/>
      <c r="BW85" s="328"/>
      <c r="BX85" s="328"/>
      <c r="BY85" s="328"/>
      <c r="BZ85" s="12"/>
    </row>
    <row r="86" spans="1:78" ht="6.75" customHeight="1">
      <c r="A86" s="15"/>
      <c r="B86" s="15"/>
      <c r="C86" s="278" t="s">
        <v>13</v>
      </c>
      <c r="D86" s="279"/>
      <c r="E86" s="279"/>
      <c r="F86" s="279"/>
      <c r="G86" s="279"/>
      <c r="H86" s="279"/>
      <c r="I86" s="279"/>
      <c r="J86" s="279"/>
      <c r="K86" s="279"/>
      <c r="L86" s="279"/>
      <c r="M86" s="279"/>
      <c r="N86" s="282" t="s">
        <v>19</v>
      </c>
      <c r="O86" s="283"/>
      <c r="P86" s="283"/>
      <c r="Q86" s="283"/>
      <c r="R86" s="283"/>
      <c r="S86" s="283"/>
      <c r="T86" s="283"/>
      <c r="U86" s="283"/>
      <c r="V86" s="283"/>
      <c r="W86" s="284"/>
      <c r="X86" s="278" t="s">
        <v>44</v>
      </c>
      <c r="Y86" s="279"/>
      <c r="Z86" s="279"/>
      <c r="AA86" s="279"/>
      <c r="AB86" s="279"/>
      <c r="AC86" s="279"/>
      <c r="AD86" s="279"/>
      <c r="AE86" s="279"/>
      <c r="AF86" s="279"/>
      <c r="AG86" s="279"/>
      <c r="AH86" s="279"/>
      <c r="AI86" s="279"/>
      <c r="AJ86" s="279"/>
      <c r="AK86" s="279"/>
      <c r="AL86" s="279"/>
      <c r="AM86" s="279"/>
      <c r="AN86" s="279"/>
      <c r="AO86" s="279"/>
      <c r="AP86" s="279"/>
      <c r="AQ86" s="279"/>
      <c r="AR86" s="279"/>
      <c r="AS86" s="279"/>
      <c r="AT86" s="279"/>
      <c r="AU86" s="279"/>
      <c r="AV86" s="279"/>
      <c r="AW86" s="279"/>
      <c r="AX86" s="279"/>
      <c r="AY86" s="279"/>
      <c r="AZ86" s="279"/>
      <c r="BA86" s="279"/>
      <c r="BB86" s="279"/>
      <c r="BC86" s="279"/>
      <c r="BD86" s="279"/>
      <c r="BE86" s="279"/>
      <c r="BF86" s="279"/>
      <c r="BG86" s="279"/>
      <c r="BH86" s="279"/>
      <c r="BI86" s="279"/>
      <c r="BJ86" s="279"/>
      <c r="BK86" s="279"/>
      <c r="BL86" s="279"/>
      <c r="BM86" s="279"/>
      <c r="BN86" s="279"/>
      <c r="BO86" s="279"/>
      <c r="BP86" s="279"/>
      <c r="BQ86" s="279"/>
      <c r="BR86" s="279"/>
      <c r="BS86" s="279"/>
      <c r="BT86" s="279"/>
      <c r="BU86" s="279"/>
      <c r="BV86" s="279"/>
      <c r="BW86" s="279"/>
      <c r="BX86" s="279"/>
      <c r="BY86" s="288"/>
      <c r="BZ86" s="12"/>
    </row>
    <row r="87" spans="1:78" ht="6.75" customHeight="1">
      <c r="A87" s="15"/>
      <c r="B87" s="15"/>
      <c r="C87" s="280"/>
      <c r="D87" s="281"/>
      <c r="E87" s="281"/>
      <c r="F87" s="281"/>
      <c r="G87" s="281"/>
      <c r="H87" s="281"/>
      <c r="I87" s="281"/>
      <c r="J87" s="281"/>
      <c r="K87" s="281"/>
      <c r="L87" s="281"/>
      <c r="M87" s="281"/>
      <c r="N87" s="285"/>
      <c r="O87" s="286"/>
      <c r="P87" s="286"/>
      <c r="Q87" s="286"/>
      <c r="R87" s="286"/>
      <c r="S87" s="286"/>
      <c r="T87" s="286"/>
      <c r="U87" s="286"/>
      <c r="V87" s="286"/>
      <c r="W87" s="287"/>
      <c r="X87" s="280"/>
      <c r="Y87" s="281"/>
      <c r="Z87" s="281"/>
      <c r="AA87" s="281"/>
      <c r="AB87" s="281"/>
      <c r="AC87" s="281"/>
      <c r="AD87" s="281"/>
      <c r="AE87" s="281"/>
      <c r="AF87" s="281"/>
      <c r="AG87" s="281"/>
      <c r="AH87" s="281"/>
      <c r="AI87" s="281"/>
      <c r="AJ87" s="281"/>
      <c r="AK87" s="281"/>
      <c r="AL87" s="281"/>
      <c r="AM87" s="281"/>
      <c r="AN87" s="281"/>
      <c r="AO87" s="281"/>
      <c r="AP87" s="281"/>
      <c r="AQ87" s="281"/>
      <c r="AR87" s="281"/>
      <c r="AS87" s="281"/>
      <c r="AT87" s="281"/>
      <c r="AU87" s="281"/>
      <c r="AV87" s="281"/>
      <c r="AW87" s="281"/>
      <c r="AX87" s="281"/>
      <c r="AY87" s="281"/>
      <c r="AZ87" s="281"/>
      <c r="BA87" s="281"/>
      <c r="BB87" s="281"/>
      <c r="BC87" s="281"/>
      <c r="BD87" s="281"/>
      <c r="BE87" s="281"/>
      <c r="BF87" s="281"/>
      <c r="BG87" s="281"/>
      <c r="BH87" s="281"/>
      <c r="BI87" s="281"/>
      <c r="BJ87" s="281"/>
      <c r="BK87" s="281"/>
      <c r="BL87" s="281"/>
      <c r="BM87" s="281"/>
      <c r="BN87" s="281"/>
      <c r="BO87" s="281"/>
      <c r="BP87" s="281"/>
      <c r="BQ87" s="281"/>
      <c r="BR87" s="281"/>
      <c r="BS87" s="281"/>
      <c r="BT87" s="281"/>
      <c r="BU87" s="281"/>
      <c r="BV87" s="281"/>
      <c r="BW87" s="281"/>
      <c r="BX87" s="281"/>
      <c r="BY87" s="289"/>
      <c r="BZ87" s="12"/>
    </row>
    <row r="88" spans="1:78" ht="6.75" customHeight="1">
      <c r="A88" s="15"/>
      <c r="B88" s="15"/>
      <c r="C88" s="290" t="str">
        <f>'支給申請額算定シート（Ⅵ．統合関係医療機関）'!B$5&amp;""</f>
        <v/>
      </c>
      <c r="D88" s="291"/>
      <c r="E88" s="291"/>
      <c r="F88" s="291"/>
      <c r="G88" s="291"/>
      <c r="H88" s="291"/>
      <c r="I88" s="291"/>
      <c r="J88" s="291"/>
      <c r="K88" s="291"/>
      <c r="L88" s="291"/>
      <c r="M88" s="291"/>
      <c r="N88" s="296" t="str">
        <f>'支給申請額算定シート（Ⅵ．統合関係医療機関）'!C$5&amp;""</f>
        <v/>
      </c>
      <c r="O88" s="297"/>
      <c r="P88" s="297"/>
      <c r="Q88" s="297"/>
      <c r="R88" s="297"/>
      <c r="S88" s="297"/>
      <c r="T88" s="297"/>
      <c r="U88" s="297"/>
      <c r="V88" s="297"/>
      <c r="W88" s="298"/>
      <c r="X88" s="278" t="s">
        <v>11</v>
      </c>
      <c r="Y88" s="279"/>
      <c r="Z88" s="279"/>
      <c r="AA88" s="279"/>
      <c r="AB88" s="279"/>
      <c r="AC88" s="279"/>
      <c r="AD88" s="279"/>
      <c r="AE88" s="279"/>
      <c r="AF88" s="279"/>
      <c r="AG88" s="16"/>
      <c r="AH88" s="16"/>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8"/>
      <c r="BZ88" s="12"/>
    </row>
    <row r="89" spans="1:78" ht="6.75" customHeight="1">
      <c r="A89" s="15"/>
      <c r="B89" s="15"/>
      <c r="C89" s="292"/>
      <c r="D89" s="293"/>
      <c r="E89" s="293"/>
      <c r="F89" s="293"/>
      <c r="G89" s="293"/>
      <c r="H89" s="293"/>
      <c r="I89" s="293"/>
      <c r="J89" s="293"/>
      <c r="K89" s="293"/>
      <c r="L89" s="293"/>
      <c r="M89" s="293"/>
      <c r="N89" s="299"/>
      <c r="O89" s="300"/>
      <c r="P89" s="300"/>
      <c r="Q89" s="300"/>
      <c r="R89" s="300"/>
      <c r="S89" s="300"/>
      <c r="T89" s="300"/>
      <c r="U89" s="300"/>
      <c r="V89" s="300"/>
      <c r="W89" s="301"/>
      <c r="X89" s="305"/>
      <c r="Y89" s="306"/>
      <c r="Z89" s="306"/>
      <c r="AA89" s="306"/>
      <c r="AB89" s="306"/>
      <c r="AC89" s="306"/>
      <c r="AD89" s="306"/>
      <c r="AE89" s="306"/>
      <c r="AF89" s="306"/>
      <c r="AG89" s="307" t="s">
        <v>2</v>
      </c>
      <c r="AH89" s="307"/>
      <c r="AI89" s="307"/>
      <c r="AJ89" s="307"/>
      <c r="AK89" s="307"/>
      <c r="AL89" s="307"/>
      <c r="AM89" s="307"/>
      <c r="AN89" s="307"/>
      <c r="AO89" s="307"/>
      <c r="AP89" s="307" t="s">
        <v>3</v>
      </c>
      <c r="AQ89" s="307"/>
      <c r="AR89" s="307"/>
      <c r="AS89" s="307"/>
      <c r="AT89" s="307"/>
      <c r="AU89" s="307"/>
      <c r="AV89" s="307"/>
      <c r="AW89" s="307"/>
      <c r="AX89" s="307"/>
      <c r="AY89" s="307" t="s">
        <v>4</v>
      </c>
      <c r="AZ89" s="307"/>
      <c r="BA89" s="307"/>
      <c r="BB89" s="307"/>
      <c r="BC89" s="307"/>
      <c r="BD89" s="307"/>
      <c r="BE89" s="307"/>
      <c r="BF89" s="307"/>
      <c r="BG89" s="307"/>
      <c r="BH89" s="307" t="s">
        <v>6</v>
      </c>
      <c r="BI89" s="307"/>
      <c r="BJ89" s="307"/>
      <c r="BK89" s="307"/>
      <c r="BL89" s="307"/>
      <c r="BM89" s="307"/>
      <c r="BN89" s="307"/>
      <c r="BO89" s="307"/>
      <c r="BP89" s="307"/>
      <c r="BQ89" s="307" t="s">
        <v>5</v>
      </c>
      <c r="BR89" s="307"/>
      <c r="BS89" s="307"/>
      <c r="BT89" s="307"/>
      <c r="BU89" s="307"/>
      <c r="BV89" s="307"/>
      <c r="BW89" s="307"/>
      <c r="BX89" s="307"/>
      <c r="BY89" s="307"/>
      <c r="BZ89" s="12"/>
    </row>
    <row r="90" spans="1:78" ht="6.75" customHeight="1">
      <c r="A90" s="15"/>
      <c r="B90" s="15"/>
      <c r="C90" s="292"/>
      <c r="D90" s="293"/>
      <c r="E90" s="293"/>
      <c r="F90" s="293"/>
      <c r="G90" s="293"/>
      <c r="H90" s="293"/>
      <c r="I90" s="293"/>
      <c r="J90" s="293"/>
      <c r="K90" s="293"/>
      <c r="L90" s="293"/>
      <c r="M90" s="293"/>
      <c r="N90" s="299"/>
      <c r="O90" s="300"/>
      <c r="P90" s="300"/>
      <c r="Q90" s="300"/>
      <c r="R90" s="300"/>
      <c r="S90" s="300"/>
      <c r="T90" s="300"/>
      <c r="U90" s="300"/>
      <c r="V90" s="300"/>
      <c r="W90" s="301"/>
      <c r="X90" s="280"/>
      <c r="Y90" s="281"/>
      <c r="Z90" s="281"/>
      <c r="AA90" s="281"/>
      <c r="AB90" s="281"/>
      <c r="AC90" s="281"/>
      <c r="AD90" s="281"/>
      <c r="AE90" s="281"/>
      <c r="AF90" s="281"/>
      <c r="AG90" s="307"/>
      <c r="AH90" s="307"/>
      <c r="AI90" s="307"/>
      <c r="AJ90" s="307"/>
      <c r="AK90" s="307"/>
      <c r="AL90" s="307"/>
      <c r="AM90" s="307"/>
      <c r="AN90" s="307"/>
      <c r="AO90" s="307"/>
      <c r="AP90" s="307"/>
      <c r="AQ90" s="307"/>
      <c r="AR90" s="307"/>
      <c r="AS90" s="307"/>
      <c r="AT90" s="307"/>
      <c r="AU90" s="307"/>
      <c r="AV90" s="307"/>
      <c r="AW90" s="307"/>
      <c r="AX90" s="307"/>
      <c r="AY90" s="307"/>
      <c r="AZ90" s="307"/>
      <c r="BA90" s="307"/>
      <c r="BB90" s="307"/>
      <c r="BC90" s="307"/>
      <c r="BD90" s="307"/>
      <c r="BE90" s="307"/>
      <c r="BF90" s="307"/>
      <c r="BG90" s="307"/>
      <c r="BH90" s="307"/>
      <c r="BI90" s="307"/>
      <c r="BJ90" s="307"/>
      <c r="BK90" s="307"/>
      <c r="BL90" s="307"/>
      <c r="BM90" s="307"/>
      <c r="BN90" s="307"/>
      <c r="BO90" s="307"/>
      <c r="BP90" s="307"/>
      <c r="BQ90" s="307"/>
      <c r="BR90" s="307"/>
      <c r="BS90" s="307"/>
      <c r="BT90" s="307"/>
      <c r="BU90" s="307"/>
      <c r="BV90" s="307"/>
      <c r="BW90" s="307"/>
      <c r="BX90" s="307"/>
      <c r="BY90" s="307"/>
      <c r="BZ90" s="12"/>
    </row>
    <row r="91" spans="1:78" ht="6" customHeight="1">
      <c r="A91" s="15"/>
      <c r="B91" s="15"/>
      <c r="C91" s="292"/>
      <c r="D91" s="293"/>
      <c r="E91" s="293"/>
      <c r="F91" s="293"/>
      <c r="G91" s="293"/>
      <c r="H91" s="293"/>
      <c r="I91" s="293"/>
      <c r="J91" s="293"/>
      <c r="K91" s="293"/>
      <c r="L91" s="293"/>
      <c r="M91" s="293"/>
      <c r="N91" s="299"/>
      <c r="O91" s="300"/>
      <c r="P91" s="300"/>
      <c r="Q91" s="300"/>
      <c r="R91" s="300"/>
      <c r="S91" s="300"/>
      <c r="T91" s="300"/>
      <c r="U91" s="300"/>
      <c r="V91" s="300"/>
      <c r="W91" s="301"/>
      <c r="X91" s="308">
        <f>SUM(AG91:BY93)</f>
        <v>0</v>
      </c>
      <c r="Y91" s="309"/>
      <c r="Z91" s="309"/>
      <c r="AA91" s="309"/>
      <c r="AB91" s="309"/>
      <c r="AC91" s="309"/>
      <c r="AD91" s="309"/>
      <c r="AE91" s="309"/>
      <c r="AF91" s="309"/>
      <c r="AG91" s="308">
        <f>'支給申請額算定シート（Ⅵ．統合関係医療機関）'!C$11</f>
        <v>0</v>
      </c>
      <c r="AH91" s="309"/>
      <c r="AI91" s="309"/>
      <c r="AJ91" s="309"/>
      <c r="AK91" s="309"/>
      <c r="AL91" s="309"/>
      <c r="AM91" s="309"/>
      <c r="AN91" s="309"/>
      <c r="AO91" s="309"/>
      <c r="AP91" s="308">
        <f>'支給申請額算定シート（Ⅵ．統合関係医療機関）'!D$11</f>
        <v>0</v>
      </c>
      <c r="AQ91" s="309"/>
      <c r="AR91" s="309"/>
      <c r="AS91" s="309"/>
      <c r="AT91" s="309"/>
      <c r="AU91" s="309"/>
      <c r="AV91" s="309"/>
      <c r="AW91" s="309"/>
      <c r="AX91" s="309"/>
      <c r="AY91" s="308">
        <f>'支給申請額算定シート（Ⅵ．統合関係医療機関）'!E$11</f>
        <v>0</v>
      </c>
      <c r="AZ91" s="309"/>
      <c r="BA91" s="309"/>
      <c r="BB91" s="309"/>
      <c r="BC91" s="309"/>
      <c r="BD91" s="309"/>
      <c r="BE91" s="309"/>
      <c r="BF91" s="309"/>
      <c r="BG91" s="309"/>
      <c r="BH91" s="308">
        <f>'支給申請額算定シート（Ⅵ．統合関係医療機関）'!F$11</f>
        <v>0</v>
      </c>
      <c r="BI91" s="309"/>
      <c r="BJ91" s="309"/>
      <c r="BK91" s="309"/>
      <c r="BL91" s="309"/>
      <c r="BM91" s="309"/>
      <c r="BN91" s="309"/>
      <c r="BO91" s="309"/>
      <c r="BP91" s="309"/>
      <c r="BQ91" s="314">
        <f>'支給申請額算定シート（Ⅵ．統合関係医療機関）'!G$11</f>
        <v>0</v>
      </c>
      <c r="BR91" s="314"/>
      <c r="BS91" s="314"/>
      <c r="BT91" s="314"/>
      <c r="BU91" s="314"/>
      <c r="BV91" s="314"/>
      <c r="BW91" s="314"/>
      <c r="BX91" s="314"/>
      <c r="BY91" s="314"/>
      <c r="BZ91" s="12"/>
    </row>
    <row r="92" spans="1:78" ht="6" customHeight="1">
      <c r="A92" s="15"/>
      <c r="B92" s="15"/>
      <c r="C92" s="292"/>
      <c r="D92" s="293"/>
      <c r="E92" s="293"/>
      <c r="F92" s="293"/>
      <c r="G92" s="293"/>
      <c r="H92" s="293"/>
      <c r="I92" s="293"/>
      <c r="J92" s="293"/>
      <c r="K92" s="293"/>
      <c r="L92" s="293"/>
      <c r="M92" s="293"/>
      <c r="N92" s="299"/>
      <c r="O92" s="300"/>
      <c r="P92" s="300"/>
      <c r="Q92" s="300"/>
      <c r="R92" s="300"/>
      <c r="S92" s="300"/>
      <c r="T92" s="300"/>
      <c r="U92" s="300"/>
      <c r="V92" s="300"/>
      <c r="W92" s="301"/>
      <c r="X92" s="310"/>
      <c r="Y92" s="311"/>
      <c r="Z92" s="311"/>
      <c r="AA92" s="311"/>
      <c r="AB92" s="311"/>
      <c r="AC92" s="311"/>
      <c r="AD92" s="311"/>
      <c r="AE92" s="311"/>
      <c r="AF92" s="311"/>
      <c r="AG92" s="310"/>
      <c r="AH92" s="311"/>
      <c r="AI92" s="311"/>
      <c r="AJ92" s="311"/>
      <c r="AK92" s="311"/>
      <c r="AL92" s="311"/>
      <c r="AM92" s="311"/>
      <c r="AN92" s="311"/>
      <c r="AO92" s="311"/>
      <c r="AP92" s="310"/>
      <c r="AQ92" s="311"/>
      <c r="AR92" s="311"/>
      <c r="AS92" s="311"/>
      <c r="AT92" s="311"/>
      <c r="AU92" s="311"/>
      <c r="AV92" s="311"/>
      <c r="AW92" s="311"/>
      <c r="AX92" s="311"/>
      <c r="AY92" s="310"/>
      <c r="AZ92" s="311"/>
      <c r="BA92" s="311"/>
      <c r="BB92" s="311"/>
      <c r="BC92" s="311"/>
      <c r="BD92" s="311"/>
      <c r="BE92" s="311"/>
      <c r="BF92" s="311"/>
      <c r="BG92" s="311"/>
      <c r="BH92" s="310"/>
      <c r="BI92" s="311"/>
      <c r="BJ92" s="311"/>
      <c r="BK92" s="311"/>
      <c r="BL92" s="311"/>
      <c r="BM92" s="311"/>
      <c r="BN92" s="311"/>
      <c r="BO92" s="311"/>
      <c r="BP92" s="311"/>
      <c r="BQ92" s="314"/>
      <c r="BR92" s="314"/>
      <c r="BS92" s="314"/>
      <c r="BT92" s="314"/>
      <c r="BU92" s="314"/>
      <c r="BV92" s="314"/>
      <c r="BW92" s="314"/>
      <c r="BX92" s="314"/>
      <c r="BY92" s="314"/>
      <c r="BZ92" s="12"/>
    </row>
    <row r="93" spans="1:78" ht="6" customHeight="1">
      <c r="A93" s="15"/>
      <c r="B93" s="15"/>
      <c r="C93" s="294"/>
      <c r="D93" s="295"/>
      <c r="E93" s="295"/>
      <c r="F93" s="295"/>
      <c r="G93" s="295"/>
      <c r="H93" s="295"/>
      <c r="I93" s="295"/>
      <c r="J93" s="295"/>
      <c r="K93" s="295"/>
      <c r="L93" s="295"/>
      <c r="M93" s="295"/>
      <c r="N93" s="302"/>
      <c r="O93" s="303"/>
      <c r="P93" s="303"/>
      <c r="Q93" s="303"/>
      <c r="R93" s="303"/>
      <c r="S93" s="303"/>
      <c r="T93" s="303"/>
      <c r="U93" s="303"/>
      <c r="V93" s="303"/>
      <c r="W93" s="304"/>
      <c r="X93" s="312"/>
      <c r="Y93" s="313"/>
      <c r="Z93" s="313"/>
      <c r="AA93" s="313"/>
      <c r="AB93" s="313"/>
      <c r="AC93" s="313"/>
      <c r="AD93" s="313"/>
      <c r="AE93" s="313"/>
      <c r="AF93" s="313"/>
      <c r="AG93" s="312"/>
      <c r="AH93" s="313"/>
      <c r="AI93" s="313"/>
      <c r="AJ93" s="313"/>
      <c r="AK93" s="313"/>
      <c r="AL93" s="313"/>
      <c r="AM93" s="313"/>
      <c r="AN93" s="313"/>
      <c r="AO93" s="313"/>
      <c r="AP93" s="312"/>
      <c r="AQ93" s="313"/>
      <c r="AR93" s="313"/>
      <c r="AS93" s="313"/>
      <c r="AT93" s="313"/>
      <c r="AU93" s="313"/>
      <c r="AV93" s="313"/>
      <c r="AW93" s="313"/>
      <c r="AX93" s="313"/>
      <c r="AY93" s="312"/>
      <c r="AZ93" s="313"/>
      <c r="BA93" s="313"/>
      <c r="BB93" s="313"/>
      <c r="BC93" s="313"/>
      <c r="BD93" s="313"/>
      <c r="BE93" s="313"/>
      <c r="BF93" s="313"/>
      <c r="BG93" s="313"/>
      <c r="BH93" s="312"/>
      <c r="BI93" s="313"/>
      <c r="BJ93" s="313"/>
      <c r="BK93" s="313"/>
      <c r="BL93" s="313"/>
      <c r="BM93" s="313"/>
      <c r="BN93" s="313"/>
      <c r="BO93" s="313"/>
      <c r="BP93" s="313"/>
      <c r="BQ93" s="314"/>
      <c r="BR93" s="314"/>
      <c r="BS93" s="314"/>
      <c r="BT93" s="314"/>
      <c r="BU93" s="314"/>
      <c r="BV93" s="314"/>
      <c r="BW93" s="314"/>
      <c r="BX93" s="314"/>
      <c r="BY93" s="314"/>
      <c r="BZ93" s="12"/>
    </row>
    <row r="94" spans="1:78" ht="6.75" customHeight="1">
      <c r="A94" s="15"/>
      <c r="B94" s="15"/>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1"/>
      <c r="BY94" s="11"/>
      <c r="BZ94" s="12"/>
    </row>
    <row r="95" spans="1:78" ht="6.75" customHeight="1">
      <c r="A95" s="13"/>
      <c r="B95" s="13"/>
      <c r="C95" s="329" t="s">
        <v>8</v>
      </c>
      <c r="D95" s="329"/>
      <c r="E95" s="329"/>
      <c r="F95" s="329"/>
      <c r="G95" s="282"/>
      <c r="H95" s="283"/>
      <c r="I95" s="283"/>
      <c r="J95" s="283"/>
      <c r="K95" s="283"/>
      <c r="L95" s="283"/>
      <c r="M95" s="284"/>
      <c r="N95" s="278" t="s">
        <v>98</v>
      </c>
      <c r="O95" s="279"/>
      <c r="P95" s="279"/>
      <c r="Q95" s="279"/>
      <c r="R95" s="279"/>
      <c r="S95" s="279"/>
      <c r="T95" s="279"/>
      <c r="U95" s="279"/>
      <c r="V95" s="279"/>
      <c r="W95" s="279"/>
      <c r="X95" s="279"/>
      <c r="Y95" s="279"/>
      <c r="Z95" s="279"/>
      <c r="AA95" s="279"/>
      <c r="AB95" s="279"/>
      <c r="AC95" s="279"/>
      <c r="AD95" s="279"/>
      <c r="AE95" s="279"/>
      <c r="AF95" s="279"/>
      <c r="AG95" s="279"/>
      <c r="AH95" s="288"/>
      <c r="AI95" s="278" t="s">
        <v>10</v>
      </c>
      <c r="AJ95" s="279"/>
      <c r="AK95" s="279"/>
      <c r="AL95" s="279"/>
      <c r="AM95" s="279"/>
      <c r="AN95" s="279"/>
      <c r="AO95" s="279"/>
      <c r="AP95" s="279"/>
      <c r="AQ95" s="279"/>
      <c r="AR95" s="279"/>
      <c r="AS95" s="279"/>
      <c r="AT95" s="279"/>
      <c r="AU95" s="279"/>
      <c r="AV95" s="279"/>
      <c r="AW95" s="279"/>
      <c r="AX95" s="279"/>
      <c r="AY95" s="279"/>
      <c r="AZ95" s="279"/>
      <c r="BA95" s="279"/>
      <c r="BB95" s="279"/>
      <c r="BC95" s="288"/>
      <c r="BD95" s="330" t="s">
        <v>99</v>
      </c>
      <c r="BE95" s="331"/>
      <c r="BF95" s="331"/>
      <c r="BG95" s="331"/>
      <c r="BH95" s="331"/>
      <c r="BI95" s="331"/>
      <c r="BJ95" s="331"/>
      <c r="BK95" s="331"/>
      <c r="BL95" s="331"/>
      <c r="BM95" s="331"/>
      <c r="BN95" s="331"/>
      <c r="BO95" s="331"/>
      <c r="BP95" s="331"/>
      <c r="BQ95" s="331"/>
      <c r="BR95" s="331"/>
      <c r="BS95" s="331"/>
      <c r="BT95" s="331"/>
      <c r="BU95" s="331"/>
      <c r="BV95" s="331"/>
      <c r="BW95" s="331"/>
      <c r="BX95" s="331"/>
      <c r="BY95" s="332"/>
      <c r="BZ95" s="12"/>
    </row>
    <row r="96" spans="1:78" ht="6.75" customHeight="1">
      <c r="A96" s="13"/>
      <c r="B96" s="13"/>
      <c r="C96" s="329"/>
      <c r="D96" s="329"/>
      <c r="E96" s="329"/>
      <c r="F96" s="329"/>
      <c r="G96" s="285"/>
      <c r="H96" s="286"/>
      <c r="I96" s="286"/>
      <c r="J96" s="286"/>
      <c r="K96" s="286"/>
      <c r="L96" s="286"/>
      <c r="M96" s="287"/>
      <c r="N96" s="280"/>
      <c r="O96" s="281"/>
      <c r="P96" s="281"/>
      <c r="Q96" s="281"/>
      <c r="R96" s="281"/>
      <c r="S96" s="281"/>
      <c r="T96" s="281"/>
      <c r="U96" s="281"/>
      <c r="V96" s="281"/>
      <c r="W96" s="281"/>
      <c r="X96" s="281"/>
      <c r="Y96" s="281"/>
      <c r="Z96" s="281"/>
      <c r="AA96" s="281"/>
      <c r="AB96" s="281"/>
      <c r="AC96" s="281"/>
      <c r="AD96" s="281"/>
      <c r="AE96" s="281"/>
      <c r="AF96" s="281"/>
      <c r="AG96" s="281"/>
      <c r="AH96" s="289"/>
      <c r="AI96" s="280"/>
      <c r="AJ96" s="281"/>
      <c r="AK96" s="281"/>
      <c r="AL96" s="281"/>
      <c r="AM96" s="281"/>
      <c r="AN96" s="281"/>
      <c r="AO96" s="281"/>
      <c r="AP96" s="281"/>
      <c r="AQ96" s="281"/>
      <c r="AR96" s="281"/>
      <c r="AS96" s="281"/>
      <c r="AT96" s="281"/>
      <c r="AU96" s="281"/>
      <c r="AV96" s="281"/>
      <c r="AW96" s="281"/>
      <c r="AX96" s="281"/>
      <c r="AY96" s="281"/>
      <c r="AZ96" s="281"/>
      <c r="BA96" s="281"/>
      <c r="BB96" s="281"/>
      <c r="BC96" s="289"/>
      <c r="BD96" s="333"/>
      <c r="BE96" s="334"/>
      <c r="BF96" s="334"/>
      <c r="BG96" s="334"/>
      <c r="BH96" s="334"/>
      <c r="BI96" s="334"/>
      <c r="BJ96" s="334"/>
      <c r="BK96" s="334"/>
      <c r="BL96" s="334"/>
      <c r="BM96" s="334"/>
      <c r="BN96" s="334"/>
      <c r="BO96" s="334"/>
      <c r="BP96" s="334"/>
      <c r="BQ96" s="334"/>
      <c r="BR96" s="334"/>
      <c r="BS96" s="334"/>
      <c r="BT96" s="334"/>
      <c r="BU96" s="334"/>
      <c r="BV96" s="334"/>
      <c r="BW96" s="334"/>
      <c r="BX96" s="334"/>
      <c r="BY96" s="335"/>
      <c r="BZ96" s="12"/>
    </row>
    <row r="97" spans="1:78" ht="6.75" customHeight="1">
      <c r="A97" s="14"/>
      <c r="B97" s="14"/>
      <c r="C97" s="314" t="s">
        <v>59</v>
      </c>
      <c r="D97" s="314"/>
      <c r="E97" s="314"/>
      <c r="F97" s="314"/>
      <c r="G97" s="318"/>
      <c r="H97" s="319"/>
      <c r="I97" s="319"/>
      <c r="J97" s="319"/>
      <c r="K97" s="319"/>
      <c r="L97" s="319"/>
      <c r="M97" s="320"/>
      <c r="N97" s="327" t="str">
        <f>'支給申請額算定シート（Ⅶ．統合関係医療機関）'!B$3&amp;""</f>
        <v/>
      </c>
      <c r="O97" s="327"/>
      <c r="P97" s="327"/>
      <c r="Q97" s="327"/>
      <c r="R97" s="327"/>
      <c r="S97" s="327"/>
      <c r="T97" s="327"/>
      <c r="U97" s="327"/>
      <c r="V97" s="327"/>
      <c r="W97" s="327"/>
      <c r="X97" s="327"/>
      <c r="Y97" s="327"/>
      <c r="Z97" s="327"/>
      <c r="AA97" s="327"/>
      <c r="AB97" s="327"/>
      <c r="AC97" s="327"/>
      <c r="AD97" s="327"/>
      <c r="AE97" s="327"/>
      <c r="AF97" s="327"/>
      <c r="AG97" s="327"/>
      <c r="AH97" s="327"/>
      <c r="AI97" s="327" t="str">
        <f>'支給申請額算定シート（Ⅶ．統合関係医療機関）'!C$3&amp;""</f>
        <v/>
      </c>
      <c r="AJ97" s="327"/>
      <c r="AK97" s="327"/>
      <c r="AL97" s="327"/>
      <c r="AM97" s="327"/>
      <c r="AN97" s="327"/>
      <c r="AO97" s="327"/>
      <c r="AP97" s="327"/>
      <c r="AQ97" s="327"/>
      <c r="AR97" s="327"/>
      <c r="AS97" s="327"/>
      <c r="AT97" s="327"/>
      <c r="AU97" s="327"/>
      <c r="AV97" s="327"/>
      <c r="AW97" s="327"/>
      <c r="AX97" s="327"/>
      <c r="AY97" s="327"/>
      <c r="AZ97" s="327"/>
      <c r="BA97" s="327"/>
      <c r="BB97" s="327"/>
      <c r="BC97" s="327"/>
      <c r="BD97" s="327" t="str">
        <f>'支給申請額算定シート（Ⅶ．統合関係医療機関）'!G$3&amp;""</f>
        <v/>
      </c>
      <c r="BE97" s="327"/>
      <c r="BF97" s="327"/>
      <c r="BG97" s="327"/>
      <c r="BH97" s="327"/>
      <c r="BI97" s="327"/>
      <c r="BJ97" s="327"/>
      <c r="BK97" s="327"/>
      <c r="BL97" s="327"/>
      <c r="BM97" s="327"/>
      <c r="BN97" s="327"/>
      <c r="BO97" s="327"/>
      <c r="BP97" s="327"/>
      <c r="BQ97" s="327"/>
      <c r="BR97" s="327"/>
      <c r="BS97" s="327"/>
      <c r="BT97" s="327"/>
      <c r="BU97" s="327"/>
      <c r="BV97" s="327"/>
      <c r="BW97" s="327"/>
      <c r="BX97" s="327"/>
      <c r="BY97" s="327"/>
      <c r="BZ97" s="12"/>
    </row>
    <row r="98" spans="1:78" ht="6.75" customHeight="1">
      <c r="A98" s="14"/>
      <c r="B98" s="14"/>
      <c r="C98" s="314"/>
      <c r="D98" s="314"/>
      <c r="E98" s="314"/>
      <c r="F98" s="314"/>
      <c r="G98" s="321"/>
      <c r="H98" s="322"/>
      <c r="I98" s="322"/>
      <c r="J98" s="322"/>
      <c r="K98" s="322"/>
      <c r="L98" s="322"/>
      <c r="M98" s="323"/>
      <c r="N98" s="327"/>
      <c r="O98" s="327"/>
      <c r="P98" s="327"/>
      <c r="Q98" s="327"/>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7"/>
      <c r="BS98" s="327"/>
      <c r="BT98" s="327"/>
      <c r="BU98" s="327"/>
      <c r="BV98" s="327"/>
      <c r="BW98" s="327"/>
      <c r="BX98" s="327"/>
      <c r="BY98" s="327"/>
      <c r="BZ98" s="12"/>
    </row>
    <row r="99" spans="1:78" ht="6.75" customHeight="1">
      <c r="A99" s="14"/>
      <c r="B99" s="14"/>
      <c r="C99" s="314"/>
      <c r="D99" s="314"/>
      <c r="E99" s="314"/>
      <c r="F99" s="314"/>
      <c r="G99" s="324"/>
      <c r="H99" s="325"/>
      <c r="I99" s="325"/>
      <c r="J99" s="325"/>
      <c r="K99" s="325"/>
      <c r="L99" s="325"/>
      <c r="M99" s="326"/>
      <c r="N99" s="328"/>
      <c r="O99" s="328"/>
      <c r="P99" s="328"/>
      <c r="Q99" s="328"/>
      <c r="R99" s="328"/>
      <c r="S99" s="328"/>
      <c r="T99" s="328"/>
      <c r="U99" s="328"/>
      <c r="V99" s="328"/>
      <c r="W99" s="328"/>
      <c r="X99" s="328"/>
      <c r="Y99" s="328"/>
      <c r="Z99" s="328"/>
      <c r="AA99" s="328"/>
      <c r="AB99" s="328"/>
      <c r="AC99" s="328"/>
      <c r="AD99" s="328"/>
      <c r="AE99" s="328"/>
      <c r="AF99" s="328"/>
      <c r="AG99" s="328"/>
      <c r="AH99" s="328"/>
      <c r="AI99" s="328"/>
      <c r="AJ99" s="328"/>
      <c r="AK99" s="328"/>
      <c r="AL99" s="328"/>
      <c r="AM99" s="328"/>
      <c r="AN99" s="328"/>
      <c r="AO99" s="328"/>
      <c r="AP99" s="328"/>
      <c r="AQ99" s="328"/>
      <c r="AR99" s="328"/>
      <c r="AS99" s="328"/>
      <c r="AT99" s="328"/>
      <c r="AU99" s="328"/>
      <c r="AV99" s="328"/>
      <c r="AW99" s="328"/>
      <c r="AX99" s="328"/>
      <c r="AY99" s="328"/>
      <c r="AZ99" s="328"/>
      <c r="BA99" s="328"/>
      <c r="BB99" s="328"/>
      <c r="BC99" s="328"/>
      <c r="BD99" s="328"/>
      <c r="BE99" s="328"/>
      <c r="BF99" s="328"/>
      <c r="BG99" s="328"/>
      <c r="BH99" s="328"/>
      <c r="BI99" s="328"/>
      <c r="BJ99" s="328"/>
      <c r="BK99" s="328"/>
      <c r="BL99" s="328"/>
      <c r="BM99" s="328"/>
      <c r="BN99" s="328"/>
      <c r="BO99" s="328"/>
      <c r="BP99" s="328"/>
      <c r="BQ99" s="328"/>
      <c r="BR99" s="328"/>
      <c r="BS99" s="328"/>
      <c r="BT99" s="328"/>
      <c r="BU99" s="328"/>
      <c r="BV99" s="328"/>
      <c r="BW99" s="328"/>
      <c r="BX99" s="328"/>
      <c r="BY99" s="328"/>
      <c r="BZ99" s="12"/>
    </row>
    <row r="100" spans="1:78" ht="6.75" customHeight="1">
      <c r="A100" s="15"/>
      <c r="B100" s="15"/>
      <c r="C100" s="278" t="s">
        <v>13</v>
      </c>
      <c r="D100" s="279"/>
      <c r="E100" s="279"/>
      <c r="F100" s="279"/>
      <c r="G100" s="279"/>
      <c r="H100" s="279"/>
      <c r="I100" s="279"/>
      <c r="J100" s="279"/>
      <c r="K100" s="279"/>
      <c r="L100" s="279"/>
      <c r="M100" s="279"/>
      <c r="N100" s="282" t="s">
        <v>19</v>
      </c>
      <c r="O100" s="283"/>
      <c r="P100" s="283"/>
      <c r="Q100" s="283"/>
      <c r="R100" s="283"/>
      <c r="S100" s="283"/>
      <c r="T100" s="283"/>
      <c r="U100" s="283"/>
      <c r="V100" s="283"/>
      <c r="W100" s="284"/>
      <c r="X100" s="278" t="s">
        <v>44</v>
      </c>
      <c r="Y100" s="279"/>
      <c r="Z100" s="279"/>
      <c r="AA100" s="279"/>
      <c r="AB100" s="279"/>
      <c r="AC100" s="279"/>
      <c r="AD100" s="279"/>
      <c r="AE100" s="279"/>
      <c r="AF100" s="279"/>
      <c r="AG100" s="279"/>
      <c r="AH100" s="279"/>
      <c r="AI100" s="279"/>
      <c r="AJ100" s="279"/>
      <c r="AK100" s="279"/>
      <c r="AL100" s="279"/>
      <c r="AM100" s="279"/>
      <c r="AN100" s="279"/>
      <c r="AO100" s="279"/>
      <c r="AP100" s="279"/>
      <c r="AQ100" s="279"/>
      <c r="AR100" s="279"/>
      <c r="AS100" s="279"/>
      <c r="AT100" s="279"/>
      <c r="AU100" s="279"/>
      <c r="AV100" s="279"/>
      <c r="AW100" s="279"/>
      <c r="AX100" s="279"/>
      <c r="AY100" s="279"/>
      <c r="AZ100" s="279"/>
      <c r="BA100" s="279"/>
      <c r="BB100" s="279"/>
      <c r="BC100" s="279"/>
      <c r="BD100" s="279"/>
      <c r="BE100" s="279"/>
      <c r="BF100" s="279"/>
      <c r="BG100" s="279"/>
      <c r="BH100" s="279"/>
      <c r="BI100" s="279"/>
      <c r="BJ100" s="279"/>
      <c r="BK100" s="279"/>
      <c r="BL100" s="279"/>
      <c r="BM100" s="279"/>
      <c r="BN100" s="279"/>
      <c r="BO100" s="279"/>
      <c r="BP100" s="279"/>
      <c r="BQ100" s="279"/>
      <c r="BR100" s="279"/>
      <c r="BS100" s="279"/>
      <c r="BT100" s="279"/>
      <c r="BU100" s="279"/>
      <c r="BV100" s="279"/>
      <c r="BW100" s="279"/>
      <c r="BX100" s="279"/>
      <c r="BY100" s="288"/>
      <c r="BZ100" s="12"/>
    </row>
    <row r="101" spans="1:78" ht="6.75" customHeight="1">
      <c r="A101" s="15"/>
      <c r="B101" s="15"/>
      <c r="C101" s="280"/>
      <c r="D101" s="281"/>
      <c r="E101" s="281"/>
      <c r="F101" s="281"/>
      <c r="G101" s="281"/>
      <c r="H101" s="281"/>
      <c r="I101" s="281"/>
      <c r="J101" s="281"/>
      <c r="K101" s="281"/>
      <c r="L101" s="281"/>
      <c r="M101" s="281"/>
      <c r="N101" s="285"/>
      <c r="O101" s="286"/>
      <c r="P101" s="286"/>
      <c r="Q101" s="286"/>
      <c r="R101" s="286"/>
      <c r="S101" s="286"/>
      <c r="T101" s="286"/>
      <c r="U101" s="286"/>
      <c r="V101" s="286"/>
      <c r="W101" s="287"/>
      <c r="X101" s="280"/>
      <c r="Y101" s="281"/>
      <c r="Z101" s="281"/>
      <c r="AA101" s="281"/>
      <c r="AB101" s="281"/>
      <c r="AC101" s="281"/>
      <c r="AD101" s="281"/>
      <c r="AE101" s="281"/>
      <c r="AF101" s="281"/>
      <c r="AG101" s="281"/>
      <c r="AH101" s="281"/>
      <c r="AI101" s="281"/>
      <c r="AJ101" s="281"/>
      <c r="AK101" s="281"/>
      <c r="AL101" s="281"/>
      <c r="AM101" s="281"/>
      <c r="AN101" s="281"/>
      <c r="AO101" s="281"/>
      <c r="AP101" s="281"/>
      <c r="AQ101" s="281"/>
      <c r="AR101" s="281"/>
      <c r="AS101" s="281"/>
      <c r="AT101" s="281"/>
      <c r="AU101" s="281"/>
      <c r="AV101" s="281"/>
      <c r="AW101" s="281"/>
      <c r="AX101" s="281"/>
      <c r="AY101" s="281"/>
      <c r="AZ101" s="281"/>
      <c r="BA101" s="281"/>
      <c r="BB101" s="281"/>
      <c r="BC101" s="281"/>
      <c r="BD101" s="281"/>
      <c r="BE101" s="281"/>
      <c r="BF101" s="281"/>
      <c r="BG101" s="281"/>
      <c r="BH101" s="281"/>
      <c r="BI101" s="281"/>
      <c r="BJ101" s="281"/>
      <c r="BK101" s="281"/>
      <c r="BL101" s="281"/>
      <c r="BM101" s="281"/>
      <c r="BN101" s="281"/>
      <c r="BO101" s="281"/>
      <c r="BP101" s="281"/>
      <c r="BQ101" s="281"/>
      <c r="BR101" s="281"/>
      <c r="BS101" s="281"/>
      <c r="BT101" s="281"/>
      <c r="BU101" s="281"/>
      <c r="BV101" s="281"/>
      <c r="BW101" s="281"/>
      <c r="BX101" s="281"/>
      <c r="BY101" s="289"/>
      <c r="BZ101" s="12"/>
    </row>
    <row r="102" spans="1:78" ht="6.75" customHeight="1">
      <c r="A102" s="15"/>
      <c r="B102" s="15"/>
      <c r="C102" s="290" t="str">
        <f>'支給申請額算定シート（Ⅶ．統合関係医療機関）'!B$5&amp;""</f>
        <v/>
      </c>
      <c r="D102" s="291"/>
      <c r="E102" s="291"/>
      <c r="F102" s="291"/>
      <c r="G102" s="291"/>
      <c r="H102" s="291"/>
      <c r="I102" s="291"/>
      <c r="J102" s="291"/>
      <c r="K102" s="291"/>
      <c r="L102" s="291"/>
      <c r="M102" s="291"/>
      <c r="N102" s="296" t="str">
        <f>'支給申請額算定シート（Ⅶ．統合関係医療機関）'!C$5&amp;""</f>
        <v/>
      </c>
      <c r="O102" s="297"/>
      <c r="P102" s="297"/>
      <c r="Q102" s="297"/>
      <c r="R102" s="297"/>
      <c r="S102" s="297"/>
      <c r="T102" s="297"/>
      <c r="U102" s="297"/>
      <c r="V102" s="297"/>
      <c r="W102" s="298"/>
      <c r="X102" s="278" t="s">
        <v>11</v>
      </c>
      <c r="Y102" s="279"/>
      <c r="Z102" s="279"/>
      <c r="AA102" s="279"/>
      <c r="AB102" s="279"/>
      <c r="AC102" s="279"/>
      <c r="AD102" s="279"/>
      <c r="AE102" s="279"/>
      <c r="AF102" s="279"/>
      <c r="AG102" s="16"/>
      <c r="AH102" s="16"/>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8"/>
      <c r="BZ102" s="12"/>
    </row>
    <row r="103" spans="1:78" ht="6.75" customHeight="1">
      <c r="A103" s="15"/>
      <c r="B103" s="15"/>
      <c r="C103" s="292"/>
      <c r="D103" s="293"/>
      <c r="E103" s="293"/>
      <c r="F103" s="293"/>
      <c r="G103" s="293"/>
      <c r="H103" s="293"/>
      <c r="I103" s="293"/>
      <c r="J103" s="293"/>
      <c r="K103" s="293"/>
      <c r="L103" s="293"/>
      <c r="M103" s="293"/>
      <c r="N103" s="299"/>
      <c r="O103" s="300"/>
      <c r="P103" s="300"/>
      <c r="Q103" s="300"/>
      <c r="R103" s="300"/>
      <c r="S103" s="300"/>
      <c r="T103" s="300"/>
      <c r="U103" s="300"/>
      <c r="V103" s="300"/>
      <c r="W103" s="301"/>
      <c r="X103" s="305"/>
      <c r="Y103" s="306"/>
      <c r="Z103" s="306"/>
      <c r="AA103" s="306"/>
      <c r="AB103" s="306"/>
      <c r="AC103" s="306"/>
      <c r="AD103" s="306"/>
      <c r="AE103" s="306"/>
      <c r="AF103" s="306"/>
      <c r="AG103" s="307" t="s">
        <v>2</v>
      </c>
      <c r="AH103" s="307"/>
      <c r="AI103" s="307"/>
      <c r="AJ103" s="307"/>
      <c r="AK103" s="307"/>
      <c r="AL103" s="307"/>
      <c r="AM103" s="307"/>
      <c r="AN103" s="307"/>
      <c r="AO103" s="307"/>
      <c r="AP103" s="307" t="s">
        <v>3</v>
      </c>
      <c r="AQ103" s="307"/>
      <c r="AR103" s="307"/>
      <c r="AS103" s="307"/>
      <c r="AT103" s="307"/>
      <c r="AU103" s="307"/>
      <c r="AV103" s="307"/>
      <c r="AW103" s="307"/>
      <c r="AX103" s="307"/>
      <c r="AY103" s="307" t="s">
        <v>4</v>
      </c>
      <c r="AZ103" s="307"/>
      <c r="BA103" s="307"/>
      <c r="BB103" s="307"/>
      <c r="BC103" s="307"/>
      <c r="BD103" s="307"/>
      <c r="BE103" s="307"/>
      <c r="BF103" s="307"/>
      <c r="BG103" s="307"/>
      <c r="BH103" s="307" t="s">
        <v>6</v>
      </c>
      <c r="BI103" s="307"/>
      <c r="BJ103" s="307"/>
      <c r="BK103" s="307"/>
      <c r="BL103" s="307"/>
      <c r="BM103" s="307"/>
      <c r="BN103" s="307"/>
      <c r="BO103" s="307"/>
      <c r="BP103" s="307"/>
      <c r="BQ103" s="307" t="s">
        <v>5</v>
      </c>
      <c r="BR103" s="307"/>
      <c r="BS103" s="307"/>
      <c r="BT103" s="307"/>
      <c r="BU103" s="307"/>
      <c r="BV103" s="307"/>
      <c r="BW103" s="307"/>
      <c r="BX103" s="307"/>
      <c r="BY103" s="307"/>
      <c r="BZ103" s="12"/>
    </row>
    <row r="104" spans="1:78" ht="6.75" customHeight="1">
      <c r="A104" s="15"/>
      <c r="B104" s="15"/>
      <c r="C104" s="292"/>
      <c r="D104" s="293"/>
      <c r="E104" s="293"/>
      <c r="F104" s="293"/>
      <c r="G104" s="293"/>
      <c r="H104" s="293"/>
      <c r="I104" s="293"/>
      <c r="J104" s="293"/>
      <c r="K104" s="293"/>
      <c r="L104" s="293"/>
      <c r="M104" s="293"/>
      <c r="N104" s="299"/>
      <c r="O104" s="300"/>
      <c r="P104" s="300"/>
      <c r="Q104" s="300"/>
      <c r="R104" s="300"/>
      <c r="S104" s="300"/>
      <c r="T104" s="300"/>
      <c r="U104" s="300"/>
      <c r="V104" s="300"/>
      <c r="W104" s="301"/>
      <c r="X104" s="280"/>
      <c r="Y104" s="281"/>
      <c r="Z104" s="281"/>
      <c r="AA104" s="281"/>
      <c r="AB104" s="281"/>
      <c r="AC104" s="281"/>
      <c r="AD104" s="281"/>
      <c r="AE104" s="281"/>
      <c r="AF104" s="281"/>
      <c r="AG104" s="307"/>
      <c r="AH104" s="307"/>
      <c r="AI104" s="307"/>
      <c r="AJ104" s="307"/>
      <c r="AK104" s="307"/>
      <c r="AL104" s="307"/>
      <c r="AM104" s="307"/>
      <c r="AN104" s="307"/>
      <c r="AO104" s="307"/>
      <c r="AP104" s="307"/>
      <c r="AQ104" s="307"/>
      <c r="AR104" s="307"/>
      <c r="AS104" s="307"/>
      <c r="AT104" s="307"/>
      <c r="AU104" s="307"/>
      <c r="AV104" s="307"/>
      <c r="AW104" s="307"/>
      <c r="AX104" s="307"/>
      <c r="AY104" s="307"/>
      <c r="AZ104" s="307"/>
      <c r="BA104" s="307"/>
      <c r="BB104" s="307"/>
      <c r="BC104" s="307"/>
      <c r="BD104" s="307"/>
      <c r="BE104" s="307"/>
      <c r="BF104" s="307"/>
      <c r="BG104" s="307"/>
      <c r="BH104" s="307"/>
      <c r="BI104" s="307"/>
      <c r="BJ104" s="307"/>
      <c r="BK104" s="307"/>
      <c r="BL104" s="307"/>
      <c r="BM104" s="307"/>
      <c r="BN104" s="307"/>
      <c r="BO104" s="307"/>
      <c r="BP104" s="307"/>
      <c r="BQ104" s="307"/>
      <c r="BR104" s="307"/>
      <c r="BS104" s="307"/>
      <c r="BT104" s="307"/>
      <c r="BU104" s="307"/>
      <c r="BV104" s="307"/>
      <c r="BW104" s="307"/>
      <c r="BX104" s="307"/>
      <c r="BY104" s="307"/>
      <c r="BZ104" s="12"/>
    </row>
    <row r="105" spans="1:78" ht="6" customHeight="1">
      <c r="A105" s="15"/>
      <c r="B105" s="15"/>
      <c r="C105" s="292"/>
      <c r="D105" s="293"/>
      <c r="E105" s="293"/>
      <c r="F105" s="293"/>
      <c r="G105" s="293"/>
      <c r="H105" s="293"/>
      <c r="I105" s="293"/>
      <c r="J105" s="293"/>
      <c r="K105" s="293"/>
      <c r="L105" s="293"/>
      <c r="M105" s="293"/>
      <c r="N105" s="299"/>
      <c r="O105" s="300"/>
      <c r="P105" s="300"/>
      <c r="Q105" s="300"/>
      <c r="R105" s="300"/>
      <c r="S105" s="300"/>
      <c r="T105" s="300"/>
      <c r="U105" s="300"/>
      <c r="V105" s="300"/>
      <c r="W105" s="301"/>
      <c r="X105" s="308">
        <f>SUM(AG105:BY107)</f>
        <v>0</v>
      </c>
      <c r="Y105" s="309"/>
      <c r="Z105" s="309"/>
      <c r="AA105" s="309"/>
      <c r="AB105" s="309"/>
      <c r="AC105" s="309"/>
      <c r="AD105" s="309"/>
      <c r="AE105" s="309"/>
      <c r="AF105" s="309"/>
      <c r="AG105" s="308">
        <f>'支給申請額算定シート（Ⅶ．統合関係医療機関）'!C$11</f>
        <v>0</v>
      </c>
      <c r="AH105" s="309"/>
      <c r="AI105" s="309"/>
      <c r="AJ105" s="309"/>
      <c r="AK105" s="309"/>
      <c r="AL105" s="309"/>
      <c r="AM105" s="309"/>
      <c r="AN105" s="309"/>
      <c r="AO105" s="309"/>
      <c r="AP105" s="308">
        <f>'支給申請額算定シート（Ⅶ．統合関係医療機関）'!D$11</f>
        <v>0</v>
      </c>
      <c r="AQ105" s="309"/>
      <c r="AR105" s="309"/>
      <c r="AS105" s="309"/>
      <c r="AT105" s="309"/>
      <c r="AU105" s="309"/>
      <c r="AV105" s="309"/>
      <c r="AW105" s="309"/>
      <c r="AX105" s="309"/>
      <c r="AY105" s="308">
        <f>'支給申請額算定シート（Ⅶ．統合関係医療機関）'!E$11</f>
        <v>0</v>
      </c>
      <c r="AZ105" s="309"/>
      <c r="BA105" s="309"/>
      <c r="BB105" s="309"/>
      <c r="BC105" s="309"/>
      <c r="BD105" s="309"/>
      <c r="BE105" s="309"/>
      <c r="BF105" s="309"/>
      <c r="BG105" s="309"/>
      <c r="BH105" s="308">
        <f>'支給申請額算定シート（Ⅶ．統合関係医療機関）'!F$11</f>
        <v>0</v>
      </c>
      <c r="BI105" s="309"/>
      <c r="BJ105" s="309"/>
      <c r="BK105" s="309"/>
      <c r="BL105" s="309"/>
      <c r="BM105" s="309"/>
      <c r="BN105" s="309"/>
      <c r="BO105" s="309"/>
      <c r="BP105" s="309"/>
      <c r="BQ105" s="314">
        <f>'支給申請額算定シート（Ⅶ．統合関係医療機関）'!G$11</f>
        <v>0</v>
      </c>
      <c r="BR105" s="314"/>
      <c r="BS105" s="314"/>
      <c r="BT105" s="314"/>
      <c r="BU105" s="314"/>
      <c r="BV105" s="314"/>
      <c r="BW105" s="314"/>
      <c r="BX105" s="314"/>
      <c r="BY105" s="314"/>
      <c r="BZ105" s="12"/>
    </row>
    <row r="106" spans="1:78" ht="6" customHeight="1">
      <c r="A106" s="15"/>
      <c r="B106" s="15"/>
      <c r="C106" s="292"/>
      <c r="D106" s="293"/>
      <c r="E106" s="293"/>
      <c r="F106" s="293"/>
      <c r="G106" s="293"/>
      <c r="H106" s="293"/>
      <c r="I106" s="293"/>
      <c r="J106" s="293"/>
      <c r="K106" s="293"/>
      <c r="L106" s="293"/>
      <c r="M106" s="293"/>
      <c r="N106" s="299"/>
      <c r="O106" s="300"/>
      <c r="P106" s="300"/>
      <c r="Q106" s="300"/>
      <c r="R106" s="300"/>
      <c r="S106" s="300"/>
      <c r="T106" s="300"/>
      <c r="U106" s="300"/>
      <c r="V106" s="300"/>
      <c r="W106" s="301"/>
      <c r="X106" s="310"/>
      <c r="Y106" s="311"/>
      <c r="Z106" s="311"/>
      <c r="AA106" s="311"/>
      <c r="AB106" s="311"/>
      <c r="AC106" s="311"/>
      <c r="AD106" s="311"/>
      <c r="AE106" s="311"/>
      <c r="AF106" s="311"/>
      <c r="AG106" s="310"/>
      <c r="AH106" s="311"/>
      <c r="AI106" s="311"/>
      <c r="AJ106" s="311"/>
      <c r="AK106" s="311"/>
      <c r="AL106" s="311"/>
      <c r="AM106" s="311"/>
      <c r="AN106" s="311"/>
      <c r="AO106" s="311"/>
      <c r="AP106" s="310"/>
      <c r="AQ106" s="311"/>
      <c r="AR106" s="311"/>
      <c r="AS106" s="311"/>
      <c r="AT106" s="311"/>
      <c r="AU106" s="311"/>
      <c r="AV106" s="311"/>
      <c r="AW106" s="311"/>
      <c r="AX106" s="311"/>
      <c r="AY106" s="310"/>
      <c r="AZ106" s="311"/>
      <c r="BA106" s="311"/>
      <c r="BB106" s="311"/>
      <c r="BC106" s="311"/>
      <c r="BD106" s="311"/>
      <c r="BE106" s="311"/>
      <c r="BF106" s="311"/>
      <c r="BG106" s="311"/>
      <c r="BH106" s="310"/>
      <c r="BI106" s="311"/>
      <c r="BJ106" s="311"/>
      <c r="BK106" s="311"/>
      <c r="BL106" s="311"/>
      <c r="BM106" s="311"/>
      <c r="BN106" s="311"/>
      <c r="BO106" s="311"/>
      <c r="BP106" s="311"/>
      <c r="BQ106" s="314"/>
      <c r="BR106" s="314"/>
      <c r="BS106" s="314"/>
      <c r="BT106" s="314"/>
      <c r="BU106" s="314"/>
      <c r="BV106" s="314"/>
      <c r="BW106" s="314"/>
      <c r="BX106" s="314"/>
      <c r="BY106" s="314"/>
      <c r="BZ106" s="12"/>
    </row>
    <row r="107" spans="1:78" ht="6" customHeight="1">
      <c r="A107" s="15"/>
      <c r="B107" s="15"/>
      <c r="C107" s="294"/>
      <c r="D107" s="295"/>
      <c r="E107" s="295"/>
      <c r="F107" s="295"/>
      <c r="G107" s="295"/>
      <c r="H107" s="295"/>
      <c r="I107" s="295"/>
      <c r="J107" s="295"/>
      <c r="K107" s="295"/>
      <c r="L107" s="295"/>
      <c r="M107" s="295"/>
      <c r="N107" s="302"/>
      <c r="O107" s="303"/>
      <c r="P107" s="303"/>
      <c r="Q107" s="303"/>
      <c r="R107" s="303"/>
      <c r="S107" s="303"/>
      <c r="T107" s="303"/>
      <c r="U107" s="303"/>
      <c r="V107" s="303"/>
      <c r="W107" s="304"/>
      <c r="X107" s="312"/>
      <c r="Y107" s="313"/>
      <c r="Z107" s="313"/>
      <c r="AA107" s="313"/>
      <c r="AB107" s="313"/>
      <c r="AC107" s="313"/>
      <c r="AD107" s="313"/>
      <c r="AE107" s="313"/>
      <c r="AF107" s="313"/>
      <c r="AG107" s="312"/>
      <c r="AH107" s="313"/>
      <c r="AI107" s="313"/>
      <c r="AJ107" s="313"/>
      <c r="AK107" s="313"/>
      <c r="AL107" s="313"/>
      <c r="AM107" s="313"/>
      <c r="AN107" s="313"/>
      <c r="AO107" s="313"/>
      <c r="AP107" s="312"/>
      <c r="AQ107" s="313"/>
      <c r="AR107" s="313"/>
      <c r="AS107" s="313"/>
      <c r="AT107" s="313"/>
      <c r="AU107" s="313"/>
      <c r="AV107" s="313"/>
      <c r="AW107" s="313"/>
      <c r="AX107" s="313"/>
      <c r="AY107" s="312"/>
      <c r="AZ107" s="313"/>
      <c r="BA107" s="313"/>
      <c r="BB107" s="313"/>
      <c r="BC107" s="313"/>
      <c r="BD107" s="313"/>
      <c r="BE107" s="313"/>
      <c r="BF107" s="313"/>
      <c r="BG107" s="313"/>
      <c r="BH107" s="312"/>
      <c r="BI107" s="313"/>
      <c r="BJ107" s="313"/>
      <c r="BK107" s="313"/>
      <c r="BL107" s="313"/>
      <c r="BM107" s="313"/>
      <c r="BN107" s="313"/>
      <c r="BO107" s="313"/>
      <c r="BP107" s="313"/>
      <c r="BQ107" s="314"/>
      <c r="BR107" s="314"/>
      <c r="BS107" s="314"/>
      <c r="BT107" s="314"/>
      <c r="BU107" s="314"/>
      <c r="BV107" s="314"/>
      <c r="BW107" s="314"/>
      <c r="BX107" s="314"/>
      <c r="BY107" s="314"/>
      <c r="BZ107" s="12"/>
    </row>
    <row r="108" spans="1:78" ht="6.75" customHeight="1">
      <c r="A108" s="15"/>
      <c r="B108" s="15"/>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1"/>
      <c r="BY108" s="11"/>
      <c r="BZ108" s="12"/>
    </row>
    <row r="109" spans="1:78" ht="6.75" customHeight="1">
      <c r="A109" s="13"/>
      <c r="B109" s="13"/>
      <c r="C109" s="329" t="s">
        <v>8</v>
      </c>
      <c r="D109" s="329"/>
      <c r="E109" s="329"/>
      <c r="F109" s="329"/>
      <c r="G109" s="282"/>
      <c r="H109" s="283"/>
      <c r="I109" s="283"/>
      <c r="J109" s="283"/>
      <c r="K109" s="283"/>
      <c r="L109" s="283"/>
      <c r="M109" s="284"/>
      <c r="N109" s="278" t="s">
        <v>98</v>
      </c>
      <c r="O109" s="279"/>
      <c r="P109" s="279"/>
      <c r="Q109" s="279"/>
      <c r="R109" s="279"/>
      <c r="S109" s="279"/>
      <c r="T109" s="279"/>
      <c r="U109" s="279"/>
      <c r="V109" s="279"/>
      <c r="W109" s="279"/>
      <c r="X109" s="279"/>
      <c r="Y109" s="279"/>
      <c r="Z109" s="279"/>
      <c r="AA109" s="279"/>
      <c r="AB109" s="279"/>
      <c r="AC109" s="279"/>
      <c r="AD109" s="279"/>
      <c r="AE109" s="279"/>
      <c r="AF109" s="279"/>
      <c r="AG109" s="279"/>
      <c r="AH109" s="288"/>
      <c r="AI109" s="278" t="s">
        <v>10</v>
      </c>
      <c r="AJ109" s="279"/>
      <c r="AK109" s="279"/>
      <c r="AL109" s="279"/>
      <c r="AM109" s="279"/>
      <c r="AN109" s="279"/>
      <c r="AO109" s="279"/>
      <c r="AP109" s="279"/>
      <c r="AQ109" s="279"/>
      <c r="AR109" s="279"/>
      <c r="AS109" s="279"/>
      <c r="AT109" s="279"/>
      <c r="AU109" s="279"/>
      <c r="AV109" s="279"/>
      <c r="AW109" s="279"/>
      <c r="AX109" s="279"/>
      <c r="AY109" s="279"/>
      <c r="AZ109" s="279"/>
      <c r="BA109" s="279"/>
      <c r="BB109" s="279"/>
      <c r="BC109" s="288"/>
      <c r="BD109" s="330" t="s">
        <v>99</v>
      </c>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2"/>
      <c r="BZ109" s="12"/>
    </row>
    <row r="110" spans="1:78" ht="6.75" customHeight="1">
      <c r="A110" s="13"/>
      <c r="B110" s="13"/>
      <c r="C110" s="329"/>
      <c r="D110" s="329"/>
      <c r="E110" s="329"/>
      <c r="F110" s="329"/>
      <c r="G110" s="285"/>
      <c r="H110" s="286"/>
      <c r="I110" s="286"/>
      <c r="J110" s="286"/>
      <c r="K110" s="286"/>
      <c r="L110" s="286"/>
      <c r="M110" s="287"/>
      <c r="N110" s="280"/>
      <c r="O110" s="281"/>
      <c r="P110" s="281"/>
      <c r="Q110" s="281"/>
      <c r="R110" s="281"/>
      <c r="S110" s="281"/>
      <c r="T110" s="281"/>
      <c r="U110" s="281"/>
      <c r="V110" s="281"/>
      <c r="W110" s="281"/>
      <c r="X110" s="281"/>
      <c r="Y110" s="281"/>
      <c r="Z110" s="281"/>
      <c r="AA110" s="281"/>
      <c r="AB110" s="281"/>
      <c r="AC110" s="281"/>
      <c r="AD110" s="281"/>
      <c r="AE110" s="281"/>
      <c r="AF110" s="281"/>
      <c r="AG110" s="281"/>
      <c r="AH110" s="289"/>
      <c r="AI110" s="280"/>
      <c r="AJ110" s="281"/>
      <c r="AK110" s="281"/>
      <c r="AL110" s="281"/>
      <c r="AM110" s="281"/>
      <c r="AN110" s="281"/>
      <c r="AO110" s="281"/>
      <c r="AP110" s="281"/>
      <c r="AQ110" s="281"/>
      <c r="AR110" s="281"/>
      <c r="AS110" s="281"/>
      <c r="AT110" s="281"/>
      <c r="AU110" s="281"/>
      <c r="AV110" s="281"/>
      <c r="AW110" s="281"/>
      <c r="AX110" s="281"/>
      <c r="AY110" s="281"/>
      <c r="AZ110" s="281"/>
      <c r="BA110" s="281"/>
      <c r="BB110" s="281"/>
      <c r="BC110" s="289"/>
      <c r="BD110" s="333"/>
      <c r="BE110" s="334"/>
      <c r="BF110" s="334"/>
      <c r="BG110" s="334"/>
      <c r="BH110" s="334"/>
      <c r="BI110" s="334"/>
      <c r="BJ110" s="334"/>
      <c r="BK110" s="334"/>
      <c r="BL110" s="334"/>
      <c r="BM110" s="334"/>
      <c r="BN110" s="334"/>
      <c r="BO110" s="334"/>
      <c r="BP110" s="334"/>
      <c r="BQ110" s="334"/>
      <c r="BR110" s="334"/>
      <c r="BS110" s="334"/>
      <c r="BT110" s="334"/>
      <c r="BU110" s="334"/>
      <c r="BV110" s="334"/>
      <c r="BW110" s="334"/>
      <c r="BX110" s="334"/>
      <c r="BY110" s="335"/>
      <c r="BZ110" s="12"/>
    </row>
    <row r="111" spans="1:78" ht="6.75" customHeight="1">
      <c r="A111" s="14"/>
      <c r="B111" s="14"/>
      <c r="C111" s="314" t="s">
        <v>61</v>
      </c>
      <c r="D111" s="314"/>
      <c r="E111" s="314"/>
      <c r="F111" s="314"/>
      <c r="G111" s="318"/>
      <c r="H111" s="319"/>
      <c r="I111" s="319"/>
      <c r="J111" s="319"/>
      <c r="K111" s="319"/>
      <c r="L111" s="319"/>
      <c r="M111" s="320"/>
      <c r="N111" s="327" t="str">
        <f>'支給申請額算定シート（Ⅷ．統合関係医療機関）'!B$3&amp;""</f>
        <v/>
      </c>
      <c r="O111" s="327"/>
      <c r="P111" s="327"/>
      <c r="Q111" s="327"/>
      <c r="R111" s="327"/>
      <c r="S111" s="327"/>
      <c r="T111" s="327"/>
      <c r="U111" s="327"/>
      <c r="V111" s="327"/>
      <c r="W111" s="327"/>
      <c r="X111" s="327"/>
      <c r="Y111" s="327"/>
      <c r="Z111" s="327"/>
      <c r="AA111" s="327"/>
      <c r="AB111" s="327"/>
      <c r="AC111" s="327"/>
      <c r="AD111" s="327"/>
      <c r="AE111" s="327"/>
      <c r="AF111" s="327"/>
      <c r="AG111" s="327"/>
      <c r="AH111" s="327"/>
      <c r="AI111" s="327" t="str">
        <f>'支給申請額算定シート（Ⅷ．統合関係医療機関）'!C$3&amp;""</f>
        <v/>
      </c>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t="str">
        <f>'支給申請額算定シート（Ⅷ．統合関係医療機関）'!G$3&amp;""</f>
        <v/>
      </c>
      <c r="BE111" s="327"/>
      <c r="BF111" s="327"/>
      <c r="BG111" s="327"/>
      <c r="BH111" s="327"/>
      <c r="BI111" s="327"/>
      <c r="BJ111" s="327"/>
      <c r="BK111" s="327"/>
      <c r="BL111" s="327"/>
      <c r="BM111" s="327"/>
      <c r="BN111" s="327"/>
      <c r="BO111" s="327"/>
      <c r="BP111" s="327"/>
      <c r="BQ111" s="327"/>
      <c r="BR111" s="327"/>
      <c r="BS111" s="327"/>
      <c r="BT111" s="327"/>
      <c r="BU111" s="327"/>
      <c r="BV111" s="327"/>
      <c r="BW111" s="327"/>
      <c r="BX111" s="327"/>
      <c r="BY111" s="327"/>
      <c r="BZ111" s="12"/>
    </row>
    <row r="112" spans="1:78" ht="6.75" customHeight="1">
      <c r="A112" s="14"/>
      <c r="B112" s="14"/>
      <c r="C112" s="314"/>
      <c r="D112" s="314"/>
      <c r="E112" s="314"/>
      <c r="F112" s="314"/>
      <c r="G112" s="321"/>
      <c r="H112" s="322"/>
      <c r="I112" s="322"/>
      <c r="J112" s="322"/>
      <c r="K112" s="322"/>
      <c r="L112" s="322"/>
      <c r="M112" s="323"/>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c r="BR112" s="327"/>
      <c r="BS112" s="327"/>
      <c r="BT112" s="327"/>
      <c r="BU112" s="327"/>
      <c r="BV112" s="327"/>
      <c r="BW112" s="327"/>
      <c r="BX112" s="327"/>
      <c r="BY112" s="327"/>
      <c r="BZ112" s="12"/>
    </row>
    <row r="113" spans="1:78" ht="6.75" customHeight="1">
      <c r="A113" s="14"/>
      <c r="B113" s="14"/>
      <c r="C113" s="314"/>
      <c r="D113" s="314"/>
      <c r="E113" s="314"/>
      <c r="F113" s="314"/>
      <c r="G113" s="324"/>
      <c r="H113" s="325"/>
      <c r="I113" s="325"/>
      <c r="J113" s="325"/>
      <c r="K113" s="325"/>
      <c r="L113" s="325"/>
      <c r="M113" s="326"/>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328"/>
      <c r="AL113" s="328"/>
      <c r="AM113" s="328"/>
      <c r="AN113" s="328"/>
      <c r="AO113" s="328"/>
      <c r="AP113" s="328"/>
      <c r="AQ113" s="328"/>
      <c r="AR113" s="328"/>
      <c r="AS113" s="328"/>
      <c r="AT113" s="328"/>
      <c r="AU113" s="328"/>
      <c r="AV113" s="328"/>
      <c r="AW113" s="328"/>
      <c r="AX113" s="328"/>
      <c r="AY113" s="328"/>
      <c r="AZ113" s="328"/>
      <c r="BA113" s="328"/>
      <c r="BB113" s="328"/>
      <c r="BC113" s="328"/>
      <c r="BD113" s="328"/>
      <c r="BE113" s="328"/>
      <c r="BF113" s="328"/>
      <c r="BG113" s="328"/>
      <c r="BH113" s="328"/>
      <c r="BI113" s="328"/>
      <c r="BJ113" s="328"/>
      <c r="BK113" s="328"/>
      <c r="BL113" s="328"/>
      <c r="BM113" s="328"/>
      <c r="BN113" s="328"/>
      <c r="BO113" s="328"/>
      <c r="BP113" s="328"/>
      <c r="BQ113" s="328"/>
      <c r="BR113" s="328"/>
      <c r="BS113" s="328"/>
      <c r="BT113" s="328"/>
      <c r="BU113" s="328"/>
      <c r="BV113" s="328"/>
      <c r="BW113" s="328"/>
      <c r="BX113" s="328"/>
      <c r="BY113" s="328"/>
      <c r="BZ113" s="12"/>
    </row>
    <row r="114" spans="1:78" ht="6.75" customHeight="1">
      <c r="A114" s="15"/>
      <c r="B114" s="15"/>
      <c r="C114" s="278" t="s">
        <v>13</v>
      </c>
      <c r="D114" s="279"/>
      <c r="E114" s="279"/>
      <c r="F114" s="279"/>
      <c r="G114" s="279"/>
      <c r="H114" s="279"/>
      <c r="I114" s="279"/>
      <c r="J114" s="279"/>
      <c r="K114" s="279"/>
      <c r="L114" s="279"/>
      <c r="M114" s="279"/>
      <c r="N114" s="282" t="s">
        <v>19</v>
      </c>
      <c r="O114" s="283"/>
      <c r="P114" s="283"/>
      <c r="Q114" s="283"/>
      <c r="R114" s="283"/>
      <c r="S114" s="283"/>
      <c r="T114" s="283"/>
      <c r="U114" s="283"/>
      <c r="V114" s="283"/>
      <c r="W114" s="284"/>
      <c r="X114" s="278" t="s">
        <v>44</v>
      </c>
      <c r="Y114" s="279"/>
      <c r="Z114" s="279"/>
      <c r="AA114" s="279"/>
      <c r="AB114" s="279"/>
      <c r="AC114" s="279"/>
      <c r="AD114" s="279"/>
      <c r="AE114" s="279"/>
      <c r="AF114" s="279"/>
      <c r="AG114" s="279"/>
      <c r="AH114" s="279"/>
      <c r="AI114" s="279"/>
      <c r="AJ114" s="279"/>
      <c r="AK114" s="279"/>
      <c r="AL114" s="279"/>
      <c r="AM114" s="279"/>
      <c r="AN114" s="279"/>
      <c r="AO114" s="279"/>
      <c r="AP114" s="279"/>
      <c r="AQ114" s="279"/>
      <c r="AR114" s="279"/>
      <c r="AS114" s="279"/>
      <c r="AT114" s="279"/>
      <c r="AU114" s="279"/>
      <c r="AV114" s="279"/>
      <c r="AW114" s="279"/>
      <c r="AX114" s="279"/>
      <c r="AY114" s="279"/>
      <c r="AZ114" s="279"/>
      <c r="BA114" s="279"/>
      <c r="BB114" s="279"/>
      <c r="BC114" s="279"/>
      <c r="BD114" s="279"/>
      <c r="BE114" s="279"/>
      <c r="BF114" s="279"/>
      <c r="BG114" s="279"/>
      <c r="BH114" s="279"/>
      <c r="BI114" s="279"/>
      <c r="BJ114" s="279"/>
      <c r="BK114" s="279"/>
      <c r="BL114" s="279"/>
      <c r="BM114" s="279"/>
      <c r="BN114" s="279"/>
      <c r="BO114" s="279"/>
      <c r="BP114" s="279"/>
      <c r="BQ114" s="279"/>
      <c r="BR114" s="279"/>
      <c r="BS114" s="279"/>
      <c r="BT114" s="279"/>
      <c r="BU114" s="279"/>
      <c r="BV114" s="279"/>
      <c r="BW114" s="279"/>
      <c r="BX114" s="279"/>
      <c r="BY114" s="288"/>
      <c r="BZ114" s="12"/>
    </row>
    <row r="115" spans="1:78" ht="6.75" customHeight="1">
      <c r="A115" s="15"/>
      <c r="B115" s="15"/>
      <c r="C115" s="280"/>
      <c r="D115" s="281"/>
      <c r="E115" s="281"/>
      <c r="F115" s="281"/>
      <c r="G115" s="281"/>
      <c r="H115" s="281"/>
      <c r="I115" s="281"/>
      <c r="J115" s="281"/>
      <c r="K115" s="281"/>
      <c r="L115" s="281"/>
      <c r="M115" s="281"/>
      <c r="N115" s="285"/>
      <c r="O115" s="286"/>
      <c r="P115" s="286"/>
      <c r="Q115" s="286"/>
      <c r="R115" s="286"/>
      <c r="S115" s="286"/>
      <c r="T115" s="286"/>
      <c r="U115" s="286"/>
      <c r="V115" s="286"/>
      <c r="W115" s="287"/>
      <c r="X115" s="280"/>
      <c r="Y115" s="281"/>
      <c r="Z115" s="281"/>
      <c r="AA115" s="281"/>
      <c r="AB115" s="281"/>
      <c r="AC115" s="281"/>
      <c r="AD115" s="281"/>
      <c r="AE115" s="281"/>
      <c r="AF115" s="281"/>
      <c r="AG115" s="281"/>
      <c r="AH115" s="281"/>
      <c r="AI115" s="281"/>
      <c r="AJ115" s="281"/>
      <c r="AK115" s="281"/>
      <c r="AL115" s="281"/>
      <c r="AM115" s="281"/>
      <c r="AN115" s="281"/>
      <c r="AO115" s="281"/>
      <c r="AP115" s="281"/>
      <c r="AQ115" s="281"/>
      <c r="AR115" s="281"/>
      <c r="AS115" s="281"/>
      <c r="AT115" s="281"/>
      <c r="AU115" s="281"/>
      <c r="AV115" s="281"/>
      <c r="AW115" s="281"/>
      <c r="AX115" s="281"/>
      <c r="AY115" s="281"/>
      <c r="AZ115" s="281"/>
      <c r="BA115" s="281"/>
      <c r="BB115" s="281"/>
      <c r="BC115" s="281"/>
      <c r="BD115" s="281"/>
      <c r="BE115" s="281"/>
      <c r="BF115" s="281"/>
      <c r="BG115" s="281"/>
      <c r="BH115" s="281"/>
      <c r="BI115" s="281"/>
      <c r="BJ115" s="281"/>
      <c r="BK115" s="281"/>
      <c r="BL115" s="281"/>
      <c r="BM115" s="281"/>
      <c r="BN115" s="281"/>
      <c r="BO115" s="281"/>
      <c r="BP115" s="281"/>
      <c r="BQ115" s="281"/>
      <c r="BR115" s="281"/>
      <c r="BS115" s="281"/>
      <c r="BT115" s="281"/>
      <c r="BU115" s="281"/>
      <c r="BV115" s="281"/>
      <c r="BW115" s="281"/>
      <c r="BX115" s="281"/>
      <c r="BY115" s="289"/>
      <c r="BZ115" s="12"/>
    </row>
    <row r="116" spans="1:78" ht="6.75" customHeight="1">
      <c r="A116" s="15"/>
      <c r="B116" s="15"/>
      <c r="C116" s="290" t="str">
        <f>'支給申請額算定シート（Ⅷ．統合関係医療機関）'!B$5&amp;""</f>
        <v/>
      </c>
      <c r="D116" s="291"/>
      <c r="E116" s="291"/>
      <c r="F116" s="291"/>
      <c r="G116" s="291"/>
      <c r="H116" s="291"/>
      <c r="I116" s="291"/>
      <c r="J116" s="291"/>
      <c r="K116" s="291"/>
      <c r="L116" s="291"/>
      <c r="M116" s="291"/>
      <c r="N116" s="296" t="str">
        <f>'支給申請額算定シート（Ⅷ．統合関係医療機関）'!C$5&amp;""</f>
        <v/>
      </c>
      <c r="O116" s="297"/>
      <c r="P116" s="297"/>
      <c r="Q116" s="297"/>
      <c r="R116" s="297"/>
      <c r="S116" s="297"/>
      <c r="T116" s="297"/>
      <c r="U116" s="297"/>
      <c r="V116" s="297"/>
      <c r="W116" s="298"/>
      <c r="X116" s="278" t="s">
        <v>11</v>
      </c>
      <c r="Y116" s="279"/>
      <c r="Z116" s="279"/>
      <c r="AA116" s="279"/>
      <c r="AB116" s="279"/>
      <c r="AC116" s="279"/>
      <c r="AD116" s="279"/>
      <c r="AE116" s="279"/>
      <c r="AF116" s="279"/>
      <c r="AG116" s="16"/>
      <c r="AH116" s="16"/>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8"/>
      <c r="BZ116" s="12"/>
    </row>
    <row r="117" spans="1:78" ht="6.75" customHeight="1">
      <c r="A117" s="15"/>
      <c r="B117" s="15"/>
      <c r="C117" s="292"/>
      <c r="D117" s="293"/>
      <c r="E117" s="293"/>
      <c r="F117" s="293"/>
      <c r="G117" s="293"/>
      <c r="H117" s="293"/>
      <c r="I117" s="293"/>
      <c r="J117" s="293"/>
      <c r="K117" s="293"/>
      <c r="L117" s="293"/>
      <c r="M117" s="293"/>
      <c r="N117" s="299"/>
      <c r="O117" s="300"/>
      <c r="P117" s="300"/>
      <c r="Q117" s="300"/>
      <c r="R117" s="300"/>
      <c r="S117" s="300"/>
      <c r="T117" s="300"/>
      <c r="U117" s="300"/>
      <c r="V117" s="300"/>
      <c r="W117" s="301"/>
      <c r="X117" s="305"/>
      <c r="Y117" s="306"/>
      <c r="Z117" s="306"/>
      <c r="AA117" s="306"/>
      <c r="AB117" s="306"/>
      <c r="AC117" s="306"/>
      <c r="AD117" s="306"/>
      <c r="AE117" s="306"/>
      <c r="AF117" s="306"/>
      <c r="AG117" s="307" t="s">
        <v>2</v>
      </c>
      <c r="AH117" s="307"/>
      <c r="AI117" s="307"/>
      <c r="AJ117" s="307"/>
      <c r="AK117" s="307"/>
      <c r="AL117" s="307"/>
      <c r="AM117" s="307"/>
      <c r="AN117" s="307"/>
      <c r="AO117" s="307"/>
      <c r="AP117" s="307" t="s">
        <v>3</v>
      </c>
      <c r="AQ117" s="307"/>
      <c r="AR117" s="307"/>
      <c r="AS117" s="307"/>
      <c r="AT117" s="307"/>
      <c r="AU117" s="307"/>
      <c r="AV117" s="307"/>
      <c r="AW117" s="307"/>
      <c r="AX117" s="307"/>
      <c r="AY117" s="307" t="s">
        <v>4</v>
      </c>
      <c r="AZ117" s="307"/>
      <c r="BA117" s="307"/>
      <c r="BB117" s="307"/>
      <c r="BC117" s="307"/>
      <c r="BD117" s="307"/>
      <c r="BE117" s="307"/>
      <c r="BF117" s="307"/>
      <c r="BG117" s="307"/>
      <c r="BH117" s="307" t="s">
        <v>6</v>
      </c>
      <c r="BI117" s="307"/>
      <c r="BJ117" s="307"/>
      <c r="BK117" s="307"/>
      <c r="BL117" s="307"/>
      <c r="BM117" s="307"/>
      <c r="BN117" s="307"/>
      <c r="BO117" s="307"/>
      <c r="BP117" s="307"/>
      <c r="BQ117" s="307" t="s">
        <v>5</v>
      </c>
      <c r="BR117" s="307"/>
      <c r="BS117" s="307"/>
      <c r="BT117" s="307"/>
      <c r="BU117" s="307"/>
      <c r="BV117" s="307"/>
      <c r="BW117" s="307"/>
      <c r="BX117" s="307"/>
      <c r="BY117" s="307"/>
      <c r="BZ117" s="12"/>
    </row>
    <row r="118" spans="1:78" ht="6.75" customHeight="1">
      <c r="A118" s="15"/>
      <c r="B118" s="15"/>
      <c r="C118" s="292"/>
      <c r="D118" s="293"/>
      <c r="E118" s="293"/>
      <c r="F118" s="293"/>
      <c r="G118" s="293"/>
      <c r="H118" s="293"/>
      <c r="I118" s="293"/>
      <c r="J118" s="293"/>
      <c r="K118" s="293"/>
      <c r="L118" s="293"/>
      <c r="M118" s="293"/>
      <c r="N118" s="299"/>
      <c r="O118" s="300"/>
      <c r="P118" s="300"/>
      <c r="Q118" s="300"/>
      <c r="R118" s="300"/>
      <c r="S118" s="300"/>
      <c r="T118" s="300"/>
      <c r="U118" s="300"/>
      <c r="V118" s="300"/>
      <c r="W118" s="301"/>
      <c r="X118" s="280"/>
      <c r="Y118" s="281"/>
      <c r="Z118" s="281"/>
      <c r="AA118" s="281"/>
      <c r="AB118" s="281"/>
      <c r="AC118" s="281"/>
      <c r="AD118" s="281"/>
      <c r="AE118" s="281"/>
      <c r="AF118" s="281"/>
      <c r="AG118" s="307"/>
      <c r="AH118" s="307"/>
      <c r="AI118" s="307"/>
      <c r="AJ118" s="307"/>
      <c r="AK118" s="307"/>
      <c r="AL118" s="307"/>
      <c r="AM118" s="307"/>
      <c r="AN118" s="307"/>
      <c r="AO118" s="307"/>
      <c r="AP118" s="307"/>
      <c r="AQ118" s="307"/>
      <c r="AR118" s="307"/>
      <c r="AS118" s="307"/>
      <c r="AT118" s="307"/>
      <c r="AU118" s="307"/>
      <c r="AV118" s="307"/>
      <c r="AW118" s="307"/>
      <c r="AX118" s="307"/>
      <c r="AY118" s="307"/>
      <c r="AZ118" s="307"/>
      <c r="BA118" s="307"/>
      <c r="BB118" s="307"/>
      <c r="BC118" s="307"/>
      <c r="BD118" s="307"/>
      <c r="BE118" s="307"/>
      <c r="BF118" s="307"/>
      <c r="BG118" s="307"/>
      <c r="BH118" s="307"/>
      <c r="BI118" s="307"/>
      <c r="BJ118" s="307"/>
      <c r="BK118" s="307"/>
      <c r="BL118" s="307"/>
      <c r="BM118" s="307"/>
      <c r="BN118" s="307"/>
      <c r="BO118" s="307"/>
      <c r="BP118" s="307"/>
      <c r="BQ118" s="307"/>
      <c r="BR118" s="307"/>
      <c r="BS118" s="307"/>
      <c r="BT118" s="307"/>
      <c r="BU118" s="307"/>
      <c r="BV118" s="307"/>
      <c r="BW118" s="307"/>
      <c r="BX118" s="307"/>
      <c r="BY118" s="307"/>
      <c r="BZ118" s="12"/>
    </row>
    <row r="119" spans="1:78" ht="6" customHeight="1">
      <c r="A119" s="15"/>
      <c r="B119" s="15"/>
      <c r="C119" s="292"/>
      <c r="D119" s="293"/>
      <c r="E119" s="293"/>
      <c r="F119" s="293"/>
      <c r="G119" s="293"/>
      <c r="H119" s="293"/>
      <c r="I119" s="293"/>
      <c r="J119" s="293"/>
      <c r="K119" s="293"/>
      <c r="L119" s="293"/>
      <c r="M119" s="293"/>
      <c r="N119" s="299"/>
      <c r="O119" s="300"/>
      <c r="P119" s="300"/>
      <c r="Q119" s="300"/>
      <c r="R119" s="300"/>
      <c r="S119" s="300"/>
      <c r="T119" s="300"/>
      <c r="U119" s="300"/>
      <c r="V119" s="300"/>
      <c r="W119" s="301"/>
      <c r="X119" s="308">
        <f>SUM(AG119:BY121)</f>
        <v>0</v>
      </c>
      <c r="Y119" s="309"/>
      <c r="Z119" s="309"/>
      <c r="AA119" s="309"/>
      <c r="AB119" s="309"/>
      <c r="AC119" s="309"/>
      <c r="AD119" s="309"/>
      <c r="AE119" s="309"/>
      <c r="AF119" s="309"/>
      <c r="AG119" s="308">
        <f>'支給申請額算定シート（Ⅷ．統合関係医療機関）'!C$11</f>
        <v>0</v>
      </c>
      <c r="AH119" s="309"/>
      <c r="AI119" s="309"/>
      <c r="AJ119" s="309"/>
      <c r="AK119" s="309"/>
      <c r="AL119" s="309"/>
      <c r="AM119" s="309"/>
      <c r="AN119" s="309"/>
      <c r="AO119" s="309"/>
      <c r="AP119" s="308">
        <f>'支給申請額算定シート（Ⅷ．統合関係医療機関）'!D$11</f>
        <v>0</v>
      </c>
      <c r="AQ119" s="309"/>
      <c r="AR119" s="309"/>
      <c r="AS119" s="309"/>
      <c r="AT119" s="309"/>
      <c r="AU119" s="309"/>
      <c r="AV119" s="309"/>
      <c r="AW119" s="309"/>
      <c r="AX119" s="309"/>
      <c r="AY119" s="308">
        <f>'支給申請額算定シート（Ⅷ．統合関係医療機関）'!E$11</f>
        <v>0</v>
      </c>
      <c r="AZ119" s="309"/>
      <c r="BA119" s="309"/>
      <c r="BB119" s="309"/>
      <c r="BC119" s="309"/>
      <c r="BD119" s="309"/>
      <c r="BE119" s="309"/>
      <c r="BF119" s="309"/>
      <c r="BG119" s="309"/>
      <c r="BH119" s="308">
        <f>'支給申請額算定シート（Ⅷ．統合関係医療機関）'!F$11</f>
        <v>0</v>
      </c>
      <c r="BI119" s="309"/>
      <c r="BJ119" s="309"/>
      <c r="BK119" s="309"/>
      <c r="BL119" s="309"/>
      <c r="BM119" s="309"/>
      <c r="BN119" s="309"/>
      <c r="BO119" s="309"/>
      <c r="BP119" s="309"/>
      <c r="BQ119" s="314">
        <f>'支給申請額算定シート（Ⅷ．統合関係医療機関）'!G$11</f>
        <v>0</v>
      </c>
      <c r="BR119" s="314"/>
      <c r="BS119" s="314"/>
      <c r="BT119" s="314"/>
      <c r="BU119" s="314"/>
      <c r="BV119" s="314"/>
      <c r="BW119" s="314"/>
      <c r="BX119" s="314"/>
      <c r="BY119" s="314"/>
      <c r="BZ119" s="12"/>
    </row>
    <row r="120" spans="1:78" ht="6" customHeight="1">
      <c r="A120" s="15"/>
      <c r="B120" s="15"/>
      <c r="C120" s="292"/>
      <c r="D120" s="293"/>
      <c r="E120" s="293"/>
      <c r="F120" s="293"/>
      <c r="G120" s="293"/>
      <c r="H120" s="293"/>
      <c r="I120" s="293"/>
      <c r="J120" s="293"/>
      <c r="K120" s="293"/>
      <c r="L120" s="293"/>
      <c r="M120" s="293"/>
      <c r="N120" s="299"/>
      <c r="O120" s="300"/>
      <c r="P120" s="300"/>
      <c r="Q120" s="300"/>
      <c r="R120" s="300"/>
      <c r="S120" s="300"/>
      <c r="T120" s="300"/>
      <c r="U120" s="300"/>
      <c r="V120" s="300"/>
      <c r="W120" s="301"/>
      <c r="X120" s="310"/>
      <c r="Y120" s="311"/>
      <c r="Z120" s="311"/>
      <c r="AA120" s="311"/>
      <c r="AB120" s="311"/>
      <c r="AC120" s="311"/>
      <c r="AD120" s="311"/>
      <c r="AE120" s="311"/>
      <c r="AF120" s="311"/>
      <c r="AG120" s="310"/>
      <c r="AH120" s="311"/>
      <c r="AI120" s="311"/>
      <c r="AJ120" s="311"/>
      <c r="AK120" s="311"/>
      <c r="AL120" s="311"/>
      <c r="AM120" s="311"/>
      <c r="AN120" s="311"/>
      <c r="AO120" s="311"/>
      <c r="AP120" s="310"/>
      <c r="AQ120" s="311"/>
      <c r="AR120" s="311"/>
      <c r="AS120" s="311"/>
      <c r="AT120" s="311"/>
      <c r="AU120" s="311"/>
      <c r="AV120" s="311"/>
      <c r="AW120" s="311"/>
      <c r="AX120" s="311"/>
      <c r="AY120" s="310"/>
      <c r="AZ120" s="311"/>
      <c r="BA120" s="311"/>
      <c r="BB120" s="311"/>
      <c r="BC120" s="311"/>
      <c r="BD120" s="311"/>
      <c r="BE120" s="311"/>
      <c r="BF120" s="311"/>
      <c r="BG120" s="311"/>
      <c r="BH120" s="310"/>
      <c r="BI120" s="311"/>
      <c r="BJ120" s="311"/>
      <c r="BK120" s="311"/>
      <c r="BL120" s="311"/>
      <c r="BM120" s="311"/>
      <c r="BN120" s="311"/>
      <c r="BO120" s="311"/>
      <c r="BP120" s="311"/>
      <c r="BQ120" s="314"/>
      <c r="BR120" s="314"/>
      <c r="BS120" s="314"/>
      <c r="BT120" s="314"/>
      <c r="BU120" s="314"/>
      <c r="BV120" s="314"/>
      <c r="BW120" s="314"/>
      <c r="BX120" s="314"/>
      <c r="BY120" s="314"/>
      <c r="BZ120" s="12"/>
    </row>
    <row r="121" spans="1:78" ht="6" customHeight="1">
      <c r="A121" s="15"/>
      <c r="B121" s="15"/>
      <c r="C121" s="294"/>
      <c r="D121" s="295"/>
      <c r="E121" s="295"/>
      <c r="F121" s="295"/>
      <c r="G121" s="295"/>
      <c r="H121" s="295"/>
      <c r="I121" s="295"/>
      <c r="J121" s="295"/>
      <c r="K121" s="295"/>
      <c r="L121" s="295"/>
      <c r="M121" s="295"/>
      <c r="N121" s="302"/>
      <c r="O121" s="303"/>
      <c r="P121" s="303"/>
      <c r="Q121" s="303"/>
      <c r="R121" s="303"/>
      <c r="S121" s="303"/>
      <c r="T121" s="303"/>
      <c r="U121" s="303"/>
      <c r="V121" s="303"/>
      <c r="W121" s="304"/>
      <c r="X121" s="312"/>
      <c r="Y121" s="313"/>
      <c r="Z121" s="313"/>
      <c r="AA121" s="313"/>
      <c r="AB121" s="313"/>
      <c r="AC121" s="313"/>
      <c r="AD121" s="313"/>
      <c r="AE121" s="313"/>
      <c r="AF121" s="313"/>
      <c r="AG121" s="312"/>
      <c r="AH121" s="313"/>
      <c r="AI121" s="313"/>
      <c r="AJ121" s="313"/>
      <c r="AK121" s="313"/>
      <c r="AL121" s="313"/>
      <c r="AM121" s="313"/>
      <c r="AN121" s="313"/>
      <c r="AO121" s="313"/>
      <c r="AP121" s="312"/>
      <c r="AQ121" s="313"/>
      <c r="AR121" s="313"/>
      <c r="AS121" s="313"/>
      <c r="AT121" s="313"/>
      <c r="AU121" s="313"/>
      <c r="AV121" s="313"/>
      <c r="AW121" s="313"/>
      <c r="AX121" s="313"/>
      <c r="AY121" s="312"/>
      <c r="AZ121" s="313"/>
      <c r="BA121" s="313"/>
      <c r="BB121" s="313"/>
      <c r="BC121" s="313"/>
      <c r="BD121" s="313"/>
      <c r="BE121" s="313"/>
      <c r="BF121" s="313"/>
      <c r="BG121" s="313"/>
      <c r="BH121" s="312"/>
      <c r="BI121" s="313"/>
      <c r="BJ121" s="313"/>
      <c r="BK121" s="313"/>
      <c r="BL121" s="313"/>
      <c r="BM121" s="313"/>
      <c r="BN121" s="313"/>
      <c r="BO121" s="313"/>
      <c r="BP121" s="313"/>
      <c r="BQ121" s="314"/>
      <c r="BR121" s="314"/>
      <c r="BS121" s="314"/>
      <c r="BT121" s="314"/>
      <c r="BU121" s="314"/>
      <c r="BV121" s="314"/>
      <c r="BW121" s="314"/>
      <c r="BX121" s="314"/>
      <c r="BY121" s="314"/>
      <c r="BZ121" s="12"/>
    </row>
    <row r="122" spans="1:78" ht="6.75" customHeight="1">
      <c r="A122" s="15"/>
      <c r="B122" s="15"/>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1"/>
      <c r="BY122" s="11"/>
      <c r="BZ122" s="12"/>
    </row>
    <row r="123" spans="1:78" ht="6.75" customHeight="1">
      <c r="A123" s="13"/>
      <c r="B123" s="13"/>
      <c r="C123" s="329" t="s">
        <v>8</v>
      </c>
      <c r="D123" s="329"/>
      <c r="E123" s="329"/>
      <c r="F123" s="329"/>
      <c r="G123" s="282"/>
      <c r="H123" s="283"/>
      <c r="I123" s="283"/>
      <c r="J123" s="283"/>
      <c r="K123" s="283"/>
      <c r="L123" s="283"/>
      <c r="M123" s="284"/>
      <c r="N123" s="278" t="s">
        <v>98</v>
      </c>
      <c r="O123" s="279"/>
      <c r="P123" s="279"/>
      <c r="Q123" s="279"/>
      <c r="R123" s="279"/>
      <c r="S123" s="279"/>
      <c r="T123" s="279"/>
      <c r="U123" s="279"/>
      <c r="V123" s="279"/>
      <c r="W123" s="279"/>
      <c r="X123" s="279"/>
      <c r="Y123" s="279"/>
      <c r="Z123" s="279"/>
      <c r="AA123" s="279"/>
      <c r="AB123" s="279"/>
      <c r="AC123" s="279"/>
      <c r="AD123" s="279"/>
      <c r="AE123" s="279"/>
      <c r="AF123" s="279"/>
      <c r="AG123" s="279"/>
      <c r="AH123" s="288"/>
      <c r="AI123" s="278" t="s">
        <v>10</v>
      </c>
      <c r="AJ123" s="279"/>
      <c r="AK123" s="279"/>
      <c r="AL123" s="279"/>
      <c r="AM123" s="279"/>
      <c r="AN123" s="279"/>
      <c r="AO123" s="279"/>
      <c r="AP123" s="279"/>
      <c r="AQ123" s="279"/>
      <c r="AR123" s="279"/>
      <c r="AS123" s="279"/>
      <c r="AT123" s="279"/>
      <c r="AU123" s="279"/>
      <c r="AV123" s="279"/>
      <c r="AW123" s="279"/>
      <c r="AX123" s="279"/>
      <c r="AY123" s="279"/>
      <c r="AZ123" s="279"/>
      <c r="BA123" s="279"/>
      <c r="BB123" s="279"/>
      <c r="BC123" s="288"/>
      <c r="BD123" s="330" t="s">
        <v>99</v>
      </c>
      <c r="BE123" s="331"/>
      <c r="BF123" s="331"/>
      <c r="BG123" s="331"/>
      <c r="BH123" s="331"/>
      <c r="BI123" s="331"/>
      <c r="BJ123" s="331"/>
      <c r="BK123" s="331"/>
      <c r="BL123" s="331"/>
      <c r="BM123" s="331"/>
      <c r="BN123" s="331"/>
      <c r="BO123" s="331"/>
      <c r="BP123" s="331"/>
      <c r="BQ123" s="331"/>
      <c r="BR123" s="331"/>
      <c r="BS123" s="331"/>
      <c r="BT123" s="331"/>
      <c r="BU123" s="331"/>
      <c r="BV123" s="331"/>
      <c r="BW123" s="331"/>
      <c r="BX123" s="331"/>
      <c r="BY123" s="332"/>
      <c r="BZ123" s="12"/>
    </row>
    <row r="124" spans="1:78" ht="6.75" customHeight="1">
      <c r="A124" s="13"/>
      <c r="B124" s="13"/>
      <c r="C124" s="329"/>
      <c r="D124" s="329"/>
      <c r="E124" s="329"/>
      <c r="F124" s="329"/>
      <c r="G124" s="285"/>
      <c r="H124" s="286"/>
      <c r="I124" s="286"/>
      <c r="J124" s="286"/>
      <c r="K124" s="286"/>
      <c r="L124" s="286"/>
      <c r="M124" s="287"/>
      <c r="N124" s="280"/>
      <c r="O124" s="281"/>
      <c r="P124" s="281"/>
      <c r="Q124" s="281"/>
      <c r="R124" s="281"/>
      <c r="S124" s="281"/>
      <c r="T124" s="281"/>
      <c r="U124" s="281"/>
      <c r="V124" s="281"/>
      <c r="W124" s="281"/>
      <c r="X124" s="281"/>
      <c r="Y124" s="281"/>
      <c r="Z124" s="281"/>
      <c r="AA124" s="281"/>
      <c r="AB124" s="281"/>
      <c r="AC124" s="281"/>
      <c r="AD124" s="281"/>
      <c r="AE124" s="281"/>
      <c r="AF124" s="281"/>
      <c r="AG124" s="281"/>
      <c r="AH124" s="289"/>
      <c r="AI124" s="280"/>
      <c r="AJ124" s="281"/>
      <c r="AK124" s="281"/>
      <c r="AL124" s="281"/>
      <c r="AM124" s="281"/>
      <c r="AN124" s="281"/>
      <c r="AO124" s="281"/>
      <c r="AP124" s="281"/>
      <c r="AQ124" s="281"/>
      <c r="AR124" s="281"/>
      <c r="AS124" s="281"/>
      <c r="AT124" s="281"/>
      <c r="AU124" s="281"/>
      <c r="AV124" s="281"/>
      <c r="AW124" s="281"/>
      <c r="AX124" s="281"/>
      <c r="AY124" s="281"/>
      <c r="AZ124" s="281"/>
      <c r="BA124" s="281"/>
      <c r="BB124" s="281"/>
      <c r="BC124" s="289"/>
      <c r="BD124" s="333"/>
      <c r="BE124" s="334"/>
      <c r="BF124" s="334"/>
      <c r="BG124" s="334"/>
      <c r="BH124" s="334"/>
      <c r="BI124" s="334"/>
      <c r="BJ124" s="334"/>
      <c r="BK124" s="334"/>
      <c r="BL124" s="334"/>
      <c r="BM124" s="334"/>
      <c r="BN124" s="334"/>
      <c r="BO124" s="334"/>
      <c r="BP124" s="334"/>
      <c r="BQ124" s="334"/>
      <c r="BR124" s="334"/>
      <c r="BS124" s="334"/>
      <c r="BT124" s="334"/>
      <c r="BU124" s="334"/>
      <c r="BV124" s="334"/>
      <c r="BW124" s="334"/>
      <c r="BX124" s="334"/>
      <c r="BY124" s="335"/>
      <c r="BZ124" s="12"/>
    </row>
    <row r="125" spans="1:78" ht="6.75" customHeight="1">
      <c r="A125" s="14"/>
      <c r="B125" s="14"/>
      <c r="C125" s="314" t="s">
        <v>63</v>
      </c>
      <c r="D125" s="314"/>
      <c r="E125" s="314"/>
      <c r="F125" s="314"/>
      <c r="G125" s="318"/>
      <c r="H125" s="319"/>
      <c r="I125" s="319"/>
      <c r="J125" s="319"/>
      <c r="K125" s="319"/>
      <c r="L125" s="319"/>
      <c r="M125" s="320"/>
      <c r="N125" s="327" t="str">
        <f>'支給申請額算定シート（Ⅸ．統合関係医療機関）'!B$3&amp;""</f>
        <v/>
      </c>
      <c r="O125" s="327"/>
      <c r="P125" s="327"/>
      <c r="Q125" s="327"/>
      <c r="R125" s="327"/>
      <c r="S125" s="327"/>
      <c r="T125" s="327"/>
      <c r="U125" s="327"/>
      <c r="V125" s="327"/>
      <c r="W125" s="327"/>
      <c r="X125" s="327"/>
      <c r="Y125" s="327"/>
      <c r="Z125" s="327"/>
      <c r="AA125" s="327"/>
      <c r="AB125" s="327"/>
      <c r="AC125" s="327"/>
      <c r="AD125" s="327"/>
      <c r="AE125" s="327"/>
      <c r="AF125" s="327"/>
      <c r="AG125" s="327"/>
      <c r="AH125" s="327"/>
      <c r="AI125" s="327" t="str">
        <f>'支給申請額算定シート（Ⅸ．統合関係医療機関）'!C$3&amp;""</f>
        <v/>
      </c>
      <c r="AJ125" s="327"/>
      <c r="AK125" s="327"/>
      <c r="AL125" s="327"/>
      <c r="AM125" s="327"/>
      <c r="AN125" s="327"/>
      <c r="AO125" s="327"/>
      <c r="AP125" s="327"/>
      <c r="AQ125" s="327"/>
      <c r="AR125" s="327"/>
      <c r="AS125" s="327"/>
      <c r="AT125" s="327"/>
      <c r="AU125" s="327"/>
      <c r="AV125" s="327"/>
      <c r="AW125" s="327"/>
      <c r="AX125" s="327"/>
      <c r="AY125" s="327"/>
      <c r="AZ125" s="327"/>
      <c r="BA125" s="327"/>
      <c r="BB125" s="327"/>
      <c r="BC125" s="327"/>
      <c r="BD125" s="327" t="str">
        <f>'支給申請額算定シート（Ⅸ．統合関係医療機関）'!G$3&amp;""</f>
        <v/>
      </c>
      <c r="BE125" s="327"/>
      <c r="BF125" s="327"/>
      <c r="BG125" s="327"/>
      <c r="BH125" s="327"/>
      <c r="BI125" s="327"/>
      <c r="BJ125" s="327"/>
      <c r="BK125" s="327"/>
      <c r="BL125" s="327"/>
      <c r="BM125" s="327"/>
      <c r="BN125" s="327"/>
      <c r="BO125" s="327"/>
      <c r="BP125" s="327"/>
      <c r="BQ125" s="327"/>
      <c r="BR125" s="327"/>
      <c r="BS125" s="327"/>
      <c r="BT125" s="327"/>
      <c r="BU125" s="327"/>
      <c r="BV125" s="327"/>
      <c r="BW125" s="327"/>
      <c r="BX125" s="327"/>
      <c r="BY125" s="327"/>
      <c r="BZ125" s="12"/>
    </row>
    <row r="126" spans="1:78" ht="6.75" customHeight="1">
      <c r="A126" s="14"/>
      <c r="B126" s="14"/>
      <c r="C126" s="314"/>
      <c r="D126" s="314"/>
      <c r="E126" s="314"/>
      <c r="F126" s="314"/>
      <c r="G126" s="321"/>
      <c r="H126" s="322"/>
      <c r="I126" s="322"/>
      <c r="J126" s="322"/>
      <c r="K126" s="322"/>
      <c r="L126" s="322"/>
      <c r="M126" s="323"/>
      <c r="N126" s="327"/>
      <c r="O126" s="327"/>
      <c r="P126" s="327"/>
      <c r="Q126" s="327"/>
      <c r="R126" s="327"/>
      <c r="S126" s="327"/>
      <c r="T126" s="327"/>
      <c r="U126" s="327"/>
      <c r="V126" s="327"/>
      <c r="W126" s="327"/>
      <c r="X126" s="327"/>
      <c r="Y126" s="327"/>
      <c r="Z126" s="327"/>
      <c r="AA126" s="327"/>
      <c r="AB126" s="327"/>
      <c r="AC126" s="327"/>
      <c r="AD126" s="327"/>
      <c r="AE126" s="327"/>
      <c r="AF126" s="327"/>
      <c r="AG126" s="327"/>
      <c r="AH126" s="327"/>
      <c r="AI126" s="327"/>
      <c r="AJ126" s="327"/>
      <c r="AK126" s="327"/>
      <c r="AL126" s="327"/>
      <c r="AM126" s="327"/>
      <c r="AN126" s="327"/>
      <c r="AO126" s="327"/>
      <c r="AP126" s="327"/>
      <c r="AQ126" s="327"/>
      <c r="AR126" s="327"/>
      <c r="AS126" s="327"/>
      <c r="AT126" s="327"/>
      <c r="AU126" s="327"/>
      <c r="AV126" s="327"/>
      <c r="AW126" s="327"/>
      <c r="AX126" s="327"/>
      <c r="AY126" s="327"/>
      <c r="AZ126" s="327"/>
      <c r="BA126" s="327"/>
      <c r="BB126" s="327"/>
      <c r="BC126" s="327"/>
      <c r="BD126" s="327"/>
      <c r="BE126" s="327"/>
      <c r="BF126" s="327"/>
      <c r="BG126" s="327"/>
      <c r="BH126" s="327"/>
      <c r="BI126" s="327"/>
      <c r="BJ126" s="327"/>
      <c r="BK126" s="327"/>
      <c r="BL126" s="327"/>
      <c r="BM126" s="327"/>
      <c r="BN126" s="327"/>
      <c r="BO126" s="327"/>
      <c r="BP126" s="327"/>
      <c r="BQ126" s="327"/>
      <c r="BR126" s="327"/>
      <c r="BS126" s="327"/>
      <c r="BT126" s="327"/>
      <c r="BU126" s="327"/>
      <c r="BV126" s="327"/>
      <c r="BW126" s="327"/>
      <c r="BX126" s="327"/>
      <c r="BY126" s="327"/>
      <c r="BZ126" s="12"/>
    </row>
    <row r="127" spans="1:78" ht="6.75" customHeight="1">
      <c r="A127" s="14"/>
      <c r="B127" s="14"/>
      <c r="C127" s="314"/>
      <c r="D127" s="314"/>
      <c r="E127" s="314"/>
      <c r="F127" s="314"/>
      <c r="G127" s="324"/>
      <c r="H127" s="325"/>
      <c r="I127" s="325"/>
      <c r="J127" s="325"/>
      <c r="K127" s="325"/>
      <c r="L127" s="325"/>
      <c r="M127" s="326"/>
      <c r="N127" s="328"/>
      <c r="O127" s="328"/>
      <c r="P127" s="328"/>
      <c r="Q127" s="328"/>
      <c r="R127" s="328"/>
      <c r="S127" s="328"/>
      <c r="T127" s="328"/>
      <c r="U127" s="328"/>
      <c r="V127" s="328"/>
      <c r="W127" s="328"/>
      <c r="X127" s="328"/>
      <c r="Y127" s="328"/>
      <c r="Z127" s="328"/>
      <c r="AA127" s="328"/>
      <c r="AB127" s="328"/>
      <c r="AC127" s="328"/>
      <c r="AD127" s="328"/>
      <c r="AE127" s="328"/>
      <c r="AF127" s="328"/>
      <c r="AG127" s="328"/>
      <c r="AH127" s="328"/>
      <c r="AI127" s="328"/>
      <c r="AJ127" s="328"/>
      <c r="AK127" s="328"/>
      <c r="AL127" s="328"/>
      <c r="AM127" s="328"/>
      <c r="AN127" s="328"/>
      <c r="AO127" s="328"/>
      <c r="AP127" s="328"/>
      <c r="AQ127" s="328"/>
      <c r="AR127" s="328"/>
      <c r="AS127" s="328"/>
      <c r="AT127" s="328"/>
      <c r="AU127" s="328"/>
      <c r="AV127" s="328"/>
      <c r="AW127" s="328"/>
      <c r="AX127" s="328"/>
      <c r="AY127" s="328"/>
      <c r="AZ127" s="328"/>
      <c r="BA127" s="328"/>
      <c r="BB127" s="328"/>
      <c r="BC127" s="328"/>
      <c r="BD127" s="328"/>
      <c r="BE127" s="328"/>
      <c r="BF127" s="328"/>
      <c r="BG127" s="328"/>
      <c r="BH127" s="328"/>
      <c r="BI127" s="328"/>
      <c r="BJ127" s="328"/>
      <c r="BK127" s="328"/>
      <c r="BL127" s="328"/>
      <c r="BM127" s="328"/>
      <c r="BN127" s="328"/>
      <c r="BO127" s="328"/>
      <c r="BP127" s="328"/>
      <c r="BQ127" s="328"/>
      <c r="BR127" s="328"/>
      <c r="BS127" s="328"/>
      <c r="BT127" s="328"/>
      <c r="BU127" s="328"/>
      <c r="BV127" s="328"/>
      <c r="BW127" s="328"/>
      <c r="BX127" s="328"/>
      <c r="BY127" s="328"/>
      <c r="BZ127" s="12"/>
    </row>
    <row r="128" spans="1:78" ht="6.75" customHeight="1">
      <c r="A128" s="15"/>
      <c r="B128" s="15"/>
      <c r="C128" s="278" t="s">
        <v>13</v>
      </c>
      <c r="D128" s="279"/>
      <c r="E128" s="279"/>
      <c r="F128" s="279"/>
      <c r="G128" s="279"/>
      <c r="H128" s="279"/>
      <c r="I128" s="279"/>
      <c r="J128" s="279"/>
      <c r="K128" s="279"/>
      <c r="L128" s="279"/>
      <c r="M128" s="279"/>
      <c r="N128" s="282" t="s">
        <v>19</v>
      </c>
      <c r="O128" s="283"/>
      <c r="P128" s="283"/>
      <c r="Q128" s="283"/>
      <c r="R128" s="283"/>
      <c r="S128" s="283"/>
      <c r="T128" s="283"/>
      <c r="U128" s="283"/>
      <c r="V128" s="283"/>
      <c r="W128" s="284"/>
      <c r="X128" s="278" t="s">
        <v>44</v>
      </c>
      <c r="Y128" s="279"/>
      <c r="Z128" s="279"/>
      <c r="AA128" s="279"/>
      <c r="AB128" s="279"/>
      <c r="AC128" s="279"/>
      <c r="AD128" s="279"/>
      <c r="AE128" s="279"/>
      <c r="AF128" s="279"/>
      <c r="AG128" s="279"/>
      <c r="AH128" s="279"/>
      <c r="AI128" s="279"/>
      <c r="AJ128" s="279"/>
      <c r="AK128" s="279"/>
      <c r="AL128" s="279"/>
      <c r="AM128" s="279"/>
      <c r="AN128" s="279"/>
      <c r="AO128" s="279"/>
      <c r="AP128" s="279"/>
      <c r="AQ128" s="279"/>
      <c r="AR128" s="279"/>
      <c r="AS128" s="279"/>
      <c r="AT128" s="279"/>
      <c r="AU128" s="279"/>
      <c r="AV128" s="279"/>
      <c r="AW128" s="279"/>
      <c r="AX128" s="279"/>
      <c r="AY128" s="279"/>
      <c r="AZ128" s="279"/>
      <c r="BA128" s="279"/>
      <c r="BB128" s="279"/>
      <c r="BC128" s="279"/>
      <c r="BD128" s="279"/>
      <c r="BE128" s="279"/>
      <c r="BF128" s="279"/>
      <c r="BG128" s="279"/>
      <c r="BH128" s="279"/>
      <c r="BI128" s="279"/>
      <c r="BJ128" s="279"/>
      <c r="BK128" s="279"/>
      <c r="BL128" s="279"/>
      <c r="BM128" s="279"/>
      <c r="BN128" s="279"/>
      <c r="BO128" s="279"/>
      <c r="BP128" s="279"/>
      <c r="BQ128" s="279"/>
      <c r="BR128" s="279"/>
      <c r="BS128" s="279"/>
      <c r="BT128" s="279"/>
      <c r="BU128" s="279"/>
      <c r="BV128" s="279"/>
      <c r="BW128" s="279"/>
      <c r="BX128" s="279"/>
      <c r="BY128" s="288"/>
      <c r="BZ128" s="12"/>
    </row>
    <row r="129" spans="1:78" ht="6.75" customHeight="1">
      <c r="A129" s="15"/>
      <c r="B129" s="15"/>
      <c r="C129" s="280"/>
      <c r="D129" s="281"/>
      <c r="E129" s="281"/>
      <c r="F129" s="281"/>
      <c r="G129" s="281"/>
      <c r="H129" s="281"/>
      <c r="I129" s="281"/>
      <c r="J129" s="281"/>
      <c r="K129" s="281"/>
      <c r="L129" s="281"/>
      <c r="M129" s="281"/>
      <c r="N129" s="285"/>
      <c r="O129" s="286"/>
      <c r="P129" s="286"/>
      <c r="Q129" s="286"/>
      <c r="R129" s="286"/>
      <c r="S129" s="286"/>
      <c r="T129" s="286"/>
      <c r="U129" s="286"/>
      <c r="V129" s="286"/>
      <c r="W129" s="287"/>
      <c r="X129" s="280"/>
      <c r="Y129" s="281"/>
      <c r="Z129" s="281"/>
      <c r="AA129" s="281"/>
      <c r="AB129" s="281"/>
      <c r="AC129" s="281"/>
      <c r="AD129" s="281"/>
      <c r="AE129" s="281"/>
      <c r="AF129" s="281"/>
      <c r="AG129" s="281"/>
      <c r="AH129" s="281"/>
      <c r="AI129" s="281"/>
      <c r="AJ129" s="281"/>
      <c r="AK129" s="281"/>
      <c r="AL129" s="281"/>
      <c r="AM129" s="281"/>
      <c r="AN129" s="281"/>
      <c r="AO129" s="281"/>
      <c r="AP129" s="281"/>
      <c r="AQ129" s="281"/>
      <c r="AR129" s="281"/>
      <c r="AS129" s="281"/>
      <c r="AT129" s="281"/>
      <c r="AU129" s="281"/>
      <c r="AV129" s="281"/>
      <c r="AW129" s="281"/>
      <c r="AX129" s="281"/>
      <c r="AY129" s="281"/>
      <c r="AZ129" s="281"/>
      <c r="BA129" s="281"/>
      <c r="BB129" s="281"/>
      <c r="BC129" s="281"/>
      <c r="BD129" s="281"/>
      <c r="BE129" s="281"/>
      <c r="BF129" s="281"/>
      <c r="BG129" s="281"/>
      <c r="BH129" s="281"/>
      <c r="BI129" s="281"/>
      <c r="BJ129" s="281"/>
      <c r="BK129" s="281"/>
      <c r="BL129" s="281"/>
      <c r="BM129" s="281"/>
      <c r="BN129" s="281"/>
      <c r="BO129" s="281"/>
      <c r="BP129" s="281"/>
      <c r="BQ129" s="281"/>
      <c r="BR129" s="281"/>
      <c r="BS129" s="281"/>
      <c r="BT129" s="281"/>
      <c r="BU129" s="281"/>
      <c r="BV129" s="281"/>
      <c r="BW129" s="281"/>
      <c r="BX129" s="281"/>
      <c r="BY129" s="289"/>
      <c r="BZ129" s="12"/>
    </row>
    <row r="130" spans="1:78" ht="6.75" customHeight="1">
      <c r="A130" s="15"/>
      <c r="B130" s="15"/>
      <c r="C130" s="290" t="str">
        <f>'支給申請額算定シート（Ⅸ．統合関係医療機関）'!B$5&amp;""</f>
        <v/>
      </c>
      <c r="D130" s="291"/>
      <c r="E130" s="291"/>
      <c r="F130" s="291"/>
      <c r="G130" s="291"/>
      <c r="H130" s="291"/>
      <c r="I130" s="291"/>
      <c r="J130" s="291"/>
      <c r="K130" s="291"/>
      <c r="L130" s="291"/>
      <c r="M130" s="291"/>
      <c r="N130" s="296" t="str">
        <f>'支給申請額算定シート（Ⅸ．統合関係医療機関）'!C$5&amp;""</f>
        <v/>
      </c>
      <c r="O130" s="297"/>
      <c r="P130" s="297"/>
      <c r="Q130" s="297"/>
      <c r="R130" s="297"/>
      <c r="S130" s="297"/>
      <c r="T130" s="297"/>
      <c r="U130" s="297"/>
      <c r="V130" s="297"/>
      <c r="W130" s="298"/>
      <c r="X130" s="278" t="s">
        <v>11</v>
      </c>
      <c r="Y130" s="279"/>
      <c r="Z130" s="279"/>
      <c r="AA130" s="279"/>
      <c r="AB130" s="279"/>
      <c r="AC130" s="279"/>
      <c r="AD130" s="279"/>
      <c r="AE130" s="279"/>
      <c r="AF130" s="279"/>
      <c r="AG130" s="16"/>
      <c r="AH130" s="16"/>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c r="BY130" s="18"/>
      <c r="BZ130" s="12"/>
    </row>
    <row r="131" spans="1:78" ht="6.75" customHeight="1">
      <c r="A131" s="15"/>
      <c r="B131" s="15"/>
      <c r="C131" s="292"/>
      <c r="D131" s="293"/>
      <c r="E131" s="293"/>
      <c r="F131" s="293"/>
      <c r="G131" s="293"/>
      <c r="H131" s="293"/>
      <c r="I131" s="293"/>
      <c r="J131" s="293"/>
      <c r="K131" s="293"/>
      <c r="L131" s="293"/>
      <c r="M131" s="293"/>
      <c r="N131" s="299"/>
      <c r="O131" s="300"/>
      <c r="P131" s="300"/>
      <c r="Q131" s="300"/>
      <c r="R131" s="300"/>
      <c r="S131" s="300"/>
      <c r="T131" s="300"/>
      <c r="U131" s="300"/>
      <c r="V131" s="300"/>
      <c r="W131" s="301"/>
      <c r="X131" s="305"/>
      <c r="Y131" s="306"/>
      <c r="Z131" s="306"/>
      <c r="AA131" s="306"/>
      <c r="AB131" s="306"/>
      <c r="AC131" s="306"/>
      <c r="AD131" s="306"/>
      <c r="AE131" s="306"/>
      <c r="AF131" s="306"/>
      <c r="AG131" s="307" t="s">
        <v>2</v>
      </c>
      <c r="AH131" s="307"/>
      <c r="AI131" s="307"/>
      <c r="AJ131" s="307"/>
      <c r="AK131" s="307"/>
      <c r="AL131" s="307"/>
      <c r="AM131" s="307"/>
      <c r="AN131" s="307"/>
      <c r="AO131" s="307"/>
      <c r="AP131" s="307" t="s">
        <v>3</v>
      </c>
      <c r="AQ131" s="307"/>
      <c r="AR131" s="307"/>
      <c r="AS131" s="307"/>
      <c r="AT131" s="307"/>
      <c r="AU131" s="307"/>
      <c r="AV131" s="307"/>
      <c r="AW131" s="307"/>
      <c r="AX131" s="307"/>
      <c r="AY131" s="307" t="s">
        <v>4</v>
      </c>
      <c r="AZ131" s="307"/>
      <c r="BA131" s="307"/>
      <c r="BB131" s="307"/>
      <c r="BC131" s="307"/>
      <c r="BD131" s="307"/>
      <c r="BE131" s="307"/>
      <c r="BF131" s="307"/>
      <c r="BG131" s="307"/>
      <c r="BH131" s="307" t="s">
        <v>6</v>
      </c>
      <c r="BI131" s="307"/>
      <c r="BJ131" s="307"/>
      <c r="BK131" s="307"/>
      <c r="BL131" s="307"/>
      <c r="BM131" s="307"/>
      <c r="BN131" s="307"/>
      <c r="BO131" s="307"/>
      <c r="BP131" s="307"/>
      <c r="BQ131" s="307" t="s">
        <v>5</v>
      </c>
      <c r="BR131" s="307"/>
      <c r="BS131" s="307"/>
      <c r="BT131" s="307"/>
      <c r="BU131" s="307"/>
      <c r="BV131" s="307"/>
      <c r="BW131" s="307"/>
      <c r="BX131" s="307"/>
      <c r="BY131" s="307"/>
      <c r="BZ131" s="12"/>
    </row>
    <row r="132" spans="1:78" ht="6.75" customHeight="1">
      <c r="A132" s="15"/>
      <c r="B132" s="15"/>
      <c r="C132" s="292"/>
      <c r="D132" s="293"/>
      <c r="E132" s="293"/>
      <c r="F132" s="293"/>
      <c r="G132" s="293"/>
      <c r="H132" s="293"/>
      <c r="I132" s="293"/>
      <c r="J132" s="293"/>
      <c r="K132" s="293"/>
      <c r="L132" s="293"/>
      <c r="M132" s="293"/>
      <c r="N132" s="299"/>
      <c r="O132" s="300"/>
      <c r="P132" s="300"/>
      <c r="Q132" s="300"/>
      <c r="R132" s="300"/>
      <c r="S132" s="300"/>
      <c r="T132" s="300"/>
      <c r="U132" s="300"/>
      <c r="V132" s="300"/>
      <c r="W132" s="301"/>
      <c r="X132" s="280"/>
      <c r="Y132" s="281"/>
      <c r="Z132" s="281"/>
      <c r="AA132" s="281"/>
      <c r="AB132" s="281"/>
      <c r="AC132" s="281"/>
      <c r="AD132" s="281"/>
      <c r="AE132" s="281"/>
      <c r="AF132" s="281"/>
      <c r="AG132" s="307"/>
      <c r="AH132" s="307"/>
      <c r="AI132" s="307"/>
      <c r="AJ132" s="307"/>
      <c r="AK132" s="307"/>
      <c r="AL132" s="307"/>
      <c r="AM132" s="307"/>
      <c r="AN132" s="307"/>
      <c r="AO132" s="307"/>
      <c r="AP132" s="307"/>
      <c r="AQ132" s="307"/>
      <c r="AR132" s="307"/>
      <c r="AS132" s="307"/>
      <c r="AT132" s="307"/>
      <c r="AU132" s="307"/>
      <c r="AV132" s="307"/>
      <c r="AW132" s="307"/>
      <c r="AX132" s="307"/>
      <c r="AY132" s="307"/>
      <c r="AZ132" s="307"/>
      <c r="BA132" s="307"/>
      <c r="BB132" s="307"/>
      <c r="BC132" s="307"/>
      <c r="BD132" s="307"/>
      <c r="BE132" s="307"/>
      <c r="BF132" s="307"/>
      <c r="BG132" s="307"/>
      <c r="BH132" s="307"/>
      <c r="BI132" s="307"/>
      <c r="BJ132" s="307"/>
      <c r="BK132" s="307"/>
      <c r="BL132" s="307"/>
      <c r="BM132" s="307"/>
      <c r="BN132" s="307"/>
      <c r="BO132" s="307"/>
      <c r="BP132" s="307"/>
      <c r="BQ132" s="307"/>
      <c r="BR132" s="307"/>
      <c r="BS132" s="307"/>
      <c r="BT132" s="307"/>
      <c r="BU132" s="307"/>
      <c r="BV132" s="307"/>
      <c r="BW132" s="307"/>
      <c r="BX132" s="307"/>
      <c r="BY132" s="307"/>
      <c r="BZ132" s="12"/>
    </row>
    <row r="133" spans="1:78" ht="6" customHeight="1">
      <c r="A133" s="15"/>
      <c r="B133" s="15"/>
      <c r="C133" s="292"/>
      <c r="D133" s="293"/>
      <c r="E133" s="293"/>
      <c r="F133" s="293"/>
      <c r="G133" s="293"/>
      <c r="H133" s="293"/>
      <c r="I133" s="293"/>
      <c r="J133" s="293"/>
      <c r="K133" s="293"/>
      <c r="L133" s="293"/>
      <c r="M133" s="293"/>
      <c r="N133" s="299"/>
      <c r="O133" s="300"/>
      <c r="P133" s="300"/>
      <c r="Q133" s="300"/>
      <c r="R133" s="300"/>
      <c r="S133" s="300"/>
      <c r="T133" s="300"/>
      <c r="U133" s="300"/>
      <c r="V133" s="300"/>
      <c r="W133" s="301"/>
      <c r="X133" s="308">
        <f>SUM(AG133:BY135)</f>
        <v>0</v>
      </c>
      <c r="Y133" s="309"/>
      <c r="Z133" s="309"/>
      <c r="AA133" s="309"/>
      <c r="AB133" s="309"/>
      <c r="AC133" s="309"/>
      <c r="AD133" s="309"/>
      <c r="AE133" s="309"/>
      <c r="AF133" s="309"/>
      <c r="AG133" s="308">
        <f>'支給申請額算定シート（Ⅸ．統合関係医療機関）'!C$11</f>
        <v>0</v>
      </c>
      <c r="AH133" s="309"/>
      <c r="AI133" s="309"/>
      <c r="AJ133" s="309"/>
      <c r="AK133" s="309"/>
      <c r="AL133" s="309"/>
      <c r="AM133" s="309"/>
      <c r="AN133" s="309"/>
      <c r="AO133" s="309"/>
      <c r="AP133" s="308">
        <f>'支給申請額算定シート（Ⅸ．統合関係医療機関）'!D$11</f>
        <v>0</v>
      </c>
      <c r="AQ133" s="309"/>
      <c r="AR133" s="309"/>
      <c r="AS133" s="309"/>
      <c r="AT133" s="309"/>
      <c r="AU133" s="309"/>
      <c r="AV133" s="309"/>
      <c r="AW133" s="309"/>
      <c r="AX133" s="309"/>
      <c r="AY133" s="308">
        <f>'支給申請額算定シート（Ⅸ．統合関係医療機関）'!E$11</f>
        <v>0</v>
      </c>
      <c r="AZ133" s="309"/>
      <c r="BA133" s="309"/>
      <c r="BB133" s="309"/>
      <c r="BC133" s="309"/>
      <c r="BD133" s="309"/>
      <c r="BE133" s="309"/>
      <c r="BF133" s="309"/>
      <c r="BG133" s="309"/>
      <c r="BH133" s="308">
        <f>'支給申請額算定シート（Ⅸ．統合関係医療機関）'!F$11</f>
        <v>0</v>
      </c>
      <c r="BI133" s="309"/>
      <c r="BJ133" s="309"/>
      <c r="BK133" s="309"/>
      <c r="BL133" s="309"/>
      <c r="BM133" s="309"/>
      <c r="BN133" s="309"/>
      <c r="BO133" s="309"/>
      <c r="BP133" s="309"/>
      <c r="BQ133" s="314">
        <f>'支給申請額算定シート（Ⅸ．統合関係医療機関）'!G$11</f>
        <v>0</v>
      </c>
      <c r="BR133" s="314"/>
      <c r="BS133" s="314"/>
      <c r="BT133" s="314"/>
      <c r="BU133" s="314"/>
      <c r="BV133" s="314"/>
      <c r="BW133" s="314"/>
      <c r="BX133" s="314"/>
      <c r="BY133" s="314"/>
      <c r="BZ133" s="12"/>
    </row>
    <row r="134" spans="1:78" ht="6" customHeight="1">
      <c r="A134" s="15"/>
      <c r="B134" s="15"/>
      <c r="C134" s="292"/>
      <c r="D134" s="293"/>
      <c r="E134" s="293"/>
      <c r="F134" s="293"/>
      <c r="G134" s="293"/>
      <c r="H134" s="293"/>
      <c r="I134" s="293"/>
      <c r="J134" s="293"/>
      <c r="K134" s="293"/>
      <c r="L134" s="293"/>
      <c r="M134" s="293"/>
      <c r="N134" s="299"/>
      <c r="O134" s="300"/>
      <c r="P134" s="300"/>
      <c r="Q134" s="300"/>
      <c r="R134" s="300"/>
      <c r="S134" s="300"/>
      <c r="T134" s="300"/>
      <c r="U134" s="300"/>
      <c r="V134" s="300"/>
      <c r="W134" s="301"/>
      <c r="X134" s="310"/>
      <c r="Y134" s="311"/>
      <c r="Z134" s="311"/>
      <c r="AA134" s="311"/>
      <c r="AB134" s="311"/>
      <c r="AC134" s="311"/>
      <c r="AD134" s="311"/>
      <c r="AE134" s="311"/>
      <c r="AF134" s="311"/>
      <c r="AG134" s="310"/>
      <c r="AH134" s="311"/>
      <c r="AI134" s="311"/>
      <c r="AJ134" s="311"/>
      <c r="AK134" s="311"/>
      <c r="AL134" s="311"/>
      <c r="AM134" s="311"/>
      <c r="AN134" s="311"/>
      <c r="AO134" s="311"/>
      <c r="AP134" s="310"/>
      <c r="AQ134" s="311"/>
      <c r="AR134" s="311"/>
      <c r="AS134" s="311"/>
      <c r="AT134" s="311"/>
      <c r="AU134" s="311"/>
      <c r="AV134" s="311"/>
      <c r="AW134" s="311"/>
      <c r="AX134" s="311"/>
      <c r="AY134" s="310"/>
      <c r="AZ134" s="311"/>
      <c r="BA134" s="311"/>
      <c r="BB134" s="311"/>
      <c r="BC134" s="311"/>
      <c r="BD134" s="311"/>
      <c r="BE134" s="311"/>
      <c r="BF134" s="311"/>
      <c r="BG134" s="311"/>
      <c r="BH134" s="310"/>
      <c r="BI134" s="311"/>
      <c r="BJ134" s="311"/>
      <c r="BK134" s="311"/>
      <c r="BL134" s="311"/>
      <c r="BM134" s="311"/>
      <c r="BN134" s="311"/>
      <c r="BO134" s="311"/>
      <c r="BP134" s="311"/>
      <c r="BQ134" s="314"/>
      <c r="BR134" s="314"/>
      <c r="BS134" s="314"/>
      <c r="BT134" s="314"/>
      <c r="BU134" s="314"/>
      <c r="BV134" s="314"/>
      <c r="BW134" s="314"/>
      <c r="BX134" s="314"/>
      <c r="BY134" s="314"/>
      <c r="BZ134" s="12"/>
    </row>
    <row r="135" spans="1:78" ht="6" customHeight="1">
      <c r="A135" s="15"/>
      <c r="B135" s="15"/>
      <c r="C135" s="294"/>
      <c r="D135" s="295"/>
      <c r="E135" s="295"/>
      <c r="F135" s="295"/>
      <c r="G135" s="295"/>
      <c r="H135" s="295"/>
      <c r="I135" s="295"/>
      <c r="J135" s="295"/>
      <c r="K135" s="295"/>
      <c r="L135" s="295"/>
      <c r="M135" s="295"/>
      <c r="N135" s="302"/>
      <c r="O135" s="303"/>
      <c r="P135" s="303"/>
      <c r="Q135" s="303"/>
      <c r="R135" s="303"/>
      <c r="S135" s="303"/>
      <c r="T135" s="303"/>
      <c r="U135" s="303"/>
      <c r="V135" s="303"/>
      <c r="W135" s="304"/>
      <c r="X135" s="312"/>
      <c r="Y135" s="313"/>
      <c r="Z135" s="313"/>
      <c r="AA135" s="313"/>
      <c r="AB135" s="313"/>
      <c r="AC135" s="313"/>
      <c r="AD135" s="313"/>
      <c r="AE135" s="313"/>
      <c r="AF135" s="313"/>
      <c r="AG135" s="312"/>
      <c r="AH135" s="313"/>
      <c r="AI135" s="313"/>
      <c r="AJ135" s="313"/>
      <c r="AK135" s="313"/>
      <c r="AL135" s="313"/>
      <c r="AM135" s="313"/>
      <c r="AN135" s="313"/>
      <c r="AO135" s="313"/>
      <c r="AP135" s="312"/>
      <c r="AQ135" s="313"/>
      <c r="AR135" s="313"/>
      <c r="AS135" s="313"/>
      <c r="AT135" s="313"/>
      <c r="AU135" s="313"/>
      <c r="AV135" s="313"/>
      <c r="AW135" s="313"/>
      <c r="AX135" s="313"/>
      <c r="AY135" s="312"/>
      <c r="AZ135" s="313"/>
      <c r="BA135" s="313"/>
      <c r="BB135" s="313"/>
      <c r="BC135" s="313"/>
      <c r="BD135" s="313"/>
      <c r="BE135" s="313"/>
      <c r="BF135" s="313"/>
      <c r="BG135" s="313"/>
      <c r="BH135" s="312"/>
      <c r="BI135" s="313"/>
      <c r="BJ135" s="313"/>
      <c r="BK135" s="313"/>
      <c r="BL135" s="313"/>
      <c r="BM135" s="313"/>
      <c r="BN135" s="313"/>
      <c r="BO135" s="313"/>
      <c r="BP135" s="313"/>
      <c r="BQ135" s="314"/>
      <c r="BR135" s="314"/>
      <c r="BS135" s="314"/>
      <c r="BT135" s="314"/>
      <c r="BU135" s="314"/>
      <c r="BV135" s="314"/>
      <c r="BW135" s="314"/>
      <c r="BX135" s="314"/>
      <c r="BY135" s="314"/>
      <c r="BZ135" s="12"/>
    </row>
    <row r="136" spans="1:78" ht="6.75" customHeight="1">
      <c r="A136" s="15"/>
      <c r="B136" s="15"/>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1"/>
      <c r="BY136" s="11"/>
      <c r="BZ136" s="12"/>
    </row>
    <row r="137" spans="1:78" ht="6.75" customHeight="1">
      <c r="A137" s="13"/>
      <c r="B137" s="13"/>
      <c r="C137" s="329" t="s">
        <v>8</v>
      </c>
      <c r="D137" s="329"/>
      <c r="E137" s="329"/>
      <c r="F137" s="329"/>
      <c r="G137" s="282"/>
      <c r="H137" s="283"/>
      <c r="I137" s="283"/>
      <c r="J137" s="283"/>
      <c r="K137" s="283"/>
      <c r="L137" s="283"/>
      <c r="M137" s="284"/>
      <c r="N137" s="278" t="s">
        <v>98</v>
      </c>
      <c r="O137" s="279"/>
      <c r="P137" s="279"/>
      <c r="Q137" s="279"/>
      <c r="R137" s="279"/>
      <c r="S137" s="279"/>
      <c r="T137" s="279"/>
      <c r="U137" s="279"/>
      <c r="V137" s="279"/>
      <c r="W137" s="279"/>
      <c r="X137" s="279"/>
      <c r="Y137" s="279"/>
      <c r="Z137" s="279"/>
      <c r="AA137" s="279"/>
      <c r="AB137" s="279"/>
      <c r="AC137" s="279"/>
      <c r="AD137" s="279"/>
      <c r="AE137" s="279"/>
      <c r="AF137" s="279"/>
      <c r="AG137" s="279"/>
      <c r="AH137" s="288"/>
      <c r="AI137" s="278" t="s">
        <v>10</v>
      </c>
      <c r="AJ137" s="279"/>
      <c r="AK137" s="279"/>
      <c r="AL137" s="279"/>
      <c r="AM137" s="279"/>
      <c r="AN137" s="279"/>
      <c r="AO137" s="279"/>
      <c r="AP137" s="279"/>
      <c r="AQ137" s="279"/>
      <c r="AR137" s="279"/>
      <c r="AS137" s="279"/>
      <c r="AT137" s="279"/>
      <c r="AU137" s="279"/>
      <c r="AV137" s="279"/>
      <c r="AW137" s="279"/>
      <c r="AX137" s="279"/>
      <c r="AY137" s="279"/>
      <c r="AZ137" s="279"/>
      <c r="BA137" s="279"/>
      <c r="BB137" s="279"/>
      <c r="BC137" s="288"/>
      <c r="BD137" s="330" t="s">
        <v>99</v>
      </c>
      <c r="BE137" s="331"/>
      <c r="BF137" s="331"/>
      <c r="BG137" s="331"/>
      <c r="BH137" s="331"/>
      <c r="BI137" s="331"/>
      <c r="BJ137" s="331"/>
      <c r="BK137" s="331"/>
      <c r="BL137" s="331"/>
      <c r="BM137" s="331"/>
      <c r="BN137" s="331"/>
      <c r="BO137" s="331"/>
      <c r="BP137" s="331"/>
      <c r="BQ137" s="331"/>
      <c r="BR137" s="331"/>
      <c r="BS137" s="331"/>
      <c r="BT137" s="331"/>
      <c r="BU137" s="331"/>
      <c r="BV137" s="331"/>
      <c r="BW137" s="331"/>
      <c r="BX137" s="331"/>
      <c r="BY137" s="332"/>
      <c r="BZ137" s="12"/>
    </row>
    <row r="138" spans="1:78" ht="6.75" customHeight="1">
      <c r="A138" s="13"/>
      <c r="B138" s="13"/>
      <c r="C138" s="329"/>
      <c r="D138" s="329"/>
      <c r="E138" s="329"/>
      <c r="F138" s="329"/>
      <c r="G138" s="285"/>
      <c r="H138" s="286"/>
      <c r="I138" s="286"/>
      <c r="J138" s="286"/>
      <c r="K138" s="286"/>
      <c r="L138" s="286"/>
      <c r="M138" s="287"/>
      <c r="N138" s="280"/>
      <c r="O138" s="281"/>
      <c r="P138" s="281"/>
      <c r="Q138" s="281"/>
      <c r="R138" s="281"/>
      <c r="S138" s="281"/>
      <c r="T138" s="281"/>
      <c r="U138" s="281"/>
      <c r="V138" s="281"/>
      <c r="W138" s="281"/>
      <c r="X138" s="281"/>
      <c r="Y138" s="281"/>
      <c r="Z138" s="281"/>
      <c r="AA138" s="281"/>
      <c r="AB138" s="281"/>
      <c r="AC138" s="281"/>
      <c r="AD138" s="281"/>
      <c r="AE138" s="281"/>
      <c r="AF138" s="281"/>
      <c r="AG138" s="281"/>
      <c r="AH138" s="289"/>
      <c r="AI138" s="280"/>
      <c r="AJ138" s="281"/>
      <c r="AK138" s="281"/>
      <c r="AL138" s="281"/>
      <c r="AM138" s="281"/>
      <c r="AN138" s="281"/>
      <c r="AO138" s="281"/>
      <c r="AP138" s="281"/>
      <c r="AQ138" s="281"/>
      <c r="AR138" s="281"/>
      <c r="AS138" s="281"/>
      <c r="AT138" s="281"/>
      <c r="AU138" s="281"/>
      <c r="AV138" s="281"/>
      <c r="AW138" s="281"/>
      <c r="AX138" s="281"/>
      <c r="AY138" s="281"/>
      <c r="AZ138" s="281"/>
      <c r="BA138" s="281"/>
      <c r="BB138" s="281"/>
      <c r="BC138" s="289"/>
      <c r="BD138" s="333"/>
      <c r="BE138" s="334"/>
      <c r="BF138" s="334"/>
      <c r="BG138" s="334"/>
      <c r="BH138" s="334"/>
      <c r="BI138" s="334"/>
      <c r="BJ138" s="334"/>
      <c r="BK138" s="334"/>
      <c r="BL138" s="334"/>
      <c r="BM138" s="334"/>
      <c r="BN138" s="334"/>
      <c r="BO138" s="334"/>
      <c r="BP138" s="334"/>
      <c r="BQ138" s="334"/>
      <c r="BR138" s="334"/>
      <c r="BS138" s="334"/>
      <c r="BT138" s="334"/>
      <c r="BU138" s="334"/>
      <c r="BV138" s="334"/>
      <c r="BW138" s="334"/>
      <c r="BX138" s="334"/>
      <c r="BY138" s="335"/>
      <c r="BZ138" s="12"/>
    </row>
    <row r="139" spans="1:78" ht="6.75" customHeight="1">
      <c r="A139" s="14"/>
      <c r="B139" s="14"/>
      <c r="C139" s="314" t="s">
        <v>65</v>
      </c>
      <c r="D139" s="314"/>
      <c r="E139" s="314"/>
      <c r="F139" s="314"/>
      <c r="G139" s="318"/>
      <c r="H139" s="319"/>
      <c r="I139" s="319"/>
      <c r="J139" s="319"/>
      <c r="K139" s="319"/>
      <c r="L139" s="319"/>
      <c r="M139" s="320"/>
      <c r="N139" s="327" t="str">
        <f>'支給申請額算定シート（Ⅹ．統合関係医療機関）'!B$3&amp;""</f>
        <v/>
      </c>
      <c r="O139" s="327"/>
      <c r="P139" s="327"/>
      <c r="Q139" s="327"/>
      <c r="R139" s="327"/>
      <c r="S139" s="327"/>
      <c r="T139" s="327"/>
      <c r="U139" s="327"/>
      <c r="V139" s="327"/>
      <c r="W139" s="327"/>
      <c r="X139" s="327"/>
      <c r="Y139" s="327"/>
      <c r="Z139" s="327"/>
      <c r="AA139" s="327"/>
      <c r="AB139" s="327"/>
      <c r="AC139" s="327"/>
      <c r="AD139" s="327"/>
      <c r="AE139" s="327"/>
      <c r="AF139" s="327"/>
      <c r="AG139" s="327"/>
      <c r="AH139" s="327"/>
      <c r="AI139" s="327" t="str">
        <f>'支給申請額算定シート（Ⅹ．統合関係医療機関）'!C$3&amp;""</f>
        <v/>
      </c>
      <c r="AJ139" s="327"/>
      <c r="AK139" s="327"/>
      <c r="AL139" s="327"/>
      <c r="AM139" s="327"/>
      <c r="AN139" s="327"/>
      <c r="AO139" s="327"/>
      <c r="AP139" s="327"/>
      <c r="AQ139" s="327"/>
      <c r="AR139" s="327"/>
      <c r="AS139" s="327"/>
      <c r="AT139" s="327"/>
      <c r="AU139" s="327"/>
      <c r="AV139" s="327"/>
      <c r="AW139" s="327"/>
      <c r="AX139" s="327"/>
      <c r="AY139" s="327"/>
      <c r="AZ139" s="327"/>
      <c r="BA139" s="327"/>
      <c r="BB139" s="327"/>
      <c r="BC139" s="327"/>
      <c r="BD139" s="327" t="str">
        <f>'支給申請額算定シート（Ⅹ．統合関係医療機関）'!G$3&amp;""</f>
        <v/>
      </c>
      <c r="BE139" s="327"/>
      <c r="BF139" s="327"/>
      <c r="BG139" s="327"/>
      <c r="BH139" s="327"/>
      <c r="BI139" s="327"/>
      <c r="BJ139" s="327"/>
      <c r="BK139" s="327"/>
      <c r="BL139" s="327"/>
      <c r="BM139" s="327"/>
      <c r="BN139" s="327"/>
      <c r="BO139" s="327"/>
      <c r="BP139" s="327"/>
      <c r="BQ139" s="327"/>
      <c r="BR139" s="327"/>
      <c r="BS139" s="327"/>
      <c r="BT139" s="327"/>
      <c r="BU139" s="327"/>
      <c r="BV139" s="327"/>
      <c r="BW139" s="327"/>
      <c r="BX139" s="327"/>
      <c r="BY139" s="327"/>
      <c r="BZ139" s="12"/>
    </row>
    <row r="140" spans="1:78" ht="6.75" customHeight="1">
      <c r="A140" s="14"/>
      <c r="B140" s="14"/>
      <c r="C140" s="314"/>
      <c r="D140" s="314"/>
      <c r="E140" s="314"/>
      <c r="F140" s="314"/>
      <c r="G140" s="321"/>
      <c r="H140" s="322"/>
      <c r="I140" s="322"/>
      <c r="J140" s="322"/>
      <c r="K140" s="322"/>
      <c r="L140" s="322"/>
      <c r="M140" s="323"/>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c r="AI140" s="327"/>
      <c r="AJ140" s="327"/>
      <c r="AK140" s="327"/>
      <c r="AL140" s="327"/>
      <c r="AM140" s="327"/>
      <c r="AN140" s="327"/>
      <c r="AO140" s="327"/>
      <c r="AP140" s="327"/>
      <c r="AQ140" s="327"/>
      <c r="AR140" s="327"/>
      <c r="AS140" s="327"/>
      <c r="AT140" s="327"/>
      <c r="AU140" s="327"/>
      <c r="AV140" s="327"/>
      <c r="AW140" s="327"/>
      <c r="AX140" s="327"/>
      <c r="AY140" s="327"/>
      <c r="AZ140" s="327"/>
      <c r="BA140" s="327"/>
      <c r="BB140" s="327"/>
      <c r="BC140" s="327"/>
      <c r="BD140" s="327"/>
      <c r="BE140" s="327"/>
      <c r="BF140" s="327"/>
      <c r="BG140" s="327"/>
      <c r="BH140" s="327"/>
      <c r="BI140" s="327"/>
      <c r="BJ140" s="327"/>
      <c r="BK140" s="327"/>
      <c r="BL140" s="327"/>
      <c r="BM140" s="327"/>
      <c r="BN140" s="327"/>
      <c r="BO140" s="327"/>
      <c r="BP140" s="327"/>
      <c r="BQ140" s="327"/>
      <c r="BR140" s="327"/>
      <c r="BS140" s="327"/>
      <c r="BT140" s="327"/>
      <c r="BU140" s="327"/>
      <c r="BV140" s="327"/>
      <c r="BW140" s="327"/>
      <c r="BX140" s="327"/>
      <c r="BY140" s="327"/>
      <c r="BZ140" s="12"/>
    </row>
    <row r="141" spans="1:78" ht="6.75" customHeight="1">
      <c r="A141" s="14"/>
      <c r="B141" s="14"/>
      <c r="C141" s="314"/>
      <c r="D141" s="314"/>
      <c r="E141" s="314"/>
      <c r="F141" s="314"/>
      <c r="G141" s="324"/>
      <c r="H141" s="325"/>
      <c r="I141" s="325"/>
      <c r="J141" s="325"/>
      <c r="K141" s="325"/>
      <c r="L141" s="325"/>
      <c r="M141" s="326"/>
      <c r="N141" s="328"/>
      <c r="O141" s="328"/>
      <c r="P141" s="328"/>
      <c r="Q141" s="328"/>
      <c r="R141" s="328"/>
      <c r="S141" s="328"/>
      <c r="T141" s="328"/>
      <c r="U141" s="328"/>
      <c r="V141" s="328"/>
      <c r="W141" s="328"/>
      <c r="X141" s="328"/>
      <c r="Y141" s="328"/>
      <c r="Z141" s="328"/>
      <c r="AA141" s="328"/>
      <c r="AB141" s="328"/>
      <c r="AC141" s="328"/>
      <c r="AD141" s="328"/>
      <c r="AE141" s="328"/>
      <c r="AF141" s="328"/>
      <c r="AG141" s="328"/>
      <c r="AH141" s="328"/>
      <c r="AI141" s="328"/>
      <c r="AJ141" s="328"/>
      <c r="AK141" s="328"/>
      <c r="AL141" s="328"/>
      <c r="AM141" s="328"/>
      <c r="AN141" s="328"/>
      <c r="AO141" s="328"/>
      <c r="AP141" s="328"/>
      <c r="AQ141" s="328"/>
      <c r="AR141" s="328"/>
      <c r="AS141" s="328"/>
      <c r="AT141" s="328"/>
      <c r="AU141" s="328"/>
      <c r="AV141" s="328"/>
      <c r="AW141" s="328"/>
      <c r="AX141" s="328"/>
      <c r="AY141" s="328"/>
      <c r="AZ141" s="328"/>
      <c r="BA141" s="328"/>
      <c r="BB141" s="328"/>
      <c r="BC141" s="328"/>
      <c r="BD141" s="328"/>
      <c r="BE141" s="328"/>
      <c r="BF141" s="328"/>
      <c r="BG141" s="328"/>
      <c r="BH141" s="328"/>
      <c r="BI141" s="328"/>
      <c r="BJ141" s="328"/>
      <c r="BK141" s="328"/>
      <c r="BL141" s="328"/>
      <c r="BM141" s="328"/>
      <c r="BN141" s="328"/>
      <c r="BO141" s="328"/>
      <c r="BP141" s="328"/>
      <c r="BQ141" s="328"/>
      <c r="BR141" s="328"/>
      <c r="BS141" s="328"/>
      <c r="BT141" s="328"/>
      <c r="BU141" s="328"/>
      <c r="BV141" s="328"/>
      <c r="BW141" s="328"/>
      <c r="BX141" s="328"/>
      <c r="BY141" s="328"/>
      <c r="BZ141" s="12"/>
    </row>
    <row r="142" spans="1:78" ht="6.75" customHeight="1">
      <c r="A142" s="15"/>
      <c r="B142" s="15"/>
      <c r="C142" s="278" t="s">
        <v>13</v>
      </c>
      <c r="D142" s="279"/>
      <c r="E142" s="279"/>
      <c r="F142" s="279"/>
      <c r="G142" s="279"/>
      <c r="H142" s="279"/>
      <c r="I142" s="279"/>
      <c r="J142" s="279"/>
      <c r="K142" s="279"/>
      <c r="L142" s="279"/>
      <c r="M142" s="279"/>
      <c r="N142" s="282" t="s">
        <v>19</v>
      </c>
      <c r="O142" s="283"/>
      <c r="P142" s="283"/>
      <c r="Q142" s="283"/>
      <c r="R142" s="283"/>
      <c r="S142" s="283"/>
      <c r="T142" s="283"/>
      <c r="U142" s="283"/>
      <c r="V142" s="283"/>
      <c r="W142" s="284"/>
      <c r="X142" s="278" t="s">
        <v>44</v>
      </c>
      <c r="Y142" s="279"/>
      <c r="Z142" s="279"/>
      <c r="AA142" s="279"/>
      <c r="AB142" s="279"/>
      <c r="AC142" s="279"/>
      <c r="AD142" s="279"/>
      <c r="AE142" s="279"/>
      <c r="AF142" s="279"/>
      <c r="AG142" s="279"/>
      <c r="AH142" s="279"/>
      <c r="AI142" s="279"/>
      <c r="AJ142" s="279"/>
      <c r="AK142" s="279"/>
      <c r="AL142" s="279"/>
      <c r="AM142" s="279"/>
      <c r="AN142" s="279"/>
      <c r="AO142" s="279"/>
      <c r="AP142" s="279"/>
      <c r="AQ142" s="279"/>
      <c r="AR142" s="279"/>
      <c r="AS142" s="279"/>
      <c r="AT142" s="279"/>
      <c r="AU142" s="279"/>
      <c r="AV142" s="279"/>
      <c r="AW142" s="279"/>
      <c r="AX142" s="279"/>
      <c r="AY142" s="279"/>
      <c r="AZ142" s="279"/>
      <c r="BA142" s="279"/>
      <c r="BB142" s="279"/>
      <c r="BC142" s="279"/>
      <c r="BD142" s="279"/>
      <c r="BE142" s="279"/>
      <c r="BF142" s="279"/>
      <c r="BG142" s="279"/>
      <c r="BH142" s="279"/>
      <c r="BI142" s="279"/>
      <c r="BJ142" s="279"/>
      <c r="BK142" s="279"/>
      <c r="BL142" s="279"/>
      <c r="BM142" s="279"/>
      <c r="BN142" s="279"/>
      <c r="BO142" s="279"/>
      <c r="BP142" s="279"/>
      <c r="BQ142" s="279"/>
      <c r="BR142" s="279"/>
      <c r="BS142" s="279"/>
      <c r="BT142" s="279"/>
      <c r="BU142" s="279"/>
      <c r="BV142" s="279"/>
      <c r="BW142" s="279"/>
      <c r="BX142" s="279"/>
      <c r="BY142" s="288"/>
      <c r="BZ142" s="12"/>
    </row>
    <row r="143" spans="1:78" ht="6.75" customHeight="1">
      <c r="A143" s="15"/>
      <c r="B143" s="15"/>
      <c r="C143" s="280"/>
      <c r="D143" s="281"/>
      <c r="E143" s="281"/>
      <c r="F143" s="281"/>
      <c r="G143" s="281"/>
      <c r="H143" s="281"/>
      <c r="I143" s="281"/>
      <c r="J143" s="281"/>
      <c r="K143" s="281"/>
      <c r="L143" s="281"/>
      <c r="M143" s="281"/>
      <c r="N143" s="285"/>
      <c r="O143" s="286"/>
      <c r="P143" s="286"/>
      <c r="Q143" s="286"/>
      <c r="R143" s="286"/>
      <c r="S143" s="286"/>
      <c r="T143" s="286"/>
      <c r="U143" s="286"/>
      <c r="V143" s="286"/>
      <c r="W143" s="287"/>
      <c r="X143" s="280"/>
      <c r="Y143" s="281"/>
      <c r="Z143" s="281"/>
      <c r="AA143" s="281"/>
      <c r="AB143" s="281"/>
      <c r="AC143" s="281"/>
      <c r="AD143" s="281"/>
      <c r="AE143" s="281"/>
      <c r="AF143" s="281"/>
      <c r="AG143" s="281"/>
      <c r="AH143" s="281"/>
      <c r="AI143" s="281"/>
      <c r="AJ143" s="281"/>
      <c r="AK143" s="281"/>
      <c r="AL143" s="281"/>
      <c r="AM143" s="281"/>
      <c r="AN143" s="281"/>
      <c r="AO143" s="281"/>
      <c r="AP143" s="281"/>
      <c r="AQ143" s="281"/>
      <c r="AR143" s="281"/>
      <c r="AS143" s="281"/>
      <c r="AT143" s="281"/>
      <c r="AU143" s="281"/>
      <c r="AV143" s="281"/>
      <c r="AW143" s="281"/>
      <c r="AX143" s="281"/>
      <c r="AY143" s="281"/>
      <c r="AZ143" s="281"/>
      <c r="BA143" s="281"/>
      <c r="BB143" s="281"/>
      <c r="BC143" s="281"/>
      <c r="BD143" s="281"/>
      <c r="BE143" s="281"/>
      <c r="BF143" s="281"/>
      <c r="BG143" s="281"/>
      <c r="BH143" s="281"/>
      <c r="BI143" s="281"/>
      <c r="BJ143" s="281"/>
      <c r="BK143" s="281"/>
      <c r="BL143" s="281"/>
      <c r="BM143" s="281"/>
      <c r="BN143" s="281"/>
      <c r="BO143" s="281"/>
      <c r="BP143" s="281"/>
      <c r="BQ143" s="281"/>
      <c r="BR143" s="281"/>
      <c r="BS143" s="281"/>
      <c r="BT143" s="281"/>
      <c r="BU143" s="281"/>
      <c r="BV143" s="281"/>
      <c r="BW143" s="281"/>
      <c r="BX143" s="281"/>
      <c r="BY143" s="289"/>
      <c r="BZ143" s="12"/>
    </row>
    <row r="144" spans="1:78" ht="6.75" customHeight="1">
      <c r="A144" s="15"/>
      <c r="B144" s="15"/>
      <c r="C144" s="290" t="str">
        <f>'支給申請額算定シート（Ⅹ．統合関係医療機関）'!B$5&amp;""</f>
        <v/>
      </c>
      <c r="D144" s="291"/>
      <c r="E144" s="291"/>
      <c r="F144" s="291"/>
      <c r="G144" s="291"/>
      <c r="H144" s="291"/>
      <c r="I144" s="291"/>
      <c r="J144" s="291"/>
      <c r="K144" s="291"/>
      <c r="L144" s="291"/>
      <c r="M144" s="291"/>
      <c r="N144" s="296" t="str">
        <f>'支給申請額算定シート（Ⅹ．統合関係医療機関）'!C$5&amp;""</f>
        <v/>
      </c>
      <c r="O144" s="297"/>
      <c r="P144" s="297"/>
      <c r="Q144" s="297"/>
      <c r="R144" s="297"/>
      <c r="S144" s="297"/>
      <c r="T144" s="297"/>
      <c r="U144" s="297"/>
      <c r="V144" s="297"/>
      <c r="W144" s="298"/>
      <c r="X144" s="278" t="s">
        <v>11</v>
      </c>
      <c r="Y144" s="279"/>
      <c r="Z144" s="279"/>
      <c r="AA144" s="279"/>
      <c r="AB144" s="279"/>
      <c r="AC144" s="279"/>
      <c r="AD144" s="279"/>
      <c r="AE144" s="279"/>
      <c r="AF144" s="279"/>
      <c r="AG144" s="16"/>
      <c r="AH144" s="16"/>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c r="BP144" s="17"/>
      <c r="BQ144" s="17"/>
      <c r="BR144" s="17"/>
      <c r="BS144" s="17"/>
      <c r="BT144" s="17"/>
      <c r="BU144" s="17"/>
      <c r="BV144" s="17"/>
      <c r="BW144" s="17"/>
      <c r="BX144" s="17"/>
      <c r="BY144" s="18"/>
      <c r="BZ144" s="12"/>
    </row>
    <row r="145" spans="1:78" ht="6.75" customHeight="1">
      <c r="A145" s="15"/>
      <c r="B145" s="15"/>
      <c r="C145" s="292"/>
      <c r="D145" s="293"/>
      <c r="E145" s="293"/>
      <c r="F145" s="293"/>
      <c r="G145" s="293"/>
      <c r="H145" s="293"/>
      <c r="I145" s="293"/>
      <c r="J145" s="293"/>
      <c r="K145" s="293"/>
      <c r="L145" s="293"/>
      <c r="M145" s="293"/>
      <c r="N145" s="299"/>
      <c r="O145" s="300"/>
      <c r="P145" s="300"/>
      <c r="Q145" s="300"/>
      <c r="R145" s="300"/>
      <c r="S145" s="300"/>
      <c r="T145" s="300"/>
      <c r="U145" s="300"/>
      <c r="V145" s="300"/>
      <c r="W145" s="301"/>
      <c r="X145" s="305"/>
      <c r="Y145" s="306"/>
      <c r="Z145" s="306"/>
      <c r="AA145" s="306"/>
      <c r="AB145" s="306"/>
      <c r="AC145" s="306"/>
      <c r="AD145" s="306"/>
      <c r="AE145" s="306"/>
      <c r="AF145" s="306"/>
      <c r="AG145" s="307" t="s">
        <v>2</v>
      </c>
      <c r="AH145" s="307"/>
      <c r="AI145" s="307"/>
      <c r="AJ145" s="307"/>
      <c r="AK145" s="307"/>
      <c r="AL145" s="307"/>
      <c r="AM145" s="307"/>
      <c r="AN145" s="307"/>
      <c r="AO145" s="307"/>
      <c r="AP145" s="307" t="s">
        <v>3</v>
      </c>
      <c r="AQ145" s="307"/>
      <c r="AR145" s="307"/>
      <c r="AS145" s="307"/>
      <c r="AT145" s="307"/>
      <c r="AU145" s="307"/>
      <c r="AV145" s="307"/>
      <c r="AW145" s="307"/>
      <c r="AX145" s="307"/>
      <c r="AY145" s="307" t="s">
        <v>4</v>
      </c>
      <c r="AZ145" s="307"/>
      <c r="BA145" s="307"/>
      <c r="BB145" s="307"/>
      <c r="BC145" s="307"/>
      <c r="BD145" s="307"/>
      <c r="BE145" s="307"/>
      <c r="BF145" s="307"/>
      <c r="BG145" s="307"/>
      <c r="BH145" s="307" t="s">
        <v>6</v>
      </c>
      <c r="BI145" s="307"/>
      <c r="BJ145" s="307"/>
      <c r="BK145" s="307"/>
      <c r="BL145" s="307"/>
      <c r="BM145" s="307"/>
      <c r="BN145" s="307"/>
      <c r="BO145" s="307"/>
      <c r="BP145" s="307"/>
      <c r="BQ145" s="307" t="s">
        <v>5</v>
      </c>
      <c r="BR145" s="307"/>
      <c r="BS145" s="307"/>
      <c r="BT145" s="307"/>
      <c r="BU145" s="307"/>
      <c r="BV145" s="307"/>
      <c r="BW145" s="307"/>
      <c r="BX145" s="307"/>
      <c r="BY145" s="307"/>
      <c r="BZ145" s="12"/>
    </row>
    <row r="146" spans="1:78" ht="6.75" customHeight="1">
      <c r="A146" s="15"/>
      <c r="B146" s="15"/>
      <c r="C146" s="292"/>
      <c r="D146" s="293"/>
      <c r="E146" s="293"/>
      <c r="F146" s="293"/>
      <c r="G146" s="293"/>
      <c r="H146" s="293"/>
      <c r="I146" s="293"/>
      <c r="J146" s="293"/>
      <c r="K146" s="293"/>
      <c r="L146" s="293"/>
      <c r="M146" s="293"/>
      <c r="N146" s="299"/>
      <c r="O146" s="300"/>
      <c r="P146" s="300"/>
      <c r="Q146" s="300"/>
      <c r="R146" s="300"/>
      <c r="S146" s="300"/>
      <c r="T146" s="300"/>
      <c r="U146" s="300"/>
      <c r="V146" s="300"/>
      <c r="W146" s="301"/>
      <c r="X146" s="280"/>
      <c r="Y146" s="281"/>
      <c r="Z146" s="281"/>
      <c r="AA146" s="281"/>
      <c r="AB146" s="281"/>
      <c r="AC146" s="281"/>
      <c r="AD146" s="281"/>
      <c r="AE146" s="281"/>
      <c r="AF146" s="281"/>
      <c r="AG146" s="307"/>
      <c r="AH146" s="307"/>
      <c r="AI146" s="307"/>
      <c r="AJ146" s="307"/>
      <c r="AK146" s="307"/>
      <c r="AL146" s="307"/>
      <c r="AM146" s="307"/>
      <c r="AN146" s="307"/>
      <c r="AO146" s="307"/>
      <c r="AP146" s="307"/>
      <c r="AQ146" s="307"/>
      <c r="AR146" s="307"/>
      <c r="AS146" s="307"/>
      <c r="AT146" s="307"/>
      <c r="AU146" s="307"/>
      <c r="AV146" s="307"/>
      <c r="AW146" s="307"/>
      <c r="AX146" s="307"/>
      <c r="AY146" s="307"/>
      <c r="AZ146" s="307"/>
      <c r="BA146" s="307"/>
      <c r="BB146" s="307"/>
      <c r="BC146" s="307"/>
      <c r="BD146" s="307"/>
      <c r="BE146" s="307"/>
      <c r="BF146" s="307"/>
      <c r="BG146" s="307"/>
      <c r="BH146" s="307"/>
      <c r="BI146" s="307"/>
      <c r="BJ146" s="307"/>
      <c r="BK146" s="307"/>
      <c r="BL146" s="307"/>
      <c r="BM146" s="307"/>
      <c r="BN146" s="307"/>
      <c r="BO146" s="307"/>
      <c r="BP146" s="307"/>
      <c r="BQ146" s="307"/>
      <c r="BR146" s="307"/>
      <c r="BS146" s="307"/>
      <c r="BT146" s="307"/>
      <c r="BU146" s="307"/>
      <c r="BV146" s="307"/>
      <c r="BW146" s="307"/>
      <c r="BX146" s="307"/>
      <c r="BY146" s="307"/>
      <c r="BZ146" s="12"/>
    </row>
    <row r="147" spans="1:78" ht="6" customHeight="1">
      <c r="A147" s="15"/>
      <c r="B147" s="15"/>
      <c r="C147" s="292"/>
      <c r="D147" s="293"/>
      <c r="E147" s="293"/>
      <c r="F147" s="293"/>
      <c r="G147" s="293"/>
      <c r="H147" s="293"/>
      <c r="I147" s="293"/>
      <c r="J147" s="293"/>
      <c r="K147" s="293"/>
      <c r="L147" s="293"/>
      <c r="M147" s="293"/>
      <c r="N147" s="299"/>
      <c r="O147" s="300"/>
      <c r="P147" s="300"/>
      <c r="Q147" s="300"/>
      <c r="R147" s="300"/>
      <c r="S147" s="300"/>
      <c r="T147" s="300"/>
      <c r="U147" s="300"/>
      <c r="V147" s="300"/>
      <c r="W147" s="301"/>
      <c r="X147" s="308">
        <f>SUM(AG147:BY149)</f>
        <v>0</v>
      </c>
      <c r="Y147" s="309"/>
      <c r="Z147" s="309"/>
      <c r="AA147" s="309"/>
      <c r="AB147" s="309"/>
      <c r="AC147" s="309"/>
      <c r="AD147" s="309"/>
      <c r="AE147" s="309"/>
      <c r="AF147" s="309"/>
      <c r="AG147" s="308">
        <f>'支給申請額算定シート（Ⅹ．統合関係医療機関）'!C$11</f>
        <v>0</v>
      </c>
      <c r="AH147" s="309"/>
      <c r="AI147" s="309"/>
      <c r="AJ147" s="309"/>
      <c r="AK147" s="309"/>
      <c r="AL147" s="309"/>
      <c r="AM147" s="309"/>
      <c r="AN147" s="309"/>
      <c r="AO147" s="309"/>
      <c r="AP147" s="308">
        <f>'支給申請額算定シート（Ⅹ．統合関係医療機関）'!D$11</f>
        <v>0</v>
      </c>
      <c r="AQ147" s="309"/>
      <c r="AR147" s="309"/>
      <c r="AS147" s="309"/>
      <c r="AT147" s="309"/>
      <c r="AU147" s="309"/>
      <c r="AV147" s="309"/>
      <c r="AW147" s="309"/>
      <c r="AX147" s="309"/>
      <c r="AY147" s="308">
        <f>'支給申請額算定シート（Ⅹ．統合関係医療機関）'!E$11</f>
        <v>0</v>
      </c>
      <c r="AZ147" s="309"/>
      <c r="BA147" s="309"/>
      <c r="BB147" s="309"/>
      <c r="BC147" s="309"/>
      <c r="BD147" s="309"/>
      <c r="BE147" s="309"/>
      <c r="BF147" s="309"/>
      <c r="BG147" s="309"/>
      <c r="BH147" s="308">
        <f>'支給申請額算定シート（Ⅹ．統合関係医療機関）'!F$11</f>
        <v>0</v>
      </c>
      <c r="BI147" s="309"/>
      <c r="BJ147" s="309"/>
      <c r="BK147" s="309"/>
      <c r="BL147" s="309"/>
      <c r="BM147" s="309"/>
      <c r="BN147" s="309"/>
      <c r="BO147" s="309"/>
      <c r="BP147" s="309"/>
      <c r="BQ147" s="314">
        <f>'支給申請額算定シート（Ⅹ．統合関係医療機関）'!G$11</f>
        <v>0</v>
      </c>
      <c r="BR147" s="314"/>
      <c r="BS147" s="314"/>
      <c r="BT147" s="314"/>
      <c r="BU147" s="314"/>
      <c r="BV147" s="314"/>
      <c r="BW147" s="314"/>
      <c r="BX147" s="314"/>
      <c r="BY147" s="314"/>
      <c r="BZ147" s="12"/>
    </row>
    <row r="148" spans="1:78" ht="6" customHeight="1">
      <c r="A148" s="15"/>
      <c r="B148" s="15"/>
      <c r="C148" s="292"/>
      <c r="D148" s="293"/>
      <c r="E148" s="293"/>
      <c r="F148" s="293"/>
      <c r="G148" s="293"/>
      <c r="H148" s="293"/>
      <c r="I148" s="293"/>
      <c r="J148" s="293"/>
      <c r="K148" s="293"/>
      <c r="L148" s="293"/>
      <c r="M148" s="293"/>
      <c r="N148" s="299"/>
      <c r="O148" s="300"/>
      <c r="P148" s="300"/>
      <c r="Q148" s="300"/>
      <c r="R148" s="300"/>
      <c r="S148" s="300"/>
      <c r="T148" s="300"/>
      <c r="U148" s="300"/>
      <c r="V148" s="300"/>
      <c r="W148" s="301"/>
      <c r="X148" s="310"/>
      <c r="Y148" s="311"/>
      <c r="Z148" s="311"/>
      <c r="AA148" s="311"/>
      <c r="AB148" s="311"/>
      <c r="AC148" s="311"/>
      <c r="AD148" s="311"/>
      <c r="AE148" s="311"/>
      <c r="AF148" s="311"/>
      <c r="AG148" s="310"/>
      <c r="AH148" s="311"/>
      <c r="AI148" s="311"/>
      <c r="AJ148" s="311"/>
      <c r="AK148" s="311"/>
      <c r="AL148" s="311"/>
      <c r="AM148" s="311"/>
      <c r="AN148" s="311"/>
      <c r="AO148" s="311"/>
      <c r="AP148" s="310"/>
      <c r="AQ148" s="311"/>
      <c r="AR148" s="311"/>
      <c r="AS148" s="311"/>
      <c r="AT148" s="311"/>
      <c r="AU148" s="311"/>
      <c r="AV148" s="311"/>
      <c r="AW148" s="311"/>
      <c r="AX148" s="311"/>
      <c r="AY148" s="310"/>
      <c r="AZ148" s="311"/>
      <c r="BA148" s="311"/>
      <c r="BB148" s="311"/>
      <c r="BC148" s="311"/>
      <c r="BD148" s="311"/>
      <c r="BE148" s="311"/>
      <c r="BF148" s="311"/>
      <c r="BG148" s="311"/>
      <c r="BH148" s="310"/>
      <c r="BI148" s="311"/>
      <c r="BJ148" s="311"/>
      <c r="BK148" s="311"/>
      <c r="BL148" s="311"/>
      <c r="BM148" s="311"/>
      <c r="BN148" s="311"/>
      <c r="BO148" s="311"/>
      <c r="BP148" s="311"/>
      <c r="BQ148" s="314"/>
      <c r="BR148" s="314"/>
      <c r="BS148" s="314"/>
      <c r="BT148" s="314"/>
      <c r="BU148" s="314"/>
      <c r="BV148" s="314"/>
      <c r="BW148" s="314"/>
      <c r="BX148" s="314"/>
      <c r="BY148" s="314"/>
      <c r="BZ148" s="12"/>
    </row>
    <row r="149" spans="1:78" ht="6" customHeight="1">
      <c r="A149" s="15"/>
      <c r="B149" s="15"/>
      <c r="C149" s="294"/>
      <c r="D149" s="295"/>
      <c r="E149" s="295"/>
      <c r="F149" s="295"/>
      <c r="G149" s="295"/>
      <c r="H149" s="295"/>
      <c r="I149" s="295"/>
      <c r="J149" s="295"/>
      <c r="K149" s="295"/>
      <c r="L149" s="295"/>
      <c r="M149" s="295"/>
      <c r="N149" s="302"/>
      <c r="O149" s="303"/>
      <c r="P149" s="303"/>
      <c r="Q149" s="303"/>
      <c r="R149" s="303"/>
      <c r="S149" s="303"/>
      <c r="T149" s="303"/>
      <c r="U149" s="303"/>
      <c r="V149" s="303"/>
      <c r="W149" s="304"/>
      <c r="X149" s="312"/>
      <c r="Y149" s="313"/>
      <c r="Z149" s="313"/>
      <c r="AA149" s="313"/>
      <c r="AB149" s="313"/>
      <c r="AC149" s="313"/>
      <c r="AD149" s="313"/>
      <c r="AE149" s="313"/>
      <c r="AF149" s="313"/>
      <c r="AG149" s="312"/>
      <c r="AH149" s="313"/>
      <c r="AI149" s="313"/>
      <c r="AJ149" s="313"/>
      <c r="AK149" s="313"/>
      <c r="AL149" s="313"/>
      <c r="AM149" s="313"/>
      <c r="AN149" s="313"/>
      <c r="AO149" s="313"/>
      <c r="AP149" s="312"/>
      <c r="AQ149" s="313"/>
      <c r="AR149" s="313"/>
      <c r="AS149" s="313"/>
      <c r="AT149" s="313"/>
      <c r="AU149" s="313"/>
      <c r="AV149" s="313"/>
      <c r="AW149" s="313"/>
      <c r="AX149" s="313"/>
      <c r="AY149" s="312"/>
      <c r="AZ149" s="313"/>
      <c r="BA149" s="313"/>
      <c r="BB149" s="313"/>
      <c r="BC149" s="313"/>
      <c r="BD149" s="313"/>
      <c r="BE149" s="313"/>
      <c r="BF149" s="313"/>
      <c r="BG149" s="313"/>
      <c r="BH149" s="312"/>
      <c r="BI149" s="313"/>
      <c r="BJ149" s="313"/>
      <c r="BK149" s="313"/>
      <c r="BL149" s="313"/>
      <c r="BM149" s="313"/>
      <c r="BN149" s="313"/>
      <c r="BO149" s="313"/>
      <c r="BP149" s="313"/>
      <c r="BQ149" s="314"/>
      <c r="BR149" s="314"/>
      <c r="BS149" s="314"/>
      <c r="BT149" s="314"/>
      <c r="BU149" s="314"/>
      <c r="BV149" s="314"/>
      <c r="BW149" s="314"/>
      <c r="BX149" s="314"/>
      <c r="BY149" s="314"/>
      <c r="BZ149" s="12"/>
    </row>
    <row r="150" spans="1:78" ht="6.75" customHeight="1">
      <c r="A150" s="15"/>
      <c r="B150" s="15"/>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1"/>
      <c r="BY150" s="11"/>
      <c r="BZ150" s="12"/>
    </row>
    <row r="151" spans="1:78" ht="8.25" customHeight="1">
      <c r="A151" s="366" t="s">
        <v>20</v>
      </c>
      <c r="B151" s="366"/>
      <c r="C151" s="366"/>
      <c r="D151" s="366"/>
      <c r="E151" s="366"/>
      <c r="F151" s="366"/>
      <c r="G151" s="366"/>
      <c r="H151" s="366"/>
      <c r="I151" s="366"/>
      <c r="J151" s="366"/>
      <c r="K151" s="366"/>
      <c r="L151" s="366"/>
      <c r="M151" s="366"/>
      <c r="N151" s="366"/>
      <c r="O151" s="366"/>
      <c r="P151" s="366"/>
      <c r="Q151" s="366"/>
      <c r="R151" s="366"/>
      <c r="S151" s="366"/>
      <c r="T151" s="366"/>
      <c r="U151" s="366"/>
      <c r="V151" s="366"/>
      <c r="W151" s="366"/>
      <c r="X151" s="366"/>
      <c r="Y151" s="366"/>
      <c r="Z151" s="366"/>
      <c r="AA151" s="14"/>
      <c r="AB151" s="14"/>
      <c r="AC151" s="14"/>
      <c r="AD151" s="14"/>
      <c r="AE151" s="14"/>
      <c r="AF151" s="14"/>
      <c r="AG151" s="14"/>
      <c r="AH151" s="14"/>
      <c r="AI151" s="14"/>
      <c r="AJ151" s="14"/>
      <c r="AK151" s="14"/>
      <c r="AL151" s="14"/>
      <c r="AM151" s="14"/>
      <c r="AN151" s="14"/>
      <c r="AO151" s="14"/>
      <c r="AP151" s="14"/>
      <c r="AQ151" s="14"/>
      <c r="AR151" s="14"/>
      <c r="AS151" s="14"/>
      <c r="AT151" s="12"/>
    </row>
    <row r="152" spans="1:78" ht="6.75" customHeight="1">
      <c r="A152" s="366"/>
      <c r="B152" s="366"/>
      <c r="C152" s="366"/>
      <c r="D152" s="366"/>
      <c r="E152" s="366"/>
      <c r="F152" s="366"/>
      <c r="G152" s="366"/>
      <c r="H152" s="366"/>
      <c r="I152" s="366"/>
      <c r="J152" s="366"/>
      <c r="K152" s="366"/>
      <c r="L152" s="366"/>
      <c r="M152" s="366"/>
      <c r="N152" s="366"/>
      <c r="O152" s="366"/>
      <c r="P152" s="366"/>
      <c r="Q152" s="366"/>
      <c r="R152" s="366"/>
      <c r="S152" s="366"/>
      <c r="T152" s="366"/>
      <c r="U152" s="366"/>
      <c r="V152" s="366"/>
      <c r="W152" s="366"/>
      <c r="X152" s="366"/>
      <c r="Y152" s="366"/>
      <c r="Z152" s="366"/>
      <c r="AA152" s="14"/>
      <c r="AB152" s="14"/>
      <c r="AC152" s="14"/>
      <c r="AD152" s="14"/>
      <c r="AE152" s="14"/>
      <c r="AF152" s="14"/>
      <c r="AG152" s="14"/>
      <c r="AH152" s="14"/>
      <c r="AI152" s="14"/>
      <c r="AJ152" s="14"/>
      <c r="AK152" s="14"/>
      <c r="AL152" s="14"/>
      <c r="AM152" s="14"/>
      <c r="AN152" s="14"/>
      <c r="AO152" s="14"/>
      <c r="AP152" s="14"/>
      <c r="AQ152" s="14"/>
      <c r="AR152" s="14"/>
      <c r="AS152" s="14"/>
      <c r="AT152" s="12"/>
    </row>
    <row r="153" spans="1:78" ht="6.75" customHeight="1">
      <c r="A153" s="15"/>
      <c r="B153" s="15"/>
      <c r="C153" s="370"/>
      <c r="D153" s="339"/>
      <c r="E153" s="339"/>
      <c r="F153" s="339"/>
      <c r="G153" s="339"/>
      <c r="H153" s="339"/>
      <c r="I153" s="339"/>
      <c r="J153" s="309" t="s">
        <v>23</v>
      </c>
      <c r="K153" s="309"/>
      <c r="L153" s="339"/>
      <c r="M153" s="339"/>
      <c r="N153" s="339"/>
      <c r="O153" s="339"/>
      <c r="P153" s="309" t="s">
        <v>22</v>
      </c>
      <c r="Q153" s="309"/>
      <c r="R153" s="339"/>
      <c r="S153" s="339"/>
      <c r="T153" s="339"/>
      <c r="U153" s="339"/>
      <c r="V153" s="309" t="s">
        <v>21</v>
      </c>
      <c r="W153" s="367"/>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2"/>
    </row>
    <row r="154" spans="1:78" ht="6.75" customHeight="1">
      <c r="A154" s="15"/>
      <c r="B154" s="15"/>
      <c r="C154" s="371"/>
      <c r="D154" s="340"/>
      <c r="E154" s="340"/>
      <c r="F154" s="340"/>
      <c r="G154" s="340"/>
      <c r="H154" s="340"/>
      <c r="I154" s="340"/>
      <c r="J154" s="311"/>
      <c r="K154" s="311"/>
      <c r="L154" s="340"/>
      <c r="M154" s="340"/>
      <c r="N154" s="340"/>
      <c r="O154" s="340"/>
      <c r="P154" s="311"/>
      <c r="Q154" s="311"/>
      <c r="R154" s="340"/>
      <c r="S154" s="340"/>
      <c r="T154" s="340"/>
      <c r="U154" s="340"/>
      <c r="V154" s="311"/>
      <c r="W154" s="368"/>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2"/>
    </row>
    <row r="155" spans="1:78" ht="6.75" customHeight="1">
      <c r="A155" s="15"/>
      <c r="B155" s="15"/>
      <c r="C155" s="371"/>
      <c r="D155" s="340"/>
      <c r="E155" s="340"/>
      <c r="F155" s="340"/>
      <c r="G155" s="340"/>
      <c r="H155" s="340"/>
      <c r="I155" s="340"/>
      <c r="J155" s="311"/>
      <c r="K155" s="311"/>
      <c r="L155" s="340"/>
      <c r="M155" s="340"/>
      <c r="N155" s="340"/>
      <c r="O155" s="340"/>
      <c r="P155" s="311"/>
      <c r="Q155" s="311"/>
      <c r="R155" s="340"/>
      <c r="S155" s="340"/>
      <c r="T155" s="340"/>
      <c r="U155" s="340"/>
      <c r="V155" s="311"/>
      <c r="W155" s="368"/>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2"/>
    </row>
    <row r="156" spans="1:78" ht="6.75" customHeight="1">
      <c r="A156" s="15"/>
      <c r="B156" s="15"/>
      <c r="C156" s="372"/>
      <c r="D156" s="341"/>
      <c r="E156" s="341"/>
      <c r="F156" s="341"/>
      <c r="G156" s="341"/>
      <c r="H156" s="341"/>
      <c r="I156" s="341"/>
      <c r="J156" s="313"/>
      <c r="K156" s="313"/>
      <c r="L156" s="341"/>
      <c r="M156" s="341"/>
      <c r="N156" s="341"/>
      <c r="O156" s="341"/>
      <c r="P156" s="313"/>
      <c r="Q156" s="313"/>
      <c r="R156" s="341"/>
      <c r="S156" s="341"/>
      <c r="T156" s="341"/>
      <c r="U156" s="341"/>
      <c r="V156" s="313"/>
      <c r="W156" s="369"/>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2"/>
    </row>
    <row r="157" spans="1:78" ht="6.75" customHeight="1">
      <c r="A157" s="15"/>
      <c r="B157" s="15"/>
      <c r="C157" s="14"/>
      <c r="D157" s="14"/>
      <c r="E157" s="14"/>
      <c r="F157" s="14"/>
      <c r="G157" s="14"/>
      <c r="H157" s="14"/>
      <c r="I157" s="14"/>
      <c r="J157" s="14"/>
      <c r="K157" s="14"/>
      <c r="L157" s="14"/>
      <c r="M157" s="14"/>
      <c r="N157" s="14"/>
      <c r="O157" s="14"/>
      <c r="P157" s="19"/>
      <c r="Q157" s="19"/>
      <c r="R157" s="14"/>
      <c r="S157" s="14"/>
      <c r="T157" s="14"/>
      <c r="U157" s="14"/>
      <c r="V157" s="19"/>
      <c r="W157" s="19"/>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2"/>
    </row>
    <row r="158" spans="1:78" ht="8.25" customHeight="1">
      <c r="A158" s="366" t="s">
        <v>43</v>
      </c>
      <c r="B158" s="366"/>
      <c r="C158" s="366"/>
      <c r="D158" s="366"/>
      <c r="E158" s="366"/>
      <c r="F158" s="366"/>
      <c r="G158" s="366"/>
      <c r="H158" s="366"/>
      <c r="I158" s="366"/>
      <c r="J158" s="366"/>
      <c r="K158" s="366"/>
      <c r="L158" s="366"/>
      <c r="M158" s="366"/>
      <c r="N158" s="366"/>
      <c r="O158" s="366"/>
      <c r="P158" s="366"/>
      <c r="Q158" s="366"/>
      <c r="R158" s="366"/>
      <c r="S158" s="366"/>
      <c r="T158" s="366"/>
      <c r="U158" s="366"/>
      <c r="V158" s="366"/>
      <c r="W158" s="366"/>
      <c r="X158" s="366"/>
      <c r="Y158" s="366"/>
      <c r="Z158" s="366"/>
      <c r="AA158" s="366"/>
      <c r="AB158" s="366"/>
      <c r="AC158" s="366"/>
      <c r="AD158" s="366"/>
      <c r="AE158" s="366"/>
      <c r="AF158" s="366"/>
      <c r="AG158" s="366"/>
      <c r="AH158" s="366"/>
      <c r="AI158" s="366"/>
      <c r="AJ158" s="366"/>
      <c r="AK158" s="366"/>
      <c r="AL158" s="366"/>
      <c r="AM158" s="366"/>
      <c r="AN158" s="366"/>
      <c r="AO158" s="366"/>
      <c r="AP158" s="366"/>
      <c r="AQ158" s="366"/>
      <c r="AR158" s="366"/>
      <c r="AS158" s="366"/>
      <c r="AT158" s="366"/>
      <c r="AU158" s="366"/>
      <c r="AV158" s="366"/>
      <c r="AW158" s="366"/>
      <c r="AX158" s="366"/>
      <c r="AY158" s="366"/>
      <c r="AZ158" s="366"/>
      <c r="BA158" s="366"/>
      <c r="BB158" s="366"/>
      <c r="BC158" s="366"/>
      <c r="BD158" s="366"/>
      <c r="BE158" s="366"/>
      <c r="BF158" s="366"/>
      <c r="BG158" s="366"/>
      <c r="BH158" s="366"/>
      <c r="BI158" s="366"/>
      <c r="BJ158" s="366"/>
      <c r="BK158" s="366"/>
      <c r="BL158" s="366"/>
      <c r="BM158" s="366"/>
      <c r="BN158" s="366"/>
      <c r="BO158" s="366"/>
      <c r="BP158" s="366"/>
    </row>
    <row r="159" spans="1:78" ht="6.75" customHeight="1">
      <c r="A159" s="366"/>
      <c r="B159" s="366"/>
      <c r="C159" s="366"/>
      <c r="D159" s="366"/>
      <c r="E159" s="366"/>
      <c r="F159" s="366"/>
      <c r="G159" s="366"/>
      <c r="H159" s="366"/>
      <c r="I159" s="366"/>
      <c r="J159" s="366"/>
      <c r="K159" s="366"/>
      <c r="L159" s="366"/>
      <c r="M159" s="366"/>
      <c r="N159" s="366"/>
      <c r="O159" s="366"/>
      <c r="P159" s="366"/>
      <c r="Q159" s="366"/>
      <c r="R159" s="366"/>
      <c r="S159" s="366"/>
      <c r="T159" s="366"/>
      <c r="U159" s="366"/>
      <c r="V159" s="366"/>
      <c r="W159" s="366"/>
      <c r="X159" s="366"/>
      <c r="Y159" s="366"/>
      <c r="Z159" s="366"/>
      <c r="AA159" s="366"/>
      <c r="AB159" s="366"/>
      <c r="AC159" s="366"/>
      <c r="AD159" s="366"/>
      <c r="AE159" s="366"/>
      <c r="AF159" s="366"/>
      <c r="AG159" s="366"/>
      <c r="AH159" s="366"/>
      <c r="AI159" s="366"/>
      <c r="AJ159" s="366"/>
      <c r="AK159" s="366"/>
      <c r="AL159" s="366"/>
      <c r="AM159" s="366"/>
      <c r="AN159" s="366"/>
      <c r="AO159" s="366"/>
      <c r="AP159" s="366"/>
      <c r="AQ159" s="366"/>
      <c r="AR159" s="366"/>
      <c r="AS159" s="366"/>
      <c r="AT159" s="366"/>
      <c r="AU159" s="366"/>
      <c r="AV159" s="366"/>
      <c r="AW159" s="366"/>
      <c r="AX159" s="366"/>
      <c r="AY159" s="366"/>
      <c r="AZ159" s="366"/>
      <c r="BA159" s="366"/>
      <c r="BB159" s="366"/>
      <c r="BC159" s="366"/>
      <c r="BD159" s="366"/>
      <c r="BE159" s="366"/>
      <c r="BF159" s="366"/>
      <c r="BG159" s="366"/>
      <c r="BH159" s="366"/>
      <c r="BI159" s="366"/>
      <c r="BJ159" s="366"/>
      <c r="BK159" s="366"/>
      <c r="BL159" s="366"/>
      <c r="BM159" s="366"/>
      <c r="BN159" s="366"/>
      <c r="BO159" s="366"/>
      <c r="BP159" s="366"/>
    </row>
    <row r="160" spans="1:78" ht="12" customHeight="1">
      <c r="A160" s="15"/>
      <c r="B160" s="15"/>
      <c r="C160" s="357" t="s">
        <v>187</v>
      </c>
      <c r="D160" s="358"/>
      <c r="E160" s="358"/>
      <c r="F160" s="358"/>
      <c r="G160" s="358"/>
      <c r="H160" s="358"/>
      <c r="I160" s="358"/>
      <c r="J160" s="358"/>
      <c r="K160" s="358"/>
      <c r="L160" s="358"/>
      <c r="M160" s="358"/>
      <c r="N160" s="358"/>
      <c r="O160" s="358"/>
      <c r="P160" s="358"/>
      <c r="Q160" s="358"/>
      <c r="R160" s="358"/>
      <c r="S160" s="358"/>
      <c r="T160" s="358"/>
      <c r="U160" s="358"/>
      <c r="V160" s="358"/>
      <c r="W160" s="359"/>
      <c r="X160" s="15"/>
      <c r="Y160" s="356" t="s">
        <v>100</v>
      </c>
      <c r="Z160" s="356"/>
      <c r="AA160" s="356"/>
      <c r="AB160" s="356"/>
      <c r="AC160" s="356"/>
      <c r="AD160" s="356"/>
      <c r="AE160" s="356"/>
      <c r="AF160" s="356"/>
      <c r="AG160" s="356"/>
      <c r="AH160" s="356"/>
      <c r="AI160" s="356"/>
      <c r="AJ160" s="356"/>
      <c r="AK160" s="356"/>
      <c r="AL160" s="356"/>
      <c r="AM160" s="356"/>
      <c r="AN160" s="356"/>
      <c r="AO160" s="356"/>
      <c r="AP160" s="356"/>
      <c r="AQ160" s="356"/>
      <c r="AR160" s="356"/>
      <c r="AS160" s="356"/>
      <c r="AT160" s="356"/>
      <c r="AU160" s="356"/>
      <c r="AV160" s="356"/>
      <c r="AW160" s="356"/>
      <c r="AX160" s="356"/>
      <c r="AY160" s="356"/>
      <c r="AZ160" s="356"/>
      <c r="BA160" s="356"/>
      <c r="BB160" s="356"/>
      <c r="BC160" s="356"/>
      <c r="BD160" s="356"/>
      <c r="BE160" s="356"/>
      <c r="BF160" s="356"/>
      <c r="BG160" s="356"/>
      <c r="BH160" s="356"/>
      <c r="BI160" s="356"/>
      <c r="BJ160" s="356"/>
      <c r="BK160" s="356"/>
      <c r="BL160" s="356"/>
      <c r="BM160" s="356"/>
      <c r="BN160" s="356"/>
      <c r="BO160" s="356"/>
      <c r="BP160" s="356"/>
      <c r="BQ160" s="356"/>
      <c r="BR160" s="356"/>
      <c r="BS160" s="356"/>
      <c r="BT160" s="356"/>
      <c r="BU160" s="356"/>
      <c r="BV160" s="356"/>
      <c r="BW160" s="356"/>
      <c r="BX160" s="356"/>
      <c r="BY160" s="356"/>
    </row>
    <row r="161" spans="1:78" ht="12" customHeight="1">
      <c r="A161" s="15"/>
      <c r="B161" s="15"/>
      <c r="C161" s="360"/>
      <c r="D161" s="361"/>
      <c r="E161" s="361"/>
      <c r="F161" s="361"/>
      <c r="G161" s="361"/>
      <c r="H161" s="361"/>
      <c r="I161" s="361"/>
      <c r="J161" s="361"/>
      <c r="K161" s="361"/>
      <c r="L161" s="361"/>
      <c r="M161" s="361"/>
      <c r="N161" s="361"/>
      <c r="O161" s="361"/>
      <c r="P161" s="361"/>
      <c r="Q161" s="361"/>
      <c r="R161" s="361"/>
      <c r="S161" s="361"/>
      <c r="T161" s="361"/>
      <c r="U161" s="361"/>
      <c r="V161" s="361"/>
      <c r="W161" s="362"/>
      <c r="X161" s="15"/>
      <c r="Y161" s="356"/>
      <c r="Z161" s="356"/>
      <c r="AA161" s="356"/>
      <c r="AB161" s="356"/>
      <c r="AC161" s="356"/>
      <c r="AD161" s="356"/>
      <c r="AE161" s="356"/>
      <c r="AF161" s="356"/>
      <c r="AG161" s="356"/>
      <c r="AH161" s="356"/>
      <c r="AI161" s="356"/>
      <c r="AJ161" s="356"/>
      <c r="AK161" s="356"/>
      <c r="AL161" s="356"/>
      <c r="AM161" s="356"/>
      <c r="AN161" s="356"/>
      <c r="AO161" s="356"/>
      <c r="AP161" s="356"/>
      <c r="AQ161" s="356"/>
      <c r="AR161" s="356"/>
      <c r="AS161" s="356"/>
      <c r="AT161" s="356"/>
      <c r="AU161" s="356"/>
      <c r="AV161" s="356"/>
      <c r="AW161" s="356"/>
      <c r="AX161" s="356"/>
      <c r="AY161" s="356"/>
      <c r="AZ161" s="356"/>
      <c r="BA161" s="356"/>
      <c r="BB161" s="356"/>
      <c r="BC161" s="356"/>
      <c r="BD161" s="356"/>
      <c r="BE161" s="356"/>
      <c r="BF161" s="356"/>
      <c r="BG161" s="356"/>
      <c r="BH161" s="356"/>
      <c r="BI161" s="356"/>
      <c r="BJ161" s="356"/>
      <c r="BK161" s="356"/>
      <c r="BL161" s="356"/>
      <c r="BM161" s="356"/>
      <c r="BN161" s="356"/>
      <c r="BO161" s="356"/>
      <c r="BP161" s="356"/>
      <c r="BQ161" s="356"/>
      <c r="BR161" s="356"/>
      <c r="BS161" s="356"/>
      <c r="BT161" s="356"/>
      <c r="BU161" s="356"/>
      <c r="BV161" s="356"/>
      <c r="BW161" s="356"/>
      <c r="BX161" s="356"/>
      <c r="BY161" s="356"/>
    </row>
    <row r="162" spans="1:78" ht="12" customHeight="1">
      <c r="A162" s="15"/>
      <c r="B162" s="15"/>
      <c r="C162" s="360"/>
      <c r="D162" s="361"/>
      <c r="E162" s="361"/>
      <c r="F162" s="361"/>
      <c r="G162" s="361"/>
      <c r="H162" s="361"/>
      <c r="I162" s="361"/>
      <c r="J162" s="361"/>
      <c r="K162" s="361"/>
      <c r="L162" s="361"/>
      <c r="M162" s="361"/>
      <c r="N162" s="361"/>
      <c r="O162" s="361"/>
      <c r="P162" s="361"/>
      <c r="Q162" s="361"/>
      <c r="R162" s="361"/>
      <c r="S162" s="361"/>
      <c r="T162" s="361"/>
      <c r="U162" s="361"/>
      <c r="V162" s="361"/>
      <c r="W162" s="362"/>
      <c r="X162" s="15"/>
      <c r="Y162" s="356"/>
      <c r="Z162" s="356"/>
      <c r="AA162" s="356"/>
      <c r="AB162" s="356"/>
      <c r="AC162" s="356"/>
      <c r="AD162" s="356"/>
      <c r="AE162" s="356"/>
      <c r="AF162" s="356"/>
      <c r="AG162" s="356"/>
      <c r="AH162" s="356"/>
      <c r="AI162" s="356"/>
      <c r="AJ162" s="356"/>
      <c r="AK162" s="356"/>
      <c r="AL162" s="356"/>
      <c r="AM162" s="356"/>
      <c r="AN162" s="356"/>
      <c r="AO162" s="356"/>
      <c r="AP162" s="356"/>
      <c r="AQ162" s="356"/>
      <c r="AR162" s="356"/>
      <c r="AS162" s="356"/>
      <c r="AT162" s="356"/>
      <c r="AU162" s="356"/>
      <c r="AV162" s="356"/>
      <c r="AW162" s="356"/>
      <c r="AX162" s="356"/>
      <c r="AY162" s="356"/>
      <c r="AZ162" s="356"/>
      <c r="BA162" s="356"/>
      <c r="BB162" s="356"/>
      <c r="BC162" s="356"/>
      <c r="BD162" s="356"/>
      <c r="BE162" s="356"/>
      <c r="BF162" s="356"/>
      <c r="BG162" s="356"/>
      <c r="BH162" s="356"/>
      <c r="BI162" s="356"/>
      <c r="BJ162" s="356"/>
      <c r="BK162" s="356"/>
      <c r="BL162" s="356"/>
      <c r="BM162" s="356"/>
      <c r="BN162" s="356"/>
      <c r="BO162" s="356"/>
      <c r="BP162" s="356"/>
      <c r="BQ162" s="356"/>
      <c r="BR162" s="356"/>
      <c r="BS162" s="356"/>
      <c r="BT162" s="356"/>
      <c r="BU162" s="356"/>
      <c r="BV162" s="356"/>
      <c r="BW162" s="356"/>
      <c r="BX162" s="356"/>
      <c r="BY162" s="356"/>
    </row>
    <row r="163" spans="1:78" ht="12" customHeight="1">
      <c r="A163" s="15"/>
      <c r="B163" s="15"/>
      <c r="C163" s="363"/>
      <c r="D163" s="364"/>
      <c r="E163" s="364"/>
      <c r="F163" s="364"/>
      <c r="G163" s="364"/>
      <c r="H163" s="364"/>
      <c r="I163" s="364"/>
      <c r="J163" s="364"/>
      <c r="K163" s="364"/>
      <c r="L163" s="364"/>
      <c r="M163" s="364"/>
      <c r="N163" s="364"/>
      <c r="O163" s="364"/>
      <c r="P163" s="364"/>
      <c r="Q163" s="364"/>
      <c r="R163" s="364"/>
      <c r="S163" s="364"/>
      <c r="T163" s="364"/>
      <c r="U163" s="364"/>
      <c r="V163" s="364"/>
      <c r="W163" s="365"/>
      <c r="X163" s="15"/>
      <c r="Y163" s="356"/>
      <c r="Z163" s="356"/>
      <c r="AA163" s="356"/>
      <c r="AB163" s="356"/>
      <c r="AC163" s="356"/>
      <c r="AD163" s="356"/>
      <c r="AE163" s="356"/>
      <c r="AF163" s="356"/>
      <c r="AG163" s="356"/>
      <c r="AH163" s="356"/>
      <c r="AI163" s="356"/>
      <c r="AJ163" s="356"/>
      <c r="AK163" s="356"/>
      <c r="AL163" s="356"/>
      <c r="AM163" s="356"/>
      <c r="AN163" s="356"/>
      <c r="AO163" s="356"/>
      <c r="AP163" s="356"/>
      <c r="AQ163" s="356"/>
      <c r="AR163" s="356"/>
      <c r="AS163" s="356"/>
      <c r="AT163" s="356"/>
      <c r="AU163" s="356"/>
      <c r="AV163" s="356"/>
      <c r="AW163" s="356"/>
      <c r="AX163" s="356"/>
      <c r="AY163" s="356"/>
      <c r="AZ163" s="356"/>
      <c r="BA163" s="356"/>
      <c r="BB163" s="356"/>
      <c r="BC163" s="356"/>
      <c r="BD163" s="356"/>
      <c r="BE163" s="356"/>
      <c r="BF163" s="356"/>
      <c r="BG163" s="356"/>
      <c r="BH163" s="356"/>
      <c r="BI163" s="356"/>
      <c r="BJ163" s="356"/>
      <c r="BK163" s="356"/>
      <c r="BL163" s="356"/>
      <c r="BM163" s="356"/>
      <c r="BN163" s="356"/>
      <c r="BO163" s="356"/>
      <c r="BP163" s="356"/>
      <c r="BQ163" s="356"/>
      <c r="BR163" s="356"/>
      <c r="BS163" s="356"/>
      <c r="BT163" s="356"/>
      <c r="BU163" s="356"/>
      <c r="BV163" s="356"/>
      <c r="BW163" s="356"/>
      <c r="BX163" s="356"/>
      <c r="BY163" s="356"/>
    </row>
    <row r="164" spans="1:78" ht="7.5" customHeight="1">
      <c r="A164" s="247" t="s">
        <v>178</v>
      </c>
      <c r="B164" s="247"/>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2"/>
    </row>
    <row r="165" spans="1:78" ht="6.75" customHeight="1">
      <c r="A165" s="247"/>
      <c r="B165" s="247"/>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2"/>
    </row>
    <row r="166" spans="1:78" ht="6.75" customHeight="1" thickBot="1">
      <c r="A166" s="247"/>
      <c r="B166" s="247"/>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2"/>
    </row>
    <row r="167" spans="1:78" ht="30.75" customHeight="1" thickBot="1">
      <c r="A167" s="345" t="s">
        <v>40</v>
      </c>
      <c r="B167" s="346"/>
      <c r="C167" s="346"/>
      <c r="D167" s="346"/>
      <c r="E167" s="346"/>
      <c r="F167" s="346"/>
      <c r="G167" s="346"/>
      <c r="H167" s="346"/>
      <c r="I167" s="346"/>
      <c r="J167" s="346"/>
      <c r="K167" s="346"/>
      <c r="L167" s="346"/>
      <c r="M167" s="346"/>
      <c r="N167" s="315" t="e">
        <f>#REF!</f>
        <v>#REF!</v>
      </c>
      <c r="O167" s="316"/>
      <c r="P167" s="316"/>
      <c r="Q167" s="316"/>
      <c r="R167" s="316"/>
      <c r="S167" s="316"/>
      <c r="T167" s="316"/>
      <c r="U167" s="316"/>
      <c r="V167" s="316"/>
      <c r="W167" s="317"/>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20"/>
    </row>
    <row r="168" spans="1:78" ht="6.75"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20"/>
    </row>
    <row r="169" spans="1:78" ht="6.75" customHeight="1">
      <c r="A169" s="247" t="s">
        <v>181</v>
      </c>
      <c r="B169" s="247"/>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14"/>
      <c r="AN169" s="14"/>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row>
    <row r="170" spans="1:78" ht="6.75" customHeight="1">
      <c r="A170" s="247"/>
      <c r="B170" s="247"/>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14"/>
      <c r="AN170" s="14"/>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row>
    <row r="171" spans="1:78" ht="6.75" customHeight="1">
      <c r="A171" s="247"/>
      <c r="B171" s="247"/>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14"/>
      <c r="AN171" s="14"/>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row>
    <row r="172" spans="1:78" ht="9" customHeight="1">
      <c r="A172" s="380" t="s">
        <v>7</v>
      </c>
      <c r="B172" s="381"/>
      <c r="C172" s="381"/>
      <c r="D172" s="381"/>
      <c r="E172" s="381"/>
      <c r="F172" s="381"/>
      <c r="G172" s="381"/>
      <c r="H172" s="381"/>
      <c r="I172" s="381"/>
      <c r="J172" s="381"/>
      <c r="K172" s="381"/>
      <c r="L172" s="381"/>
      <c r="M172" s="382"/>
      <c r="N172" s="266"/>
      <c r="O172" s="267"/>
      <c r="P172" s="267"/>
      <c r="Q172" s="267"/>
      <c r="R172" s="267"/>
      <c r="S172" s="267"/>
      <c r="T172" s="267"/>
      <c r="U172" s="267"/>
      <c r="V172" s="267"/>
      <c r="W172" s="267"/>
      <c r="X172" s="267"/>
      <c r="Y172" s="267"/>
      <c r="Z172" s="267"/>
      <c r="AA172" s="267"/>
      <c r="AB172" s="267"/>
      <c r="AC172" s="267"/>
      <c r="AD172" s="267"/>
      <c r="AE172" s="267"/>
      <c r="AF172" s="267"/>
      <c r="AG172" s="267"/>
      <c r="AH172" s="267"/>
      <c r="AI172" s="267"/>
      <c r="AJ172" s="267"/>
      <c r="AK172" s="336"/>
      <c r="AL172" s="24"/>
      <c r="AM172" s="24"/>
      <c r="AN172" s="24"/>
      <c r="AO172" s="25"/>
      <c r="AP172" s="25"/>
      <c r="AQ172" s="25"/>
      <c r="AR172" s="25"/>
      <c r="AS172" s="25"/>
      <c r="AT172" s="25"/>
      <c r="AU172" s="25"/>
      <c r="AV172" s="25"/>
      <c r="AW172" s="25"/>
      <c r="AX172" s="25"/>
      <c r="AY172" s="25"/>
      <c r="AZ172" s="25"/>
      <c r="BA172" s="25"/>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6"/>
    </row>
    <row r="173" spans="1:78" ht="9" customHeight="1">
      <c r="A173" s="383"/>
      <c r="B173" s="384"/>
      <c r="C173" s="384"/>
      <c r="D173" s="384"/>
      <c r="E173" s="384"/>
      <c r="F173" s="384"/>
      <c r="G173" s="384"/>
      <c r="H173" s="384"/>
      <c r="I173" s="384"/>
      <c r="J173" s="384"/>
      <c r="K173" s="384"/>
      <c r="L173" s="384"/>
      <c r="M173" s="385"/>
      <c r="N173" s="268"/>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337"/>
      <c r="AL173" s="24"/>
      <c r="AM173" s="24"/>
      <c r="AN173" s="24"/>
      <c r="AO173" s="25"/>
      <c r="AP173" s="25"/>
      <c r="AQ173" s="25"/>
      <c r="AR173" s="25"/>
      <c r="AS173" s="25"/>
      <c r="AT173" s="25"/>
      <c r="AU173" s="25"/>
      <c r="AV173" s="25"/>
      <c r="AW173" s="25"/>
      <c r="AX173" s="25"/>
      <c r="AY173" s="25"/>
      <c r="AZ173" s="25"/>
      <c r="BA173" s="25"/>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6"/>
    </row>
    <row r="174" spans="1:78" ht="9" customHeight="1">
      <c r="A174" s="386"/>
      <c r="B174" s="387"/>
      <c r="C174" s="387"/>
      <c r="D174" s="387"/>
      <c r="E174" s="387"/>
      <c r="F174" s="387"/>
      <c r="G174" s="387"/>
      <c r="H174" s="387"/>
      <c r="I174" s="387"/>
      <c r="J174" s="387"/>
      <c r="K174" s="387"/>
      <c r="L174" s="387"/>
      <c r="M174" s="388"/>
      <c r="N174" s="270"/>
      <c r="O174" s="271"/>
      <c r="P174" s="271"/>
      <c r="Q174" s="271"/>
      <c r="R174" s="271"/>
      <c r="S174" s="271"/>
      <c r="T174" s="271"/>
      <c r="U174" s="271"/>
      <c r="V174" s="271"/>
      <c r="W174" s="271"/>
      <c r="X174" s="271"/>
      <c r="Y174" s="271"/>
      <c r="Z174" s="271"/>
      <c r="AA174" s="271"/>
      <c r="AB174" s="271"/>
      <c r="AC174" s="271"/>
      <c r="AD174" s="271"/>
      <c r="AE174" s="271"/>
      <c r="AF174" s="271"/>
      <c r="AG174" s="271"/>
      <c r="AH174" s="271"/>
      <c r="AI174" s="271"/>
      <c r="AJ174" s="271"/>
      <c r="AK174" s="338"/>
      <c r="AL174" s="27"/>
      <c r="AM174" s="27"/>
      <c r="AN174" s="27"/>
      <c r="AO174" s="25"/>
      <c r="AP174" s="25"/>
      <c r="AQ174" s="25"/>
      <c r="AR174" s="25"/>
      <c r="AS174" s="25"/>
      <c r="AT174" s="25"/>
      <c r="AU174" s="25"/>
      <c r="AV174" s="25"/>
      <c r="AW174" s="25"/>
      <c r="AX174" s="25"/>
      <c r="AY174" s="25"/>
      <c r="AZ174" s="25"/>
      <c r="BA174" s="25"/>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6"/>
    </row>
    <row r="175" spans="1:78" ht="9" customHeight="1">
      <c r="A175" s="248" t="s">
        <v>93</v>
      </c>
      <c r="B175" s="249"/>
      <c r="C175" s="249"/>
      <c r="D175" s="249"/>
      <c r="E175" s="249"/>
      <c r="F175" s="249"/>
      <c r="G175" s="249"/>
      <c r="H175" s="249"/>
      <c r="I175" s="249"/>
      <c r="J175" s="249"/>
      <c r="K175" s="249"/>
      <c r="L175" s="249"/>
      <c r="M175" s="250"/>
      <c r="N175" s="347"/>
      <c r="O175" s="348"/>
      <c r="P175" s="348"/>
      <c r="Q175" s="348"/>
      <c r="R175" s="348"/>
      <c r="S175" s="348"/>
      <c r="T175" s="348"/>
      <c r="U175" s="348"/>
      <c r="V175" s="348"/>
      <c r="W175" s="348"/>
      <c r="X175" s="348"/>
      <c r="Y175" s="348"/>
      <c r="Z175" s="348"/>
      <c r="AA175" s="348"/>
      <c r="AB175" s="348"/>
      <c r="AC175" s="348"/>
      <c r="AD175" s="348"/>
      <c r="AE175" s="348"/>
      <c r="AF175" s="348"/>
      <c r="AG175" s="348"/>
      <c r="AH175" s="348"/>
      <c r="AI175" s="348"/>
      <c r="AJ175" s="348"/>
      <c r="AK175" s="349"/>
      <c r="AL175" s="27"/>
      <c r="AM175" s="27"/>
      <c r="AN175" s="27"/>
      <c r="AO175" s="28"/>
      <c r="AP175" s="28"/>
      <c r="AQ175" s="28"/>
      <c r="AR175" s="28"/>
      <c r="AS175" s="28"/>
      <c r="AT175" s="28"/>
      <c r="AU175" s="28"/>
      <c r="AV175" s="28"/>
      <c r="AW175" s="28"/>
      <c r="AX175" s="28"/>
      <c r="AY175" s="28"/>
      <c r="AZ175" s="28"/>
      <c r="BA175" s="28"/>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6"/>
    </row>
    <row r="176" spans="1:78" ht="9" customHeight="1">
      <c r="A176" s="251"/>
      <c r="B176" s="252"/>
      <c r="C176" s="252"/>
      <c r="D176" s="252"/>
      <c r="E176" s="252"/>
      <c r="F176" s="252"/>
      <c r="G176" s="252"/>
      <c r="H176" s="252"/>
      <c r="I176" s="252"/>
      <c r="J176" s="252"/>
      <c r="K176" s="252"/>
      <c r="L176" s="252"/>
      <c r="M176" s="253"/>
      <c r="N176" s="350"/>
      <c r="O176" s="351"/>
      <c r="P176" s="351"/>
      <c r="Q176" s="351"/>
      <c r="R176" s="351"/>
      <c r="S176" s="351"/>
      <c r="T176" s="351"/>
      <c r="U176" s="351"/>
      <c r="V176" s="351"/>
      <c r="W176" s="351"/>
      <c r="X176" s="351"/>
      <c r="Y176" s="351"/>
      <c r="Z176" s="351"/>
      <c r="AA176" s="351"/>
      <c r="AB176" s="351"/>
      <c r="AC176" s="351"/>
      <c r="AD176" s="351"/>
      <c r="AE176" s="351"/>
      <c r="AF176" s="351"/>
      <c r="AG176" s="351"/>
      <c r="AH176" s="351"/>
      <c r="AI176" s="351"/>
      <c r="AJ176" s="351"/>
      <c r="AK176" s="352"/>
      <c r="AL176" s="27"/>
      <c r="AM176" s="27"/>
      <c r="AN176" s="27"/>
      <c r="AO176" s="28"/>
      <c r="AP176" s="28"/>
      <c r="AQ176" s="28"/>
      <c r="AR176" s="28"/>
      <c r="AS176" s="28"/>
      <c r="AT176" s="28"/>
      <c r="AU176" s="28"/>
      <c r="AV176" s="28"/>
      <c r="AW176" s="28"/>
      <c r="AX176" s="28"/>
      <c r="AY176" s="28"/>
      <c r="AZ176" s="28"/>
      <c r="BA176" s="28"/>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6"/>
    </row>
    <row r="177" spans="1:78" ht="9" customHeight="1">
      <c r="A177" s="254"/>
      <c r="B177" s="255"/>
      <c r="C177" s="255"/>
      <c r="D177" s="255"/>
      <c r="E177" s="255"/>
      <c r="F177" s="255"/>
      <c r="G177" s="255"/>
      <c r="H177" s="255"/>
      <c r="I177" s="255"/>
      <c r="J177" s="255"/>
      <c r="K177" s="255"/>
      <c r="L177" s="255"/>
      <c r="M177" s="256"/>
      <c r="N177" s="353"/>
      <c r="O177" s="354"/>
      <c r="P177" s="354"/>
      <c r="Q177" s="354"/>
      <c r="R177" s="354"/>
      <c r="S177" s="354"/>
      <c r="T177" s="354"/>
      <c r="U177" s="354"/>
      <c r="V177" s="354"/>
      <c r="W177" s="354"/>
      <c r="X177" s="354"/>
      <c r="Y177" s="354"/>
      <c r="Z177" s="354"/>
      <c r="AA177" s="354"/>
      <c r="AB177" s="354"/>
      <c r="AC177" s="354"/>
      <c r="AD177" s="354"/>
      <c r="AE177" s="354"/>
      <c r="AF177" s="354"/>
      <c r="AG177" s="354"/>
      <c r="AH177" s="354"/>
      <c r="AI177" s="354"/>
      <c r="AJ177" s="354"/>
      <c r="AK177" s="355"/>
      <c r="AL177" s="29"/>
      <c r="AM177" s="29"/>
      <c r="AN177" s="29"/>
      <c r="AO177" s="28"/>
      <c r="AP177" s="28"/>
      <c r="AQ177" s="28"/>
      <c r="AR177" s="28"/>
      <c r="AS177" s="28"/>
      <c r="AT177" s="28"/>
      <c r="AU177" s="28"/>
      <c r="AV177" s="28"/>
      <c r="AW177" s="28"/>
      <c r="AX177" s="28"/>
      <c r="AY177" s="28"/>
      <c r="AZ177" s="28"/>
      <c r="BA177" s="28"/>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6"/>
    </row>
    <row r="178" spans="1:78" ht="9" customHeight="1">
      <c r="A178" s="248" t="s">
        <v>94</v>
      </c>
      <c r="B178" s="249"/>
      <c r="C178" s="249"/>
      <c r="D178" s="249"/>
      <c r="E178" s="249"/>
      <c r="F178" s="249"/>
      <c r="G178" s="249"/>
      <c r="H178" s="249"/>
      <c r="I178" s="249"/>
      <c r="J178" s="249"/>
      <c r="K178" s="249"/>
      <c r="L178" s="249"/>
      <c r="M178" s="250"/>
      <c r="N178" s="266"/>
      <c r="O178" s="267"/>
      <c r="P178" s="267"/>
      <c r="Q178" s="267"/>
      <c r="R178" s="267"/>
      <c r="S178" s="267"/>
      <c r="T178" s="342" t="s">
        <v>23</v>
      </c>
      <c r="U178" s="342"/>
      <c r="V178" s="267"/>
      <c r="W178" s="267"/>
      <c r="X178" s="267"/>
      <c r="Y178" s="267"/>
      <c r="Z178" s="267"/>
      <c r="AA178" s="267"/>
      <c r="AB178" s="342" t="s">
        <v>22</v>
      </c>
      <c r="AC178" s="342"/>
      <c r="AD178" s="267"/>
      <c r="AE178" s="267"/>
      <c r="AF178" s="267"/>
      <c r="AG178" s="267"/>
      <c r="AH178" s="267"/>
      <c r="AI178" s="267"/>
      <c r="AJ178" s="272" t="s">
        <v>21</v>
      </c>
      <c r="AK178" s="275"/>
      <c r="AL178" s="27"/>
      <c r="AM178" s="27"/>
      <c r="AN178" s="27"/>
      <c r="AO178" s="28"/>
      <c r="AP178" s="28"/>
      <c r="AQ178" s="28"/>
      <c r="AR178" s="28"/>
      <c r="AS178" s="28"/>
      <c r="AT178" s="28"/>
      <c r="AU178" s="28"/>
      <c r="AV178" s="28"/>
      <c r="AW178" s="28"/>
      <c r="AX178" s="28"/>
      <c r="AY178" s="28"/>
      <c r="AZ178" s="28"/>
      <c r="BA178" s="28"/>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6"/>
    </row>
    <row r="179" spans="1:78" ht="9" customHeight="1">
      <c r="A179" s="251"/>
      <c r="B179" s="252"/>
      <c r="C179" s="252"/>
      <c r="D179" s="252"/>
      <c r="E179" s="252"/>
      <c r="F179" s="252"/>
      <c r="G179" s="252"/>
      <c r="H179" s="252"/>
      <c r="I179" s="252"/>
      <c r="J179" s="252"/>
      <c r="K179" s="252"/>
      <c r="L179" s="252"/>
      <c r="M179" s="253"/>
      <c r="N179" s="268"/>
      <c r="O179" s="269"/>
      <c r="P179" s="269"/>
      <c r="Q179" s="269"/>
      <c r="R179" s="269"/>
      <c r="S179" s="269"/>
      <c r="T179" s="343"/>
      <c r="U179" s="343"/>
      <c r="V179" s="269"/>
      <c r="W179" s="269"/>
      <c r="X179" s="269"/>
      <c r="Y179" s="269"/>
      <c r="Z179" s="269"/>
      <c r="AA179" s="269"/>
      <c r="AB179" s="343"/>
      <c r="AC179" s="343"/>
      <c r="AD179" s="269"/>
      <c r="AE179" s="269"/>
      <c r="AF179" s="269"/>
      <c r="AG179" s="269"/>
      <c r="AH179" s="269"/>
      <c r="AI179" s="269"/>
      <c r="AJ179" s="273"/>
      <c r="AK179" s="276"/>
      <c r="AL179" s="27"/>
      <c r="AM179" s="27"/>
      <c r="AN179" s="27"/>
      <c r="AO179" s="28"/>
      <c r="AP179" s="28"/>
      <c r="AQ179" s="28"/>
      <c r="AR179" s="28"/>
      <c r="AS179" s="28"/>
      <c r="AT179" s="28"/>
      <c r="AU179" s="28"/>
      <c r="AV179" s="28"/>
      <c r="AW179" s="28"/>
      <c r="AX179" s="28"/>
      <c r="AY179" s="28"/>
      <c r="AZ179" s="28"/>
      <c r="BA179" s="28"/>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6"/>
    </row>
    <row r="180" spans="1:78" ht="9" customHeight="1">
      <c r="A180" s="254"/>
      <c r="B180" s="255"/>
      <c r="C180" s="255"/>
      <c r="D180" s="255"/>
      <c r="E180" s="255"/>
      <c r="F180" s="255"/>
      <c r="G180" s="255"/>
      <c r="H180" s="255"/>
      <c r="I180" s="255"/>
      <c r="J180" s="255"/>
      <c r="K180" s="255"/>
      <c r="L180" s="255"/>
      <c r="M180" s="256"/>
      <c r="N180" s="270"/>
      <c r="O180" s="271"/>
      <c r="P180" s="271"/>
      <c r="Q180" s="271"/>
      <c r="R180" s="271"/>
      <c r="S180" s="271"/>
      <c r="T180" s="344"/>
      <c r="U180" s="344"/>
      <c r="V180" s="271"/>
      <c r="W180" s="271"/>
      <c r="X180" s="271"/>
      <c r="Y180" s="271"/>
      <c r="Z180" s="271"/>
      <c r="AA180" s="271"/>
      <c r="AB180" s="344"/>
      <c r="AC180" s="344"/>
      <c r="AD180" s="271"/>
      <c r="AE180" s="271"/>
      <c r="AF180" s="271"/>
      <c r="AG180" s="271"/>
      <c r="AH180" s="271"/>
      <c r="AI180" s="271"/>
      <c r="AJ180" s="274"/>
      <c r="AK180" s="277"/>
      <c r="AL180" s="29"/>
      <c r="AM180" s="29"/>
      <c r="AN180" s="29"/>
      <c r="AO180" s="28"/>
      <c r="AP180" s="28"/>
      <c r="AQ180" s="28"/>
      <c r="AR180" s="28"/>
      <c r="AS180" s="28"/>
      <c r="AT180" s="28"/>
      <c r="AU180" s="28"/>
      <c r="AV180" s="28"/>
      <c r="AW180" s="28"/>
      <c r="AX180" s="28"/>
      <c r="AY180" s="28"/>
      <c r="AZ180" s="28"/>
      <c r="BA180" s="28"/>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6"/>
    </row>
    <row r="181" spans="1:78" ht="30" customHeight="1">
      <c r="A181" s="245" t="s">
        <v>101</v>
      </c>
      <c r="B181" s="245"/>
      <c r="C181" s="245"/>
      <c r="D181" s="245"/>
      <c r="E181" s="245"/>
      <c r="F181" s="245"/>
      <c r="G181" s="245"/>
      <c r="H181" s="245"/>
      <c r="I181" s="245"/>
      <c r="J181" s="245"/>
      <c r="K181" s="245"/>
      <c r="L181" s="245"/>
      <c r="M181" s="245"/>
      <c r="N181" s="245"/>
      <c r="O181" s="245"/>
      <c r="P181" s="245"/>
      <c r="Q181" s="245"/>
      <c r="R181" s="245"/>
      <c r="S181" s="245"/>
      <c r="T181" s="245"/>
      <c r="U181" s="245"/>
      <c r="V181" s="245"/>
      <c r="W181" s="245"/>
      <c r="X181" s="245"/>
      <c r="Y181" s="245"/>
      <c r="Z181" s="245"/>
      <c r="AA181" s="245"/>
      <c r="AB181" s="245"/>
      <c r="AC181" s="245"/>
      <c r="AD181" s="245"/>
      <c r="AE181" s="245"/>
      <c r="AF181" s="245"/>
      <c r="AG181" s="245"/>
      <c r="AH181" s="245"/>
      <c r="AI181" s="245"/>
      <c r="AJ181" s="245"/>
      <c r="AK181" s="245"/>
      <c r="AL181" s="245"/>
      <c r="AM181" s="245"/>
      <c r="AN181" s="245"/>
      <c r="AO181" s="245"/>
      <c r="AP181" s="245"/>
      <c r="AQ181" s="245"/>
      <c r="AR181" s="245"/>
      <c r="AS181" s="245"/>
      <c r="AT181" s="245"/>
      <c r="AU181" s="245"/>
      <c r="AV181" s="245"/>
      <c r="AW181" s="245"/>
      <c r="AX181" s="245"/>
      <c r="AY181" s="245"/>
      <c r="AZ181" s="245"/>
      <c r="BA181" s="245"/>
      <c r="BB181" s="21"/>
      <c r="BC181" s="21"/>
      <c r="BD181" s="21"/>
      <c r="BE181" s="21"/>
      <c r="BF181" s="21"/>
      <c r="BG181" s="21"/>
      <c r="BH181" s="21"/>
      <c r="BI181" s="21"/>
      <c r="BJ181" s="21"/>
      <c r="BK181" s="21"/>
      <c r="BL181" s="21"/>
      <c r="BM181" s="21"/>
      <c r="BN181" s="21"/>
      <c r="BO181" s="21"/>
      <c r="BP181" s="21"/>
      <c r="BQ181" s="21"/>
      <c r="BR181" s="21"/>
      <c r="BS181" s="21"/>
      <c r="BT181" s="21"/>
      <c r="BU181" s="21"/>
      <c r="BV181" s="21"/>
      <c r="BW181" s="21"/>
      <c r="BX181" s="21"/>
      <c r="BY181" s="21"/>
    </row>
    <row r="182" spans="1:78" ht="6.75" customHeight="1">
      <c r="A182" s="246" t="s">
        <v>182</v>
      </c>
      <c r="B182" s="246"/>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row>
    <row r="183" spans="1:78" ht="6.75" customHeight="1">
      <c r="A183" s="246"/>
      <c r="B183" s="246"/>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row>
    <row r="184" spans="1:78" ht="6.75" customHeight="1">
      <c r="A184" s="246"/>
      <c r="B184" s="246"/>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row>
    <row r="185" spans="1:78" ht="9" customHeight="1">
      <c r="A185" s="248" t="s">
        <v>95</v>
      </c>
      <c r="B185" s="249"/>
      <c r="C185" s="249"/>
      <c r="D185" s="249"/>
      <c r="E185" s="249"/>
      <c r="F185" s="249"/>
      <c r="G185" s="249"/>
      <c r="H185" s="249"/>
      <c r="I185" s="249"/>
      <c r="J185" s="249"/>
      <c r="K185" s="249"/>
      <c r="L185" s="249"/>
      <c r="M185" s="250"/>
      <c r="N185" s="257"/>
      <c r="O185" s="258"/>
      <c r="P185" s="258"/>
      <c r="Q185" s="258"/>
      <c r="R185" s="258"/>
      <c r="S185" s="258"/>
      <c r="T185" s="258"/>
      <c r="U185" s="258"/>
      <c r="V185" s="258"/>
      <c r="W185" s="258"/>
      <c r="X185" s="258"/>
      <c r="Y185" s="258"/>
      <c r="Z185" s="258"/>
      <c r="AA185" s="258"/>
      <c r="AB185" s="258"/>
      <c r="AC185" s="258"/>
      <c r="AD185" s="258"/>
      <c r="AE185" s="258"/>
      <c r="AF185" s="258"/>
      <c r="AG185" s="258"/>
      <c r="AH185" s="258"/>
      <c r="AI185" s="258"/>
      <c r="AJ185" s="258"/>
      <c r="AK185" s="259"/>
      <c r="AL185" s="24"/>
      <c r="AM185" s="24"/>
      <c r="AN185" s="24"/>
      <c r="AO185" s="25"/>
      <c r="AP185" s="25"/>
      <c r="AQ185" s="25"/>
      <c r="AR185" s="25"/>
      <c r="AS185" s="25"/>
      <c r="AT185" s="25"/>
      <c r="AU185" s="25"/>
      <c r="AV185" s="25"/>
      <c r="AW185" s="25"/>
      <c r="AX185" s="25"/>
      <c r="AY185" s="25"/>
      <c r="AZ185" s="25"/>
      <c r="BA185" s="25"/>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6"/>
    </row>
    <row r="186" spans="1:78" ht="9" customHeight="1">
      <c r="A186" s="251"/>
      <c r="B186" s="252"/>
      <c r="C186" s="252"/>
      <c r="D186" s="252"/>
      <c r="E186" s="252"/>
      <c r="F186" s="252"/>
      <c r="G186" s="252"/>
      <c r="H186" s="252"/>
      <c r="I186" s="252"/>
      <c r="J186" s="252"/>
      <c r="K186" s="252"/>
      <c r="L186" s="252"/>
      <c r="M186" s="253"/>
      <c r="N186" s="260"/>
      <c r="O186" s="261"/>
      <c r="P186" s="261"/>
      <c r="Q186" s="261"/>
      <c r="R186" s="261"/>
      <c r="S186" s="261"/>
      <c r="T186" s="261"/>
      <c r="U186" s="261"/>
      <c r="V186" s="261"/>
      <c r="W186" s="261"/>
      <c r="X186" s="261"/>
      <c r="Y186" s="261"/>
      <c r="Z186" s="261"/>
      <c r="AA186" s="261"/>
      <c r="AB186" s="261"/>
      <c r="AC186" s="261"/>
      <c r="AD186" s="261"/>
      <c r="AE186" s="261"/>
      <c r="AF186" s="261"/>
      <c r="AG186" s="261"/>
      <c r="AH186" s="261"/>
      <c r="AI186" s="261"/>
      <c r="AJ186" s="261"/>
      <c r="AK186" s="262"/>
      <c r="AL186" s="24"/>
      <c r="AM186" s="24"/>
      <c r="AN186" s="24"/>
      <c r="AO186" s="25"/>
      <c r="AP186" s="25"/>
      <c r="AQ186" s="25"/>
      <c r="AR186" s="25"/>
      <c r="AS186" s="25"/>
      <c r="AT186" s="25"/>
      <c r="AU186" s="25"/>
      <c r="AV186" s="25"/>
      <c r="AW186" s="25"/>
      <c r="AX186" s="25"/>
      <c r="AY186" s="25"/>
      <c r="AZ186" s="25"/>
      <c r="BA186" s="25"/>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6"/>
    </row>
    <row r="187" spans="1:78" ht="9" customHeight="1">
      <c r="A187" s="254"/>
      <c r="B187" s="255"/>
      <c r="C187" s="255"/>
      <c r="D187" s="255"/>
      <c r="E187" s="255"/>
      <c r="F187" s="255"/>
      <c r="G187" s="255"/>
      <c r="H187" s="255"/>
      <c r="I187" s="255"/>
      <c r="J187" s="255"/>
      <c r="K187" s="255"/>
      <c r="L187" s="255"/>
      <c r="M187" s="256"/>
      <c r="N187" s="263"/>
      <c r="O187" s="264"/>
      <c r="P187" s="264"/>
      <c r="Q187" s="264"/>
      <c r="R187" s="264"/>
      <c r="S187" s="264"/>
      <c r="T187" s="264"/>
      <c r="U187" s="264"/>
      <c r="V187" s="264"/>
      <c r="W187" s="264"/>
      <c r="X187" s="264"/>
      <c r="Y187" s="264"/>
      <c r="Z187" s="264"/>
      <c r="AA187" s="264"/>
      <c r="AB187" s="264"/>
      <c r="AC187" s="264"/>
      <c r="AD187" s="264"/>
      <c r="AE187" s="264"/>
      <c r="AF187" s="264"/>
      <c r="AG187" s="264"/>
      <c r="AH187" s="264"/>
      <c r="AI187" s="264"/>
      <c r="AJ187" s="264"/>
      <c r="AK187" s="265"/>
      <c r="AL187" s="27"/>
      <c r="AM187" s="27"/>
      <c r="AN187" s="27"/>
      <c r="AO187" s="25"/>
      <c r="AP187" s="25"/>
      <c r="AQ187" s="25"/>
      <c r="AR187" s="25"/>
      <c r="AS187" s="25"/>
      <c r="AT187" s="25"/>
      <c r="AU187" s="25"/>
      <c r="AV187" s="25"/>
      <c r="AW187" s="25"/>
      <c r="AX187" s="25"/>
      <c r="AY187" s="25"/>
      <c r="AZ187" s="25"/>
      <c r="BA187" s="25"/>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6"/>
    </row>
    <row r="188" spans="1:78" ht="9" customHeight="1">
      <c r="A188" s="248" t="s">
        <v>96</v>
      </c>
      <c r="B188" s="249"/>
      <c r="C188" s="249"/>
      <c r="D188" s="249"/>
      <c r="E188" s="249"/>
      <c r="F188" s="249"/>
      <c r="G188" s="249"/>
      <c r="H188" s="249"/>
      <c r="I188" s="249"/>
      <c r="J188" s="249"/>
      <c r="K188" s="249"/>
      <c r="L188" s="249"/>
      <c r="M188" s="250"/>
      <c r="N188" s="266"/>
      <c r="O188" s="267"/>
      <c r="P188" s="267"/>
      <c r="Q188" s="267"/>
      <c r="R188" s="267"/>
      <c r="S188" s="267"/>
      <c r="T188" s="272" t="s">
        <v>1</v>
      </c>
      <c r="U188" s="272"/>
      <c r="V188" s="267"/>
      <c r="W188" s="267"/>
      <c r="X188" s="267"/>
      <c r="Y188" s="267"/>
      <c r="Z188" s="267"/>
      <c r="AA188" s="267"/>
      <c r="AB188" s="272" t="s">
        <v>22</v>
      </c>
      <c r="AC188" s="272"/>
      <c r="AD188" s="267"/>
      <c r="AE188" s="267"/>
      <c r="AF188" s="267"/>
      <c r="AG188" s="267"/>
      <c r="AH188" s="267"/>
      <c r="AI188" s="267"/>
      <c r="AJ188" s="272" t="s">
        <v>0</v>
      </c>
      <c r="AK188" s="275"/>
      <c r="AL188" s="27"/>
      <c r="AM188" s="27"/>
      <c r="AN188" s="27"/>
      <c r="AO188" s="28"/>
      <c r="AP188" s="28"/>
      <c r="AQ188" s="28"/>
      <c r="AR188" s="28"/>
      <c r="AS188" s="28"/>
      <c r="AT188" s="28"/>
      <c r="AU188" s="28"/>
      <c r="AV188" s="28"/>
      <c r="AW188" s="28"/>
      <c r="AX188" s="28"/>
      <c r="AY188" s="28"/>
      <c r="AZ188" s="28"/>
      <c r="BA188" s="28"/>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6"/>
    </row>
    <row r="189" spans="1:78" ht="9" customHeight="1">
      <c r="A189" s="251"/>
      <c r="B189" s="252"/>
      <c r="C189" s="252"/>
      <c r="D189" s="252"/>
      <c r="E189" s="252"/>
      <c r="F189" s="252"/>
      <c r="G189" s="252"/>
      <c r="H189" s="252"/>
      <c r="I189" s="252"/>
      <c r="J189" s="252"/>
      <c r="K189" s="252"/>
      <c r="L189" s="252"/>
      <c r="M189" s="253"/>
      <c r="N189" s="268"/>
      <c r="O189" s="269"/>
      <c r="P189" s="269"/>
      <c r="Q189" s="269"/>
      <c r="R189" s="269"/>
      <c r="S189" s="269"/>
      <c r="T189" s="273"/>
      <c r="U189" s="273"/>
      <c r="V189" s="269"/>
      <c r="W189" s="269"/>
      <c r="X189" s="269"/>
      <c r="Y189" s="269"/>
      <c r="Z189" s="269"/>
      <c r="AA189" s="269"/>
      <c r="AB189" s="273"/>
      <c r="AC189" s="273"/>
      <c r="AD189" s="269"/>
      <c r="AE189" s="269"/>
      <c r="AF189" s="269"/>
      <c r="AG189" s="269"/>
      <c r="AH189" s="269"/>
      <c r="AI189" s="269"/>
      <c r="AJ189" s="273"/>
      <c r="AK189" s="276"/>
      <c r="AL189" s="27"/>
      <c r="AM189" s="27"/>
      <c r="AN189" s="27"/>
      <c r="AO189" s="28"/>
      <c r="AP189" s="28"/>
      <c r="AQ189" s="28"/>
      <c r="AR189" s="28"/>
      <c r="AS189" s="28"/>
      <c r="AT189" s="28"/>
      <c r="AU189" s="28"/>
      <c r="AV189" s="28"/>
      <c r="AW189" s="28"/>
      <c r="AX189" s="28"/>
      <c r="AY189" s="28"/>
      <c r="AZ189" s="28"/>
      <c r="BA189" s="28"/>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6"/>
    </row>
    <row r="190" spans="1:78" ht="9" customHeight="1">
      <c r="A190" s="254"/>
      <c r="B190" s="255"/>
      <c r="C190" s="255"/>
      <c r="D190" s="255"/>
      <c r="E190" s="255"/>
      <c r="F190" s="255"/>
      <c r="G190" s="255"/>
      <c r="H190" s="255"/>
      <c r="I190" s="255"/>
      <c r="J190" s="255"/>
      <c r="K190" s="255"/>
      <c r="L190" s="255"/>
      <c r="M190" s="256"/>
      <c r="N190" s="270"/>
      <c r="O190" s="271"/>
      <c r="P190" s="271"/>
      <c r="Q190" s="271"/>
      <c r="R190" s="271"/>
      <c r="S190" s="271"/>
      <c r="T190" s="274"/>
      <c r="U190" s="274"/>
      <c r="V190" s="271"/>
      <c r="W190" s="271"/>
      <c r="X190" s="271"/>
      <c r="Y190" s="271"/>
      <c r="Z190" s="271"/>
      <c r="AA190" s="271"/>
      <c r="AB190" s="274"/>
      <c r="AC190" s="274"/>
      <c r="AD190" s="271"/>
      <c r="AE190" s="271"/>
      <c r="AF190" s="271"/>
      <c r="AG190" s="271"/>
      <c r="AH190" s="271"/>
      <c r="AI190" s="271"/>
      <c r="AJ190" s="274"/>
      <c r="AK190" s="277"/>
      <c r="AL190" s="29"/>
      <c r="AM190" s="29"/>
      <c r="AN190" s="29"/>
      <c r="AO190" s="28"/>
      <c r="AP190" s="28"/>
      <c r="AQ190" s="28"/>
      <c r="AR190" s="28"/>
      <c r="AS190" s="28"/>
      <c r="AT190" s="28"/>
      <c r="AU190" s="28"/>
      <c r="AV190" s="28"/>
      <c r="AW190" s="28"/>
      <c r="AX190" s="28"/>
      <c r="AY190" s="28"/>
      <c r="AZ190" s="28"/>
      <c r="BA190" s="28"/>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6"/>
    </row>
    <row r="191" spans="1:78" ht="30" customHeight="1">
      <c r="A191" s="245" t="s">
        <v>45</v>
      </c>
      <c r="B191" s="245"/>
      <c r="C191" s="245"/>
      <c r="D191" s="245"/>
      <c r="E191" s="245"/>
      <c r="F191" s="245"/>
      <c r="G191" s="245"/>
      <c r="H191" s="245"/>
      <c r="I191" s="245"/>
      <c r="J191" s="245"/>
      <c r="K191" s="245"/>
      <c r="L191" s="245"/>
      <c r="M191" s="245"/>
      <c r="N191" s="245"/>
      <c r="O191" s="245"/>
      <c r="P191" s="245"/>
      <c r="Q191" s="245"/>
      <c r="R191" s="245"/>
      <c r="S191" s="245"/>
      <c r="T191" s="245"/>
      <c r="U191" s="245"/>
      <c r="V191" s="245"/>
      <c r="W191" s="245"/>
      <c r="X191" s="245"/>
      <c r="Y191" s="245"/>
      <c r="Z191" s="245"/>
      <c r="AA191" s="245"/>
      <c r="AB191" s="245"/>
      <c r="AC191" s="245"/>
      <c r="AD191" s="245"/>
      <c r="AE191" s="245"/>
      <c r="AF191" s="245"/>
      <c r="AG191" s="245"/>
      <c r="AH191" s="245"/>
      <c r="AI191" s="245"/>
      <c r="AJ191" s="245"/>
      <c r="AK191" s="245"/>
      <c r="AL191" s="245"/>
      <c r="AM191" s="245"/>
      <c r="AN191" s="245"/>
      <c r="AO191" s="245"/>
      <c r="AP191" s="245"/>
      <c r="AQ191" s="245"/>
      <c r="AR191" s="245"/>
      <c r="AS191" s="245"/>
      <c r="AT191" s="245"/>
      <c r="AU191" s="245"/>
      <c r="AV191" s="245"/>
      <c r="AW191" s="245"/>
      <c r="AX191" s="245"/>
      <c r="AY191" s="245"/>
      <c r="AZ191" s="245"/>
      <c r="BA191" s="245"/>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row>
    <row r="192" spans="1:78" ht="6" customHeight="1">
      <c r="A192" s="14"/>
      <c r="B192" s="375"/>
      <c r="C192" s="375"/>
      <c r="D192" s="375"/>
      <c r="E192" s="375"/>
      <c r="F192" s="375"/>
      <c r="G192" s="375"/>
      <c r="H192" s="375"/>
      <c r="I192" s="375"/>
      <c r="J192" s="375"/>
      <c r="K192" s="375"/>
      <c r="L192" s="375"/>
      <c r="M192" s="375"/>
      <c r="N192" s="375"/>
      <c r="O192" s="375"/>
      <c r="P192" s="375"/>
      <c r="Q192" s="375"/>
      <c r="R192" s="375"/>
      <c r="S192" s="375"/>
      <c r="T192" s="375"/>
      <c r="U192" s="375"/>
      <c r="V192" s="375"/>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row>
    <row r="193" spans="1:77" ht="6" customHeight="1">
      <c r="A193" s="14"/>
      <c r="B193" s="375"/>
      <c r="C193" s="375"/>
      <c r="D193" s="375"/>
      <c r="E193" s="375"/>
      <c r="F193" s="375"/>
      <c r="G193" s="375"/>
      <c r="H193" s="375"/>
      <c r="I193" s="375"/>
      <c r="J193" s="375"/>
      <c r="K193" s="375"/>
      <c r="L193" s="375"/>
      <c r="M193" s="375"/>
      <c r="N193" s="375"/>
      <c r="O193" s="375"/>
      <c r="P193" s="375"/>
      <c r="Q193" s="375"/>
      <c r="R193" s="375"/>
      <c r="S193" s="375"/>
      <c r="T193" s="375"/>
      <c r="U193" s="375"/>
      <c r="V193" s="375"/>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23"/>
      <c r="BF193" s="23"/>
      <c r="BG193" s="23"/>
      <c r="BH193" s="23"/>
      <c r="BI193" s="23"/>
      <c r="BJ193" s="23"/>
      <c r="BK193" s="23"/>
      <c r="BL193" s="23"/>
      <c r="BM193" s="23"/>
      <c r="BN193" s="23"/>
      <c r="BO193" s="23"/>
      <c r="BP193" s="23"/>
      <c r="BQ193" s="23"/>
      <c r="BR193" s="23"/>
      <c r="BS193" s="23"/>
      <c r="BT193" s="23"/>
      <c r="BU193" s="23"/>
      <c r="BV193" s="23"/>
      <c r="BW193" s="14"/>
      <c r="BX193" s="14"/>
      <c r="BY193" s="14"/>
    </row>
    <row r="194" spans="1:77" ht="6" customHeight="1">
      <c r="A194" s="14"/>
      <c r="B194" s="375"/>
      <c r="C194" s="375"/>
      <c r="D194" s="375"/>
      <c r="E194" s="375"/>
      <c r="F194" s="375"/>
      <c r="G194" s="375"/>
      <c r="H194" s="375"/>
      <c r="I194" s="375"/>
      <c r="J194" s="375"/>
      <c r="K194" s="375"/>
      <c r="L194" s="375"/>
      <c r="M194" s="375"/>
      <c r="N194" s="375"/>
      <c r="O194" s="375"/>
      <c r="P194" s="375"/>
      <c r="Q194" s="375"/>
      <c r="R194" s="375"/>
      <c r="S194" s="375"/>
      <c r="T194" s="375"/>
      <c r="U194" s="375"/>
      <c r="V194" s="375"/>
      <c r="W194" s="14"/>
      <c r="X194" s="14"/>
      <c r="Y194" s="14"/>
      <c r="Z194" s="14"/>
      <c r="AA194" s="14"/>
      <c r="AB194" s="14"/>
      <c r="AC194" s="14"/>
      <c r="AD194" s="14"/>
      <c r="AE194" s="376"/>
      <c r="AF194" s="376"/>
      <c r="AG194" s="376"/>
      <c r="AH194" s="376"/>
      <c r="AI194" s="376"/>
      <c r="AJ194" s="376"/>
      <c r="AK194" s="376"/>
      <c r="AL194" s="376"/>
      <c r="AM194" s="376"/>
      <c r="AN194" s="376"/>
      <c r="AO194" s="376"/>
      <c r="AP194" s="376"/>
      <c r="AQ194" s="376"/>
      <c r="AR194" s="376"/>
      <c r="AS194" s="376"/>
      <c r="AT194" s="376"/>
      <c r="AU194" s="376"/>
      <c r="AV194" s="14"/>
      <c r="AW194" s="14"/>
      <c r="AX194" s="14"/>
      <c r="AY194" s="14"/>
      <c r="AZ194" s="14"/>
      <c r="BA194" s="14"/>
      <c r="BB194" s="14"/>
      <c r="BC194" s="14"/>
      <c r="BD194" s="14"/>
      <c r="BE194" s="377"/>
      <c r="BF194" s="377"/>
      <c r="BG194" s="377"/>
      <c r="BH194" s="377"/>
      <c r="BI194" s="377"/>
      <c r="BJ194" s="377"/>
      <c r="BK194" s="377"/>
      <c r="BL194" s="377"/>
      <c r="BM194" s="377"/>
      <c r="BN194" s="377"/>
      <c r="BO194" s="377"/>
      <c r="BP194" s="377"/>
      <c r="BQ194" s="377"/>
      <c r="BR194" s="377"/>
      <c r="BS194" s="377"/>
      <c r="BT194" s="377"/>
      <c r="BU194" s="377"/>
      <c r="BV194" s="377"/>
      <c r="BW194" s="14"/>
      <c r="BX194" s="14"/>
      <c r="BY194" s="14"/>
    </row>
    <row r="195" spans="1:77" ht="9" customHeight="1">
      <c r="A195" s="14"/>
      <c r="B195" s="14"/>
      <c r="C195" s="14"/>
      <c r="D195" s="14"/>
      <c r="E195" s="14"/>
      <c r="F195" s="14"/>
      <c r="G195" s="14"/>
      <c r="H195" s="14"/>
      <c r="I195" s="378"/>
      <c r="J195" s="378"/>
      <c r="K195" s="378"/>
      <c r="L195" s="378"/>
      <c r="M195" s="378"/>
      <c r="N195" s="378"/>
      <c r="O195" s="378"/>
      <c r="P195" s="378"/>
      <c r="Q195" s="378"/>
      <c r="R195" s="378"/>
      <c r="S195" s="378"/>
      <c r="T195" s="378"/>
      <c r="U195" s="378"/>
      <c r="V195" s="378"/>
      <c r="W195" s="378"/>
      <c r="X195" s="378"/>
      <c r="Y195" s="378"/>
      <c r="Z195" s="378"/>
      <c r="AA195" s="378"/>
      <c r="AB195" s="378"/>
      <c r="AC195" s="378"/>
      <c r="AD195" s="378"/>
      <c r="AE195" s="378"/>
      <c r="AF195" s="378"/>
      <c r="AG195" s="378"/>
      <c r="AH195" s="378"/>
      <c r="AI195" s="378"/>
      <c r="AJ195" s="378"/>
      <c r="AK195" s="378"/>
      <c r="AL195" s="378"/>
      <c r="AM195" s="378"/>
      <c r="AN195" s="378"/>
      <c r="AO195" s="378"/>
      <c r="AP195" s="378"/>
      <c r="AQ195" s="378"/>
      <c r="AR195" s="378"/>
      <c r="AS195" s="378"/>
      <c r="AT195" s="378"/>
      <c r="AU195" s="378"/>
      <c r="AV195" s="378"/>
      <c r="AW195" s="378"/>
      <c r="AX195" s="378"/>
      <c r="AY195" s="378"/>
      <c r="AZ195" s="378"/>
      <c r="BA195" s="378"/>
      <c r="BB195" s="378"/>
      <c r="BC195" s="378"/>
      <c r="BD195" s="378"/>
      <c r="BE195" s="378"/>
      <c r="BF195" s="378"/>
      <c r="BG195" s="378"/>
      <c r="BH195" s="378"/>
      <c r="BI195" s="378"/>
      <c r="BJ195" s="378"/>
      <c r="BK195" s="378"/>
      <c r="BL195" s="378"/>
      <c r="BM195" s="378"/>
      <c r="BN195" s="378"/>
      <c r="BO195" s="378"/>
      <c r="BP195" s="378"/>
      <c r="BQ195" s="378"/>
      <c r="BR195" s="378"/>
      <c r="BS195" s="14"/>
      <c r="BT195" s="14"/>
      <c r="BU195" s="14"/>
      <c r="BV195" s="14"/>
      <c r="BW195" s="14"/>
      <c r="BX195" s="14"/>
      <c r="BY195" s="14"/>
    </row>
    <row r="196" spans="1:77" ht="6" customHeight="1">
      <c r="A196" s="14"/>
      <c r="B196" s="311"/>
      <c r="C196" s="311"/>
      <c r="D196" s="311"/>
      <c r="E196" s="311"/>
      <c r="F196" s="311"/>
      <c r="G196" s="311"/>
      <c r="H196" s="311"/>
      <c r="I196" s="311"/>
      <c r="J196" s="311"/>
      <c r="K196" s="311"/>
      <c r="L196" s="311"/>
      <c r="M196" s="311"/>
      <c r="N196" s="311"/>
      <c r="O196" s="311"/>
      <c r="P196" s="311"/>
      <c r="Q196" s="311"/>
      <c r="R196" s="311"/>
      <c r="S196" s="311"/>
      <c r="T196" s="311"/>
      <c r="U196" s="311"/>
      <c r="V196" s="311"/>
      <c r="W196" s="311"/>
      <c r="X196" s="311"/>
      <c r="Y196" s="311"/>
      <c r="Z196" s="311"/>
      <c r="AA196" s="311"/>
      <c r="AB196" s="311"/>
      <c r="AC196" s="311"/>
      <c r="AD196" s="311"/>
      <c r="AE196" s="311"/>
      <c r="AF196" s="311"/>
      <c r="AG196" s="311"/>
      <c r="AH196" s="311"/>
      <c r="AI196" s="311"/>
      <c r="AJ196" s="311"/>
      <c r="AK196" s="311"/>
      <c r="AL196" s="311"/>
      <c r="AM196" s="311"/>
      <c r="AN196" s="311"/>
      <c r="AO196" s="311"/>
      <c r="AP196" s="311"/>
      <c r="AQ196" s="311"/>
      <c r="AR196" s="311"/>
      <c r="AS196" s="311"/>
      <c r="AT196" s="311"/>
      <c r="AU196" s="311"/>
      <c r="AV196" s="311"/>
      <c r="AW196" s="311"/>
      <c r="AX196" s="311"/>
      <c r="AY196" s="311"/>
      <c r="AZ196" s="311"/>
      <c r="BA196" s="311"/>
      <c r="BB196" s="311"/>
      <c r="BC196" s="311"/>
      <c r="BD196" s="311"/>
      <c r="BE196" s="311"/>
      <c r="BF196" s="311"/>
      <c r="BG196" s="311"/>
      <c r="BH196" s="311"/>
      <c r="BI196" s="311"/>
      <c r="BJ196" s="311"/>
      <c r="BK196" s="311"/>
      <c r="BL196" s="311"/>
      <c r="BM196" s="311"/>
      <c r="BN196" s="311"/>
      <c r="BO196" s="311"/>
      <c r="BP196" s="311"/>
      <c r="BQ196" s="311"/>
      <c r="BR196" s="311"/>
      <c r="BS196" s="311"/>
      <c r="BT196" s="311"/>
      <c r="BU196" s="311"/>
      <c r="BV196" s="311"/>
      <c r="BW196" s="311"/>
      <c r="BX196" s="311"/>
      <c r="BY196" s="311"/>
    </row>
    <row r="197" spans="1:77" ht="6" customHeight="1">
      <c r="A197" s="14"/>
      <c r="B197" s="311"/>
      <c r="C197" s="311"/>
      <c r="D197" s="311"/>
      <c r="E197" s="311"/>
      <c r="F197" s="311"/>
      <c r="G197" s="311"/>
      <c r="H197" s="311"/>
      <c r="I197" s="311"/>
      <c r="J197" s="311"/>
      <c r="K197" s="311"/>
      <c r="L197" s="311"/>
      <c r="M197" s="311"/>
      <c r="N197" s="311"/>
      <c r="O197" s="311"/>
      <c r="P197" s="311"/>
      <c r="Q197" s="311"/>
      <c r="R197" s="311"/>
      <c r="S197" s="311"/>
      <c r="T197" s="311"/>
      <c r="U197" s="311"/>
      <c r="V197" s="311"/>
      <c r="W197" s="311"/>
      <c r="X197" s="311"/>
      <c r="Y197" s="311"/>
      <c r="Z197" s="311"/>
      <c r="AA197" s="311"/>
      <c r="AB197" s="311"/>
      <c r="AC197" s="311"/>
      <c r="AD197" s="311"/>
      <c r="AE197" s="311"/>
      <c r="AF197" s="311"/>
      <c r="AG197" s="311"/>
      <c r="AH197" s="311"/>
      <c r="AI197" s="311"/>
      <c r="AJ197" s="311"/>
      <c r="AK197" s="311"/>
      <c r="AL197" s="311"/>
      <c r="AM197" s="311"/>
      <c r="AN197" s="311"/>
      <c r="AO197" s="311"/>
      <c r="AP197" s="311"/>
      <c r="AQ197" s="311"/>
      <c r="AR197" s="311"/>
      <c r="AS197" s="311"/>
      <c r="AT197" s="311"/>
      <c r="AU197" s="311"/>
      <c r="AV197" s="311"/>
      <c r="AW197" s="311"/>
      <c r="AX197" s="311"/>
      <c r="AY197" s="311"/>
      <c r="AZ197" s="311"/>
      <c r="BA197" s="311"/>
      <c r="BB197" s="311"/>
      <c r="BC197" s="311"/>
      <c r="BD197" s="311"/>
      <c r="BE197" s="311"/>
      <c r="BF197" s="311"/>
      <c r="BG197" s="311"/>
      <c r="BH197" s="311"/>
      <c r="BI197" s="311"/>
      <c r="BJ197" s="311"/>
      <c r="BK197" s="311"/>
      <c r="BL197" s="311"/>
      <c r="BM197" s="311"/>
      <c r="BN197" s="311"/>
      <c r="BO197" s="311"/>
      <c r="BP197" s="311"/>
      <c r="BQ197" s="311"/>
      <c r="BR197" s="311"/>
      <c r="BS197" s="311"/>
      <c r="BT197" s="311"/>
      <c r="BU197" s="311"/>
      <c r="BV197" s="311"/>
      <c r="BW197" s="311"/>
      <c r="BX197" s="311"/>
      <c r="BY197" s="311"/>
    </row>
    <row r="198" spans="1:77" ht="6" customHeight="1">
      <c r="A198" s="14"/>
      <c r="B198" s="311"/>
      <c r="C198" s="311"/>
      <c r="D198" s="311"/>
      <c r="E198" s="311"/>
      <c r="F198" s="311"/>
      <c r="G198" s="311"/>
      <c r="H198" s="311"/>
      <c r="I198" s="311"/>
      <c r="J198" s="311"/>
      <c r="K198" s="311"/>
      <c r="L198" s="311"/>
      <c r="M198" s="311"/>
      <c r="N198" s="311"/>
      <c r="O198" s="311"/>
      <c r="P198" s="311"/>
      <c r="Q198" s="311"/>
      <c r="R198" s="311"/>
      <c r="S198" s="311"/>
      <c r="T198" s="311"/>
      <c r="U198" s="311"/>
      <c r="V198" s="311"/>
      <c r="W198" s="311"/>
      <c r="X198" s="311"/>
      <c r="Y198" s="311"/>
      <c r="Z198" s="311"/>
      <c r="AA198" s="311"/>
      <c r="AB198" s="311"/>
      <c r="AC198" s="311"/>
      <c r="AD198" s="311"/>
      <c r="AE198" s="311"/>
      <c r="AF198" s="311"/>
      <c r="AG198" s="311"/>
      <c r="AH198" s="311"/>
      <c r="AI198" s="311"/>
      <c r="AJ198" s="311"/>
      <c r="AK198" s="311"/>
      <c r="AL198" s="311"/>
      <c r="AM198" s="311"/>
      <c r="AN198" s="311"/>
      <c r="AO198" s="311"/>
      <c r="AP198" s="311"/>
      <c r="AQ198" s="311"/>
      <c r="AR198" s="311"/>
      <c r="AS198" s="311"/>
      <c r="AT198" s="311"/>
      <c r="AU198" s="311"/>
      <c r="AV198" s="311"/>
      <c r="AW198" s="311"/>
      <c r="AX198" s="311"/>
      <c r="AY198" s="311"/>
      <c r="AZ198" s="311"/>
      <c r="BA198" s="311"/>
      <c r="BB198" s="311"/>
      <c r="BC198" s="311"/>
      <c r="BD198" s="311"/>
      <c r="BE198" s="311"/>
      <c r="BF198" s="311"/>
      <c r="BG198" s="311"/>
      <c r="BH198" s="311"/>
      <c r="BI198" s="311"/>
      <c r="BJ198" s="311"/>
      <c r="BK198" s="311"/>
      <c r="BL198" s="311"/>
      <c r="BM198" s="311"/>
      <c r="BN198" s="311"/>
      <c r="BO198" s="311"/>
      <c r="BP198" s="311"/>
      <c r="BQ198" s="311"/>
      <c r="BR198" s="311"/>
      <c r="BS198" s="311"/>
      <c r="BT198" s="311"/>
      <c r="BU198" s="311"/>
      <c r="BV198" s="311"/>
      <c r="BW198" s="311"/>
      <c r="BX198" s="311"/>
      <c r="BY198" s="311"/>
    </row>
    <row r="199" spans="1:77" ht="6.75" customHeight="1">
      <c r="A199" s="14"/>
      <c r="B199" s="311"/>
      <c r="C199" s="311"/>
      <c r="D199" s="311"/>
      <c r="E199" s="311"/>
      <c r="F199" s="311"/>
      <c r="G199" s="311"/>
      <c r="H199" s="311"/>
      <c r="I199" s="311"/>
      <c r="J199" s="311"/>
      <c r="K199" s="311"/>
      <c r="L199" s="311"/>
      <c r="M199" s="311"/>
      <c r="N199" s="311"/>
      <c r="O199" s="311"/>
      <c r="P199" s="311"/>
      <c r="Q199" s="311"/>
      <c r="R199" s="311"/>
      <c r="S199" s="311"/>
      <c r="T199" s="311"/>
      <c r="U199" s="311"/>
      <c r="V199" s="311"/>
      <c r="W199" s="311"/>
      <c r="X199" s="311"/>
      <c r="Y199" s="311"/>
      <c r="Z199" s="311"/>
      <c r="AA199" s="311"/>
      <c r="AB199" s="311"/>
      <c r="AC199" s="311"/>
      <c r="AD199" s="311"/>
      <c r="AE199" s="311"/>
      <c r="AF199" s="311"/>
      <c r="AG199" s="311"/>
      <c r="AH199" s="311"/>
      <c r="AI199" s="311"/>
      <c r="AJ199" s="311"/>
      <c r="AK199" s="311"/>
      <c r="AL199" s="311"/>
      <c r="AM199" s="311"/>
      <c r="AN199" s="311"/>
      <c r="AO199" s="311"/>
      <c r="AP199" s="311"/>
      <c r="AQ199" s="311"/>
      <c r="AR199" s="311"/>
      <c r="AS199" s="311"/>
      <c r="AT199" s="311"/>
      <c r="AU199" s="311"/>
      <c r="AV199" s="311"/>
      <c r="AW199" s="311"/>
      <c r="AX199" s="311"/>
      <c r="AY199" s="311"/>
      <c r="AZ199" s="311"/>
      <c r="BA199" s="311"/>
      <c r="BB199" s="311"/>
      <c r="BC199" s="311"/>
      <c r="BD199" s="311"/>
      <c r="BE199" s="311"/>
      <c r="BF199" s="311"/>
      <c r="BG199" s="311"/>
      <c r="BH199" s="311"/>
      <c r="BI199" s="311"/>
      <c r="BJ199" s="311"/>
      <c r="BK199" s="311"/>
      <c r="BL199" s="311"/>
      <c r="BM199" s="311"/>
      <c r="BN199" s="311"/>
      <c r="BO199" s="311"/>
      <c r="BP199" s="311"/>
      <c r="BQ199" s="311"/>
      <c r="BR199" s="311"/>
      <c r="BS199" s="311"/>
      <c r="BT199" s="311"/>
      <c r="BU199" s="311"/>
      <c r="BV199" s="311"/>
      <c r="BW199" s="311"/>
      <c r="BX199" s="311"/>
      <c r="BY199" s="311"/>
    </row>
    <row r="200" spans="1:77" ht="6.75" customHeight="1">
      <c r="A200" s="14"/>
      <c r="B200" s="311"/>
      <c r="C200" s="311"/>
      <c r="D200" s="311"/>
      <c r="E200" s="311"/>
      <c r="F200" s="311"/>
      <c r="G200" s="311"/>
      <c r="H200" s="311"/>
      <c r="I200" s="311"/>
      <c r="J200" s="311"/>
      <c r="K200" s="311"/>
      <c r="L200" s="311"/>
      <c r="M200" s="311"/>
      <c r="N200" s="311"/>
      <c r="O200" s="311"/>
      <c r="P200" s="311"/>
      <c r="Q200" s="311"/>
      <c r="R200" s="311"/>
      <c r="S200" s="311"/>
      <c r="T200" s="311"/>
      <c r="U200" s="311"/>
      <c r="V200" s="311"/>
      <c r="W200" s="311"/>
      <c r="X200" s="311"/>
      <c r="Y200" s="311"/>
      <c r="Z200" s="311"/>
      <c r="AA200" s="311"/>
      <c r="AB200" s="311"/>
      <c r="AC200" s="311"/>
      <c r="AD200" s="311"/>
      <c r="AE200" s="311"/>
      <c r="AF200" s="311"/>
      <c r="AG200" s="311"/>
      <c r="AH200" s="311"/>
      <c r="AI200" s="311"/>
      <c r="AJ200" s="311"/>
      <c r="AK200" s="311"/>
      <c r="AL200" s="311"/>
      <c r="AM200" s="311"/>
      <c r="AN200" s="311"/>
      <c r="AO200" s="311"/>
      <c r="AP200" s="311"/>
      <c r="AQ200" s="311"/>
      <c r="AR200" s="311"/>
      <c r="AS200" s="311"/>
      <c r="AT200" s="311"/>
      <c r="AU200" s="311"/>
      <c r="AV200" s="311"/>
      <c r="AW200" s="311"/>
      <c r="AX200" s="311"/>
      <c r="AY200" s="311"/>
      <c r="AZ200" s="311"/>
      <c r="BA200" s="311"/>
      <c r="BB200" s="311"/>
      <c r="BC200" s="311"/>
      <c r="BD200" s="311"/>
      <c r="BE200" s="311"/>
      <c r="BF200" s="311"/>
      <c r="BG200" s="311"/>
      <c r="BH200" s="311"/>
      <c r="BI200" s="311"/>
      <c r="BJ200" s="311"/>
      <c r="BK200" s="311"/>
      <c r="BL200" s="311"/>
      <c r="BM200" s="311"/>
      <c r="BN200" s="311"/>
      <c r="BO200" s="311"/>
      <c r="BP200" s="311"/>
      <c r="BQ200" s="311"/>
      <c r="BR200" s="311"/>
      <c r="BS200" s="311"/>
      <c r="BT200" s="311"/>
      <c r="BU200" s="311"/>
      <c r="BV200" s="311"/>
      <c r="BW200" s="311"/>
      <c r="BX200" s="311"/>
      <c r="BY200" s="311"/>
    </row>
    <row r="201" spans="1:77" ht="6.75" customHeight="1">
      <c r="A201" s="14"/>
      <c r="B201" s="311"/>
      <c r="C201" s="311"/>
      <c r="D201" s="311"/>
      <c r="E201" s="311"/>
      <c r="F201" s="311"/>
      <c r="G201" s="311"/>
      <c r="H201" s="311"/>
      <c r="I201" s="311"/>
      <c r="J201" s="311"/>
      <c r="K201" s="311"/>
      <c r="L201" s="311"/>
      <c r="M201" s="311"/>
      <c r="N201" s="311"/>
      <c r="O201" s="311"/>
      <c r="P201" s="311"/>
      <c r="Q201" s="311"/>
      <c r="R201" s="311"/>
      <c r="S201" s="311"/>
      <c r="T201" s="311"/>
      <c r="U201" s="311"/>
      <c r="V201" s="311"/>
      <c r="W201" s="31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c r="AS201" s="311"/>
      <c r="AT201" s="311"/>
      <c r="AU201" s="311"/>
      <c r="AV201" s="311"/>
      <c r="AW201" s="311"/>
      <c r="AX201" s="311"/>
      <c r="AY201" s="311"/>
      <c r="AZ201" s="311"/>
      <c r="BA201" s="311"/>
      <c r="BB201" s="311"/>
      <c r="BC201" s="311"/>
      <c r="BD201" s="311"/>
      <c r="BE201" s="311"/>
      <c r="BF201" s="311"/>
      <c r="BG201" s="311"/>
      <c r="BH201" s="311"/>
      <c r="BI201" s="311"/>
      <c r="BJ201" s="311"/>
      <c r="BK201" s="311"/>
      <c r="BL201" s="311"/>
      <c r="BM201" s="311"/>
      <c r="BN201" s="311"/>
      <c r="BO201" s="311"/>
      <c r="BP201" s="311"/>
      <c r="BQ201" s="311"/>
      <c r="BR201" s="311"/>
      <c r="BS201" s="311"/>
      <c r="BT201" s="311"/>
      <c r="BU201" s="311"/>
      <c r="BV201" s="311"/>
      <c r="BW201" s="311"/>
      <c r="BX201" s="311"/>
      <c r="BY201" s="311"/>
    </row>
    <row r="202" spans="1:77" ht="6.75" customHeight="1">
      <c r="A202" s="14"/>
      <c r="B202" s="311"/>
      <c r="C202" s="311"/>
      <c r="D202" s="311"/>
      <c r="E202" s="311"/>
      <c r="F202" s="311"/>
      <c r="G202" s="311"/>
      <c r="H202" s="311"/>
      <c r="I202" s="311"/>
      <c r="J202" s="311"/>
      <c r="K202" s="311"/>
      <c r="L202" s="311"/>
      <c r="M202" s="311"/>
      <c r="N202" s="311"/>
      <c r="O202" s="311"/>
      <c r="P202" s="311"/>
      <c r="Q202" s="311"/>
      <c r="R202" s="311"/>
      <c r="S202" s="311"/>
      <c r="T202" s="311"/>
      <c r="U202" s="311"/>
      <c r="V202" s="311"/>
      <c r="W202" s="311"/>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c r="AS202" s="311"/>
      <c r="AT202" s="311"/>
      <c r="AU202" s="311"/>
      <c r="AV202" s="311"/>
      <c r="AW202" s="311"/>
      <c r="AX202" s="311"/>
      <c r="AY202" s="311"/>
      <c r="AZ202" s="311"/>
      <c r="BA202" s="311"/>
      <c r="BB202" s="311"/>
      <c r="BC202" s="311"/>
      <c r="BD202" s="311"/>
      <c r="BE202" s="311"/>
      <c r="BF202" s="311"/>
      <c r="BG202" s="311"/>
      <c r="BH202" s="311"/>
      <c r="BI202" s="311"/>
      <c r="BJ202" s="311"/>
      <c r="BK202" s="311"/>
      <c r="BL202" s="311"/>
      <c r="BM202" s="311"/>
      <c r="BN202" s="311"/>
      <c r="BO202" s="311"/>
      <c r="BP202" s="311"/>
      <c r="BQ202" s="311"/>
      <c r="BR202" s="311"/>
      <c r="BS202" s="311"/>
      <c r="BT202" s="311"/>
      <c r="BU202" s="311"/>
      <c r="BV202" s="311"/>
      <c r="BW202" s="311"/>
      <c r="BX202" s="311"/>
      <c r="BY202" s="311"/>
    </row>
    <row r="203" spans="1:77" ht="6.75" customHeight="1">
      <c r="A203" s="14"/>
      <c r="B203" s="311"/>
      <c r="C203" s="311"/>
      <c r="D203" s="311"/>
      <c r="E203" s="311"/>
      <c r="F203" s="311"/>
      <c r="G203" s="311"/>
      <c r="H203" s="311"/>
      <c r="I203" s="311"/>
      <c r="J203" s="311"/>
      <c r="K203" s="311"/>
      <c r="L203" s="311"/>
      <c r="M203" s="311"/>
      <c r="N203" s="311"/>
      <c r="O203" s="311"/>
      <c r="P203" s="311"/>
      <c r="Q203" s="311"/>
      <c r="R203" s="311"/>
      <c r="S203" s="311"/>
      <c r="T203" s="311"/>
      <c r="U203" s="311"/>
      <c r="V203" s="311"/>
      <c r="W203" s="311"/>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c r="AS203" s="311"/>
      <c r="AT203" s="311"/>
      <c r="AU203" s="311"/>
      <c r="AV203" s="311"/>
      <c r="AW203" s="311"/>
      <c r="AX203" s="311"/>
      <c r="AY203" s="311"/>
      <c r="AZ203" s="311"/>
      <c r="BA203" s="311"/>
      <c r="BB203" s="311"/>
      <c r="BC203" s="311"/>
      <c r="BD203" s="311"/>
      <c r="BE203" s="311"/>
      <c r="BF203" s="311"/>
      <c r="BG203" s="311"/>
      <c r="BH203" s="311"/>
      <c r="BI203" s="311"/>
      <c r="BJ203" s="311"/>
      <c r="BK203" s="311"/>
      <c r="BL203" s="311"/>
      <c r="BM203" s="311"/>
      <c r="BN203" s="311"/>
      <c r="BO203" s="311"/>
      <c r="BP203" s="311"/>
      <c r="BQ203" s="311"/>
      <c r="BR203" s="311"/>
      <c r="BS203" s="311"/>
      <c r="BT203" s="311"/>
      <c r="BU203" s="311"/>
      <c r="BV203" s="311"/>
      <c r="BW203" s="311"/>
      <c r="BX203" s="311"/>
      <c r="BY203" s="311"/>
    </row>
    <row r="204" spans="1:77" ht="6.75" customHeight="1">
      <c r="A204" s="14"/>
      <c r="B204" s="311"/>
      <c r="C204" s="311"/>
      <c r="D204" s="311"/>
      <c r="E204" s="311"/>
      <c r="F204" s="311"/>
      <c r="G204" s="311"/>
      <c r="H204" s="311"/>
      <c r="I204" s="311"/>
      <c r="J204" s="311"/>
      <c r="K204" s="311"/>
      <c r="L204" s="311"/>
      <c r="M204" s="311"/>
      <c r="N204" s="311"/>
      <c r="O204" s="311"/>
      <c r="P204" s="311"/>
      <c r="Q204" s="311"/>
      <c r="R204" s="311"/>
      <c r="S204" s="311"/>
      <c r="T204" s="311"/>
      <c r="U204" s="311"/>
      <c r="V204" s="311"/>
      <c r="W204" s="311"/>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c r="AS204" s="311"/>
      <c r="AT204" s="311"/>
      <c r="AU204" s="311"/>
      <c r="AV204" s="311"/>
      <c r="AW204" s="311"/>
      <c r="AX204" s="311"/>
      <c r="AY204" s="311"/>
      <c r="AZ204" s="311"/>
      <c r="BA204" s="311"/>
      <c r="BB204" s="311"/>
      <c r="BC204" s="311"/>
      <c r="BD204" s="311"/>
      <c r="BE204" s="311"/>
      <c r="BF204" s="311"/>
      <c r="BG204" s="311"/>
      <c r="BH204" s="311"/>
      <c r="BI204" s="311"/>
      <c r="BJ204" s="311"/>
      <c r="BK204" s="311"/>
      <c r="BL204" s="311"/>
      <c r="BM204" s="311"/>
      <c r="BN204" s="311"/>
      <c r="BO204" s="311"/>
      <c r="BP204" s="311"/>
      <c r="BQ204" s="311"/>
      <c r="BR204" s="311"/>
      <c r="BS204" s="311"/>
      <c r="BT204" s="311"/>
      <c r="BU204" s="311"/>
      <c r="BV204" s="311"/>
      <c r="BW204" s="311"/>
      <c r="BX204" s="311"/>
      <c r="BY204" s="311"/>
    </row>
    <row r="205" spans="1:77" ht="6.75" customHeight="1">
      <c r="A205" s="14"/>
      <c r="B205" s="311"/>
      <c r="C205" s="311"/>
      <c r="D205" s="311"/>
      <c r="E205" s="311"/>
      <c r="F205" s="311"/>
      <c r="G205" s="311"/>
      <c r="H205" s="311"/>
      <c r="I205" s="311"/>
      <c r="J205" s="311"/>
      <c r="K205" s="311"/>
      <c r="L205" s="311"/>
      <c r="M205" s="311"/>
      <c r="N205" s="311"/>
      <c r="O205" s="311"/>
      <c r="P205" s="311"/>
      <c r="Q205" s="311"/>
      <c r="R205" s="311"/>
      <c r="S205" s="311"/>
      <c r="T205" s="311"/>
      <c r="U205" s="311"/>
      <c r="V205" s="311"/>
      <c r="W205" s="311"/>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c r="AS205" s="311"/>
      <c r="AT205" s="311"/>
      <c r="AU205" s="311"/>
      <c r="AV205" s="311"/>
      <c r="AW205" s="311"/>
      <c r="AX205" s="311"/>
      <c r="AY205" s="311"/>
      <c r="AZ205" s="311"/>
      <c r="BA205" s="311"/>
      <c r="BB205" s="311"/>
      <c r="BC205" s="311"/>
      <c r="BD205" s="311"/>
      <c r="BE205" s="311"/>
      <c r="BF205" s="311"/>
      <c r="BG205" s="311"/>
      <c r="BH205" s="311"/>
      <c r="BI205" s="311"/>
      <c r="BJ205" s="311"/>
      <c r="BK205" s="311"/>
      <c r="BL205" s="311"/>
      <c r="BM205" s="311"/>
      <c r="BN205" s="311"/>
      <c r="BO205" s="311"/>
      <c r="BP205" s="311"/>
      <c r="BQ205" s="311"/>
      <c r="BR205" s="311"/>
      <c r="BS205" s="311"/>
      <c r="BT205" s="311"/>
      <c r="BU205" s="311"/>
      <c r="BV205" s="311"/>
      <c r="BW205" s="311"/>
      <c r="BX205" s="311"/>
      <c r="BY205" s="311"/>
    </row>
    <row r="206" spans="1:77" ht="5.25" customHeight="1">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row>
    <row r="207" spans="1:77" ht="5.25" customHeight="1">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row>
  </sheetData>
  <sheetProtection selectLockedCells="1"/>
  <mergeCells count="327">
    <mergeCell ref="A151:Z152"/>
    <mergeCell ref="C142:M143"/>
    <mergeCell ref="N142:W143"/>
    <mergeCell ref="X142:BY143"/>
    <mergeCell ref="C144:M149"/>
    <mergeCell ref="N144:W149"/>
    <mergeCell ref="X144:AF146"/>
    <mergeCell ref="AG145:AO146"/>
    <mergeCell ref="AP145:AX146"/>
    <mergeCell ref="AY145:BG146"/>
    <mergeCell ref="BH145:BP146"/>
    <mergeCell ref="BQ145:BY146"/>
    <mergeCell ref="X147:AF149"/>
    <mergeCell ref="AG147:AO149"/>
    <mergeCell ref="AP147:AX149"/>
    <mergeCell ref="AY147:BG149"/>
    <mergeCell ref="BH147:BP149"/>
    <mergeCell ref="BQ147:BY149"/>
    <mergeCell ref="C137:F138"/>
    <mergeCell ref="G137:M138"/>
    <mergeCell ref="N137:AH138"/>
    <mergeCell ref="AI137:BC138"/>
    <mergeCell ref="BD137:BY138"/>
    <mergeCell ref="C139:F141"/>
    <mergeCell ref="G139:M141"/>
    <mergeCell ref="N139:AH141"/>
    <mergeCell ref="AI139:BC141"/>
    <mergeCell ref="BD139:BY141"/>
    <mergeCell ref="C128:M129"/>
    <mergeCell ref="N128:W129"/>
    <mergeCell ref="X128:BY129"/>
    <mergeCell ref="C130:M135"/>
    <mergeCell ref="N130:W135"/>
    <mergeCell ref="X130:AF132"/>
    <mergeCell ref="AG131:AO132"/>
    <mergeCell ref="AP131:AX132"/>
    <mergeCell ref="AY131:BG132"/>
    <mergeCell ref="BH131:BP132"/>
    <mergeCell ref="BQ131:BY132"/>
    <mergeCell ref="X133:AF135"/>
    <mergeCell ref="AG133:AO135"/>
    <mergeCell ref="AP133:AX135"/>
    <mergeCell ref="AY133:BG135"/>
    <mergeCell ref="BH133:BP135"/>
    <mergeCell ref="BQ133:BY135"/>
    <mergeCell ref="C123:F124"/>
    <mergeCell ref="G123:M124"/>
    <mergeCell ref="N123:AH124"/>
    <mergeCell ref="AI123:BC124"/>
    <mergeCell ref="BD123:BY124"/>
    <mergeCell ref="C125:F127"/>
    <mergeCell ref="G125:M127"/>
    <mergeCell ref="N125:AH127"/>
    <mergeCell ref="AI125:BC127"/>
    <mergeCell ref="BD125:BY127"/>
    <mergeCell ref="C114:M115"/>
    <mergeCell ref="N114:W115"/>
    <mergeCell ref="X114:BY115"/>
    <mergeCell ref="C116:M121"/>
    <mergeCell ref="N116:W121"/>
    <mergeCell ref="X116:AF118"/>
    <mergeCell ref="AG117:AO118"/>
    <mergeCell ref="AP117:AX118"/>
    <mergeCell ref="AY117:BG118"/>
    <mergeCell ref="BH117:BP118"/>
    <mergeCell ref="BQ117:BY118"/>
    <mergeCell ref="X119:AF121"/>
    <mergeCell ref="AG119:AO121"/>
    <mergeCell ref="AP119:AX121"/>
    <mergeCell ref="AY119:BG121"/>
    <mergeCell ref="BH119:BP121"/>
    <mergeCell ref="BQ119:BY121"/>
    <mergeCell ref="C109:F110"/>
    <mergeCell ref="G109:M110"/>
    <mergeCell ref="N109:AH110"/>
    <mergeCell ref="AI109:BC110"/>
    <mergeCell ref="BD109:BY110"/>
    <mergeCell ref="C111:F113"/>
    <mergeCell ref="G111:M113"/>
    <mergeCell ref="N111:AH113"/>
    <mergeCell ref="AI111:BC113"/>
    <mergeCell ref="BD111:BY113"/>
    <mergeCell ref="C100:M101"/>
    <mergeCell ref="N100:W101"/>
    <mergeCell ref="X100:BY101"/>
    <mergeCell ref="C102:M107"/>
    <mergeCell ref="N102:W107"/>
    <mergeCell ref="X102:AF104"/>
    <mergeCell ref="AG103:AO104"/>
    <mergeCell ref="AP103:AX104"/>
    <mergeCell ref="AY103:BG104"/>
    <mergeCell ref="BH103:BP104"/>
    <mergeCell ref="BQ103:BY104"/>
    <mergeCell ref="X105:AF107"/>
    <mergeCell ref="AG105:AO107"/>
    <mergeCell ref="AP105:AX107"/>
    <mergeCell ref="AY105:BG107"/>
    <mergeCell ref="BH105:BP107"/>
    <mergeCell ref="BQ105:BY107"/>
    <mergeCell ref="C95:F96"/>
    <mergeCell ref="G95:M96"/>
    <mergeCell ref="N95:AH96"/>
    <mergeCell ref="AI95:BC96"/>
    <mergeCell ref="BD95:BY96"/>
    <mergeCell ref="C97:F99"/>
    <mergeCell ref="G97:M99"/>
    <mergeCell ref="N97:AH99"/>
    <mergeCell ref="AI97:BC99"/>
    <mergeCell ref="BD97:BY99"/>
    <mergeCell ref="C86:M87"/>
    <mergeCell ref="N86:W87"/>
    <mergeCell ref="X86:BY87"/>
    <mergeCell ref="C88:M93"/>
    <mergeCell ref="N88:W93"/>
    <mergeCell ref="X88:AF90"/>
    <mergeCell ref="AG89:AO90"/>
    <mergeCell ref="AP89:AX90"/>
    <mergeCell ref="AY89:BG90"/>
    <mergeCell ref="BH89:BP90"/>
    <mergeCell ref="BQ89:BY90"/>
    <mergeCell ref="X91:AF93"/>
    <mergeCell ref="AG91:AO93"/>
    <mergeCell ref="AP91:AX93"/>
    <mergeCell ref="AY91:BG93"/>
    <mergeCell ref="BH91:BP93"/>
    <mergeCell ref="BQ91:BY93"/>
    <mergeCell ref="C81:F82"/>
    <mergeCell ref="G81:M82"/>
    <mergeCell ref="N81:AH82"/>
    <mergeCell ref="AI81:BC82"/>
    <mergeCell ref="BD81:BY82"/>
    <mergeCell ref="AG21:AO23"/>
    <mergeCell ref="A9:BY10"/>
    <mergeCell ref="C11:F12"/>
    <mergeCell ref="C13:F15"/>
    <mergeCell ref="G11:M12"/>
    <mergeCell ref="G13:M15"/>
    <mergeCell ref="N11:AH12"/>
    <mergeCell ref="AI11:BC12"/>
    <mergeCell ref="BD11:BY12"/>
    <mergeCell ref="N13:AH15"/>
    <mergeCell ref="AI13:BC15"/>
    <mergeCell ref="X16:BY17"/>
    <mergeCell ref="X18:AF20"/>
    <mergeCell ref="AG19:AO20"/>
    <mergeCell ref="AP19:AX20"/>
    <mergeCell ref="AY19:BG20"/>
    <mergeCell ref="BH19:BP20"/>
    <mergeCell ref="BQ19:BY20"/>
    <mergeCell ref="X21:AF23"/>
    <mergeCell ref="A1:I3"/>
    <mergeCell ref="B196:BY205"/>
    <mergeCell ref="N192:O194"/>
    <mergeCell ref="P192:R194"/>
    <mergeCell ref="S192:T194"/>
    <mergeCell ref="U192:V194"/>
    <mergeCell ref="AE194:AU194"/>
    <mergeCell ref="BE194:BV194"/>
    <mergeCell ref="B192:C194"/>
    <mergeCell ref="D192:E194"/>
    <mergeCell ref="F192:G194"/>
    <mergeCell ref="H192:I194"/>
    <mergeCell ref="J192:K194"/>
    <mergeCell ref="L192:M194"/>
    <mergeCell ref="I195:BR195"/>
    <mergeCell ref="AO169:BY171"/>
    <mergeCell ref="J2:BP5"/>
    <mergeCell ref="A172:M174"/>
    <mergeCell ref="A178:M180"/>
    <mergeCell ref="A169:AL171"/>
    <mergeCell ref="C16:M17"/>
    <mergeCell ref="BD13:BY15"/>
    <mergeCell ref="N16:W17"/>
    <mergeCell ref="N18:W23"/>
    <mergeCell ref="AP21:AX23"/>
    <mergeCell ref="AY21:BG23"/>
    <mergeCell ref="BH21:BP23"/>
    <mergeCell ref="BQ21:BY23"/>
    <mergeCell ref="C25:F26"/>
    <mergeCell ref="G25:M26"/>
    <mergeCell ref="N25:AH26"/>
    <mergeCell ref="AI25:BC26"/>
    <mergeCell ref="BD25:BY26"/>
    <mergeCell ref="C18:M23"/>
    <mergeCell ref="C27:F29"/>
    <mergeCell ref="G27:M29"/>
    <mergeCell ref="N27:AH29"/>
    <mergeCell ref="AI27:BC29"/>
    <mergeCell ref="BD27:BY29"/>
    <mergeCell ref="C30:M31"/>
    <mergeCell ref="N30:W31"/>
    <mergeCell ref="X30:BY31"/>
    <mergeCell ref="C32:M37"/>
    <mergeCell ref="N32:W37"/>
    <mergeCell ref="X32:AF34"/>
    <mergeCell ref="AG33:AO34"/>
    <mergeCell ref="AP33:AX34"/>
    <mergeCell ref="AY33:BG34"/>
    <mergeCell ref="BH33:BP34"/>
    <mergeCell ref="BQ33:BY34"/>
    <mergeCell ref="X35:AF37"/>
    <mergeCell ref="AG35:AO37"/>
    <mergeCell ref="AP35:AX37"/>
    <mergeCell ref="AY35:BG37"/>
    <mergeCell ref="BH35:BP37"/>
    <mergeCell ref="BQ35:BY37"/>
    <mergeCell ref="BH49:BP51"/>
    <mergeCell ref="BQ49:BY51"/>
    <mergeCell ref="C39:F40"/>
    <mergeCell ref="G39:M40"/>
    <mergeCell ref="N39:AH40"/>
    <mergeCell ref="AI39:BC40"/>
    <mergeCell ref="BD39:BY40"/>
    <mergeCell ref="C41:F43"/>
    <mergeCell ref="G41:M43"/>
    <mergeCell ref="N41:AH43"/>
    <mergeCell ref="AI41:BC43"/>
    <mergeCell ref="BD41:BY43"/>
    <mergeCell ref="A6:X8"/>
    <mergeCell ref="A164:X166"/>
    <mergeCell ref="V153:W156"/>
    <mergeCell ref="P153:Q156"/>
    <mergeCell ref="L153:O156"/>
    <mergeCell ref="J153:K156"/>
    <mergeCell ref="C153:I156"/>
    <mergeCell ref="C44:M45"/>
    <mergeCell ref="N44:W45"/>
    <mergeCell ref="X44:BY45"/>
    <mergeCell ref="C46:M51"/>
    <mergeCell ref="N46:W51"/>
    <mergeCell ref="X46:AF48"/>
    <mergeCell ref="AG47:AO48"/>
    <mergeCell ref="AP47:AX48"/>
    <mergeCell ref="AY47:BG48"/>
    <mergeCell ref="BH47:BP48"/>
    <mergeCell ref="BQ47:BY48"/>
    <mergeCell ref="X49:AF51"/>
    <mergeCell ref="AG49:AO51"/>
    <mergeCell ref="AP49:AX51"/>
    <mergeCell ref="AY49:BG51"/>
    <mergeCell ref="C53:F54"/>
    <mergeCell ref="G53:M54"/>
    <mergeCell ref="N172:AK174"/>
    <mergeCell ref="R153:U156"/>
    <mergeCell ref="AJ178:AK180"/>
    <mergeCell ref="AD178:AI180"/>
    <mergeCell ref="AB178:AC180"/>
    <mergeCell ref="V178:AA180"/>
    <mergeCell ref="T178:U180"/>
    <mergeCell ref="N178:S180"/>
    <mergeCell ref="A167:M167"/>
    <mergeCell ref="A175:M177"/>
    <mergeCell ref="N175:AK177"/>
    <mergeCell ref="Y160:BY163"/>
    <mergeCell ref="C160:W163"/>
    <mergeCell ref="A158:BP159"/>
    <mergeCell ref="N53:AH54"/>
    <mergeCell ref="AI53:BC54"/>
    <mergeCell ref="BD53:BY54"/>
    <mergeCell ref="C55:F57"/>
    <mergeCell ref="G55:M57"/>
    <mergeCell ref="N55:AH57"/>
    <mergeCell ref="AI55:BC57"/>
    <mergeCell ref="BD55:BY57"/>
    <mergeCell ref="C58:M59"/>
    <mergeCell ref="N58:W59"/>
    <mergeCell ref="X58:BY59"/>
    <mergeCell ref="C60:M65"/>
    <mergeCell ref="N60:W65"/>
    <mergeCell ref="X60:AF62"/>
    <mergeCell ref="AG61:AO62"/>
    <mergeCell ref="AP61:AX62"/>
    <mergeCell ref="AY61:BG62"/>
    <mergeCell ref="BH61:BP62"/>
    <mergeCell ref="BQ61:BY62"/>
    <mergeCell ref="X63:AF65"/>
    <mergeCell ref="AG63:AO65"/>
    <mergeCell ref="AP63:AX65"/>
    <mergeCell ref="AY63:BG65"/>
    <mergeCell ref="BH63:BP65"/>
    <mergeCell ref="BQ63:BY65"/>
    <mergeCell ref="C67:F68"/>
    <mergeCell ref="G67:M68"/>
    <mergeCell ref="N67:AH68"/>
    <mergeCell ref="AI67:BC68"/>
    <mergeCell ref="BD67:BY68"/>
    <mergeCell ref="C69:F71"/>
    <mergeCell ref="G69:M71"/>
    <mergeCell ref="N69:AH71"/>
    <mergeCell ref="AI69:BC71"/>
    <mergeCell ref="BD69:BY71"/>
    <mergeCell ref="A191:BA191"/>
    <mergeCell ref="C72:M73"/>
    <mergeCell ref="N72:W73"/>
    <mergeCell ref="X72:BY73"/>
    <mergeCell ref="C74:M79"/>
    <mergeCell ref="N74:W79"/>
    <mergeCell ref="X74:AF76"/>
    <mergeCell ref="AG75:AO76"/>
    <mergeCell ref="AP75:AX76"/>
    <mergeCell ref="AY75:BG76"/>
    <mergeCell ref="BH75:BP76"/>
    <mergeCell ref="BQ75:BY76"/>
    <mergeCell ref="X77:AF79"/>
    <mergeCell ref="AG77:AO79"/>
    <mergeCell ref="AP77:AX79"/>
    <mergeCell ref="AY77:BG79"/>
    <mergeCell ref="BH77:BP79"/>
    <mergeCell ref="BQ77:BY79"/>
    <mergeCell ref="N167:W167"/>
    <mergeCell ref="C83:F85"/>
    <mergeCell ref="G83:M85"/>
    <mergeCell ref="N83:AH85"/>
    <mergeCell ref="AI83:BC85"/>
    <mergeCell ref="BD83:BY85"/>
    <mergeCell ref="A181:BA181"/>
    <mergeCell ref="A182:AN184"/>
    <mergeCell ref="AO182:BY184"/>
    <mergeCell ref="A185:M187"/>
    <mergeCell ref="N185:AK187"/>
    <mergeCell ref="A188:M190"/>
    <mergeCell ref="N188:S190"/>
    <mergeCell ref="T188:U190"/>
    <mergeCell ref="V188:AA190"/>
    <mergeCell ref="AB188:AC190"/>
    <mergeCell ref="AD188:AI190"/>
    <mergeCell ref="AJ188:AK190"/>
  </mergeCells>
  <phoneticPr fontId="1"/>
  <dataValidations count="4">
    <dataValidation type="list" allowBlank="1" showInputMessage="1" showErrorMessage="1" sqref="C160:W163" xr:uid="{00000000-0002-0000-0100-000000000000}">
      <formula1>"該当,非該当"</formula1>
    </dataValidation>
    <dataValidation type="list" allowBlank="1" showInputMessage="1" showErrorMessage="1" sqref="N175:AK177" xr:uid="{00000000-0002-0000-0100-000001000000}">
      <formula1>"実施済み,実施予定"</formula1>
    </dataValidation>
    <dataValidation type="list" allowBlank="1" showInputMessage="1" showErrorMessage="1" sqref="N185:AK187" xr:uid="{00000000-0002-0000-0100-000002000000}">
      <formula1>"聴取済み,聴取予定"</formula1>
    </dataValidation>
    <dataValidation imeMode="disabled" allowBlank="1" showInputMessage="1" showErrorMessage="1" sqref="C153:I156 L153:O156 R153:U156 N178:S180 V178:AA180 AD178:AI180" xr:uid="{00000000-0002-0000-0100-000003000000}"/>
  </dataValidations>
  <printOptions horizontalCentered="1"/>
  <pageMargins left="0.39370078740157483" right="0.39370078740157483" top="0.39370078740157483" bottom="0.39370078740157483" header="0.39370078740157483" footer="0.19685039370078741"/>
  <pageSetup paperSize="9" scale="93" orientation="portrait" r:id="rId1"/>
  <headerFooter>
    <oddFooter>&amp;C&amp;P</oddFooter>
  </headerFooter>
  <rowBreaks count="1" manualBreakCount="1">
    <brk id="93" max="77"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66"/>
  <sheetViews>
    <sheetView view="pageBreakPreview" topLeftCell="A53" zoomScale="85" zoomScaleNormal="100" zoomScaleSheetLayoutView="85" workbookViewId="0">
      <selection activeCell="B5" sqref="B5"/>
    </sheetView>
  </sheetViews>
  <sheetFormatPr defaultColWidth="9" defaultRowHeight="17.399999999999999"/>
  <cols>
    <col min="1" max="1" width="5.44140625" style="105" customWidth="1"/>
    <col min="2" max="2" width="27.33203125" style="105" customWidth="1"/>
    <col min="3" max="8" width="10.77734375" style="105" customWidth="1"/>
    <col min="9" max="9" width="16.44140625" style="105" customWidth="1"/>
    <col min="10" max="12" width="9" style="105" hidden="1" customWidth="1"/>
    <col min="13" max="20" width="11.6640625" style="105" hidden="1" customWidth="1"/>
    <col min="21" max="21" width="11.6640625" style="105" customWidth="1"/>
    <col min="22" max="16384" width="9" style="105"/>
  </cols>
  <sheetData>
    <row r="1" spans="1:23" s="50" customFormat="1" ht="20.399999999999999" customHeight="1">
      <c r="A1" s="50" t="s">
        <v>184</v>
      </c>
    </row>
    <row r="2" spans="1:23" s="50" customFormat="1" ht="25.2" customHeight="1">
      <c r="A2" s="462" t="s">
        <v>183</v>
      </c>
      <c r="B2" s="462"/>
      <c r="C2" s="462"/>
      <c r="D2" s="462"/>
      <c r="E2" s="462"/>
      <c r="F2" s="462"/>
      <c r="G2" s="462"/>
      <c r="H2" s="462"/>
      <c r="I2" s="462"/>
    </row>
    <row r="3" spans="1:23" ht="15" customHeight="1">
      <c r="A3" s="106" t="s">
        <v>32</v>
      </c>
      <c r="B3" s="106" t="s">
        <v>146</v>
      </c>
      <c r="C3" s="430" t="s">
        <v>38</v>
      </c>
      <c r="D3" s="431"/>
      <c r="E3" s="431"/>
      <c r="F3" s="432"/>
      <c r="G3" s="389" t="s">
        <v>147</v>
      </c>
      <c r="H3" s="389"/>
      <c r="I3" s="389"/>
      <c r="K3" s="93"/>
      <c r="L3" s="93"/>
      <c r="M3" s="94"/>
      <c r="N3" s="94"/>
      <c r="O3" s="94"/>
      <c r="P3" s="94"/>
      <c r="Q3" s="93"/>
      <c r="R3" s="93"/>
      <c r="S3" s="94"/>
      <c r="T3" s="94"/>
      <c r="U3" s="94"/>
      <c r="V3" s="94"/>
      <c r="W3" s="93"/>
    </row>
    <row r="4" spans="1:23" ht="26.25" customHeight="1">
      <c r="A4" s="427" t="s">
        <v>49</v>
      </c>
      <c r="B4" s="107"/>
      <c r="C4" s="433"/>
      <c r="D4" s="434"/>
      <c r="E4" s="434"/>
      <c r="F4" s="435"/>
      <c r="G4" s="439"/>
      <c r="H4" s="439"/>
      <c r="I4" s="439"/>
    </row>
    <row r="5" spans="1:23" ht="15" customHeight="1">
      <c r="A5" s="427"/>
      <c r="B5" s="106" t="s">
        <v>39</v>
      </c>
      <c r="C5" s="428" t="s">
        <v>37</v>
      </c>
      <c r="D5" s="428"/>
      <c r="K5" s="93"/>
      <c r="L5" s="93"/>
      <c r="M5" s="94"/>
      <c r="N5" s="94"/>
      <c r="O5" s="94"/>
      <c r="P5" s="94"/>
      <c r="Q5" s="93"/>
      <c r="R5" s="93"/>
      <c r="S5" s="94"/>
      <c r="T5" s="94"/>
      <c r="U5" s="94"/>
      <c r="V5" s="94"/>
      <c r="W5" s="93"/>
    </row>
    <row r="6" spans="1:23" ht="26.25" customHeight="1">
      <c r="A6" s="427"/>
      <c r="B6" s="103"/>
      <c r="C6" s="429"/>
      <c r="D6" s="429"/>
      <c r="K6" s="93"/>
      <c r="L6" s="93"/>
      <c r="M6" s="94"/>
      <c r="N6" s="94"/>
      <c r="O6" s="94"/>
      <c r="P6" s="94"/>
    </row>
    <row r="7" spans="1:23" ht="18" thickBot="1"/>
    <row r="8" spans="1:23" ht="14.1" customHeight="1" thickBot="1">
      <c r="A8" s="389">
        <v>1</v>
      </c>
      <c r="B8" s="396" t="s">
        <v>109</v>
      </c>
      <c r="C8" s="390" t="s">
        <v>2</v>
      </c>
      <c r="D8" s="392" t="s">
        <v>3</v>
      </c>
      <c r="E8" s="394" t="s">
        <v>4</v>
      </c>
      <c r="F8" s="416" t="s">
        <v>6</v>
      </c>
      <c r="G8" s="400" t="s">
        <v>5</v>
      </c>
      <c r="H8" s="402" t="s">
        <v>25</v>
      </c>
      <c r="I8" s="108"/>
    </row>
    <row r="9" spans="1:23" ht="14.1" customHeight="1" thickBot="1">
      <c r="A9" s="389"/>
      <c r="B9" s="397"/>
      <c r="C9" s="391"/>
      <c r="D9" s="393"/>
      <c r="E9" s="394"/>
      <c r="F9" s="417"/>
      <c r="G9" s="401"/>
      <c r="H9" s="403"/>
      <c r="I9" s="109" t="s">
        <v>111</v>
      </c>
      <c r="K9" s="105" t="s">
        <v>174</v>
      </c>
    </row>
    <row r="10" spans="1:23" ht="24" customHeight="1">
      <c r="A10" s="389"/>
      <c r="B10" s="110" t="s">
        <v>79</v>
      </c>
      <c r="C10" s="40"/>
      <c r="D10" s="41"/>
      <c r="E10" s="42"/>
      <c r="F10" s="43"/>
      <c r="G10" s="44"/>
      <c r="H10" s="111">
        <f>SUM(C10:G10)</f>
        <v>0</v>
      </c>
      <c r="I10" s="112">
        <f>SUM(C10,D10,F10)</f>
        <v>0</v>
      </c>
      <c r="K10" s="404" t="s">
        <v>115</v>
      </c>
      <c r="L10" s="405"/>
    </row>
    <row r="11" spans="1:23" ht="24" customHeight="1" thickBot="1">
      <c r="A11" s="389"/>
      <c r="B11" s="113" t="s">
        <v>110</v>
      </c>
      <c r="C11" s="45"/>
      <c r="D11" s="46"/>
      <c r="E11" s="47"/>
      <c r="F11" s="48"/>
      <c r="G11" s="49"/>
      <c r="H11" s="114">
        <f>SUM(C11:G11)</f>
        <v>0</v>
      </c>
      <c r="I11" s="115">
        <f>SUM(C11,D11,F11)</f>
        <v>0</v>
      </c>
      <c r="K11" s="406"/>
      <c r="L11" s="407"/>
    </row>
    <row r="12" spans="1:23" ht="24" customHeight="1" thickTop="1" thickBot="1">
      <c r="A12" s="389"/>
      <c r="B12" s="116" t="str">
        <f>"③　統合前病床数＝"&amp; $K12&amp;" （※２）"</f>
        <v>③　統合前病床数＝② （※２）</v>
      </c>
      <c r="C12" s="35">
        <f>IF($K12="①",C10,C11)</f>
        <v>0</v>
      </c>
      <c r="D12" s="36">
        <f>IF($K12="①",D10,D11)</f>
        <v>0</v>
      </c>
      <c r="E12" s="37">
        <f>IF($K12="①",E10,E11)</f>
        <v>0</v>
      </c>
      <c r="F12" s="38">
        <f>IF($K12="①",F10,F11)</f>
        <v>0</v>
      </c>
      <c r="G12" s="39">
        <f>IF($K12="①",G10,G11)</f>
        <v>0</v>
      </c>
      <c r="H12" s="117">
        <f>SUM(C12:G12)</f>
        <v>0</v>
      </c>
      <c r="I12" s="38">
        <f>SUM(C12,D12,F12)</f>
        <v>0</v>
      </c>
      <c r="K12" s="408" t="str">
        <f>IF(I10&lt;I11,"①","②")</f>
        <v>②</v>
      </c>
      <c r="L12" s="409"/>
    </row>
    <row r="13" spans="1:23" ht="54" customHeight="1">
      <c r="A13" s="398" t="s">
        <v>112</v>
      </c>
      <c r="B13" s="399"/>
      <c r="C13" s="399"/>
      <c r="D13" s="399"/>
      <c r="E13" s="399"/>
      <c r="F13" s="399"/>
      <c r="G13" s="399"/>
      <c r="H13" s="399"/>
      <c r="I13" s="399"/>
    </row>
    <row r="14" spans="1:23">
      <c r="A14" s="399" t="s">
        <v>113</v>
      </c>
      <c r="B14" s="399"/>
      <c r="C14" s="399"/>
      <c r="D14" s="399"/>
      <c r="E14" s="399"/>
      <c r="F14" s="399"/>
      <c r="G14" s="399"/>
      <c r="H14" s="399"/>
      <c r="I14" s="399"/>
      <c r="S14" s="153"/>
    </row>
    <row r="15" spans="1:23" ht="18" thickBot="1">
      <c r="A15" s="399" t="s">
        <v>114</v>
      </c>
      <c r="B15" s="399"/>
      <c r="C15" s="399"/>
      <c r="D15" s="399"/>
      <c r="E15" s="399"/>
      <c r="F15" s="399"/>
      <c r="G15" s="399"/>
      <c r="H15" s="399"/>
      <c r="I15" s="399"/>
      <c r="K15" s="105" t="s">
        <v>156</v>
      </c>
      <c r="S15" s="152"/>
    </row>
    <row r="16" spans="1:23" ht="14.1" customHeight="1" thickBot="1">
      <c r="K16" s="410" t="s">
        <v>150</v>
      </c>
      <c r="L16" s="411"/>
      <c r="M16" s="442" t="s">
        <v>2</v>
      </c>
      <c r="N16" s="442" t="s">
        <v>3</v>
      </c>
      <c r="O16" s="442" t="s">
        <v>4</v>
      </c>
      <c r="P16" s="444" t="s">
        <v>6</v>
      </c>
      <c r="Q16" s="466" t="s">
        <v>47</v>
      </c>
      <c r="R16" s="463" t="s">
        <v>25</v>
      </c>
      <c r="S16" s="55"/>
    </row>
    <row r="17" spans="1:19" ht="14.1" customHeight="1" thickBot="1">
      <c r="A17" s="389">
        <v>2</v>
      </c>
      <c r="B17" s="395" t="s">
        <v>48</v>
      </c>
      <c r="C17" s="390" t="s">
        <v>2</v>
      </c>
      <c r="D17" s="392" t="s">
        <v>3</v>
      </c>
      <c r="E17" s="394" t="s">
        <v>4</v>
      </c>
      <c r="F17" s="416" t="s">
        <v>6</v>
      </c>
      <c r="G17" s="401" t="s">
        <v>47</v>
      </c>
      <c r="H17" s="402" t="s">
        <v>25</v>
      </c>
      <c r="I17" s="108"/>
      <c r="K17" s="412"/>
      <c r="L17" s="413"/>
      <c r="M17" s="443"/>
      <c r="N17" s="443"/>
      <c r="O17" s="443"/>
      <c r="P17" s="445"/>
      <c r="Q17" s="415"/>
      <c r="R17" s="463"/>
      <c r="S17" s="56" t="s">
        <v>116</v>
      </c>
    </row>
    <row r="18" spans="1:19" ht="14.1" customHeight="1">
      <c r="A18" s="389"/>
      <c r="B18" s="395"/>
      <c r="C18" s="391"/>
      <c r="D18" s="393"/>
      <c r="E18" s="394"/>
      <c r="F18" s="417"/>
      <c r="G18" s="401"/>
      <c r="H18" s="403"/>
      <c r="I18" s="109" t="s">
        <v>26</v>
      </c>
      <c r="K18" s="414"/>
      <c r="L18" s="415"/>
      <c r="M18" s="57">
        <f>C19-C12</f>
        <v>0</v>
      </c>
      <c r="N18" s="57">
        <f>D19-D12</f>
        <v>0</v>
      </c>
      <c r="O18" s="57">
        <f>E19-E12</f>
        <v>0</v>
      </c>
      <c r="P18" s="58">
        <f>F19-F12</f>
        <v>0</v>
      </c>
      <c r="Q18" s="59">
        <f t="shared" ref="Q18" si="0">G19-G12</f>
        <v>0</v>
      </c>
      <c r="R18" s="60">
        <f>H19-H12</f>
        <v>0</v>
      </c>
      <c r="S18" s="57">
        <f>I19-I12</f>
        <v>0</v>
      </c>
    </row>
    <row r="19" spans="1:19" ht="24" customHeight="1" thickBot="1">
      <c r="A19" s="389"/>
      <c r="B19" s="395"/>
      <c r="C19" s="51"/>
      <c r="D19" s="52"/>
      <c r="E19" s="53"/>
      <c r="F19" s="54"/>
      <c r="G19" s="118">
        <v>0</v>
      </c>
      <c r="H19" s="119">
        <f>SUM(C19:G19)</f>
        <v>0</v>
      </c>
      <c r="I19" s="120">
        <f>SUM(C19,D19,F19)</f>
        <v>0</v>
      </c>
      <c r="K19" s="464" t="s">
        <v>151</v>
      </c>
      <c r="L19" s="95" t="s">
        <v>152</v>
      </c>
      <c r="M19" s="157">
        <f>IF(M18&gt;0,M18*-1,0)</f>
        <v>0</v>
      </c>
      <c r="N19" s="157">
        <f>IF(N18&gt;0,N18*-1,0)</f>
        <v>0</v>
      </c>
      <c r="O19" s="157">
        <f>IF(O18&gt;0,O18*-1,0)</f>
        <v>0</v>
      </c>
      <c r="P19" s="158">
        <f>IF(P18&gt;0,P18*-1,0)</f>
        <v>0</v>
      </c>
      <c r="Q19" s="98"/>
      <c r="R19" s="96"/>
      <c r="S19" s="101">
        <f>IF(S18&gt;0,S18*-1,0)</f>
        <v>0</v>
      </c>
    </row>
    <row r="20" spans="1:19" s="121" customFormat="1" ht="14.1" customHeight="1" thickBot="1">
      <c r="C20" s="50"/>
      <c r="D20" s="50"/>
      <c r="E20" s="50"/>
      <c r="F20" s="50"/>
      <c r="G20" s="50"/>
      <c r="H20" s="50"/>
      <c r="I20" s="122"/>
      <c r="K20" s="465"/>
      <c r="L20" s="156" t="s">
        <v>153</v>
      </c>
      <c r="M20" s="159">
        <f>IF(M18&lt;0,M18*-1,0)</f>
        <v>0</v>
      </c>
      <c r="N20" s="159">
        <f t="shared" ref="N20:P20" si="1">IF(N18&lt;0,N18*-1,0)</f>
        <v>0</v>
      </c>
      <c r="O20" s="159">
        <f t="shared" si="1"/>
        <v>0</v>
      </c>
      <c r="P20" s="160">
        <f t="shared" si="1"/>
        <v>0</v>
      </c>
      <c r="Q20" s="99"/>
      <c r="R20" s="97"/>
      <c r="S20" s="102">
        <f>IF(S18&lt;0,S18*-1,0)</f>
        <v>0</v>
      </c>
    </row>
    <row r="21" spans="1:19" ht="14.1" customHeight="1">
      <c r="A21" s="389">
        <v>3</v>
      </c>
      <c r="B21" s="395" t="s">
        <v>163</v>
      </c>
      <c r="C21" s="390" t="s">
        <v>2</v>
      </c>
      <c r="D21" s="392" t="s">
        <v>3</v>
      </c>
      <c r="E21" s="394" t="s">
        <v>4</v>
      </c>
      <c r="F21" s="416" t="s">
        <v>6</v>
      </c>
      <c r="G21" s="432" t="s">
        <v>36</v>
      </c>
      <c r="Q21" s="123"/>
    </row>
    <row r="22" spans="1:19" ht="14.1" customHeight="1">
      <c r="A22" s="389"/>
      <c r="B22" s="395"/>
      <c r="C22" s="391"/>
      <c r="D22" s="393"/>
      <c r="E22" s="394"/>
      <c r="F22" s="417"/>
      <c r="G22" s="432"/>
      <c r="K22" s="50"/>
      <c r="L22" s="50"/>
      <c r="M22" s="50"/>
      <c r="N22" s="50"/>
      <c r="O22" s="50"/>
      <c r="P22" s="50"/>
      <c r="R22" s="50"/>
      <c r="S22" s="50"/>
    </row>
    <row r="23" spans="1:19" ht="24" customHeight="1" thickBot="1">
      <c r="A23" s="389"/>
      <c r="B23" s="395"/>
      <c r="C23" s="51"/>
      <c r="D23" s="52"/>
      <c r="E23" s="53"/>
      <c r="F23" s="54"/>
      <c r="G23" s="118">
        <f>SUM(C23,D23,F23)</f>
        <v>0</v>
      </c>
    </row>
    <row r="24" spans="1:19" ht="18.75" customHeight="1" thickBot="1">
      <c r="A24" s="124" t="s">
        <v>117</v>
      </c>
      <c r="B24" s="125"/>
      <c r="K24" s="105" t="s">
        <v>170</v>
      </c>
      <c r="P24" s="105" t="s">
        <v>171</v>
      </c>
    </row>
    <row r="25" spans="1:19" ht="14.1" customHeight="1">
      <c r="K25" s="454" t="s">
        <v>136</v>
      </c>
      <c r="L25" s="455"/>
      <c r="M25" s="70" t="s">
        <v>167</v>
      </c>
      <c r="N25" s="71" t="s">
        <v>168</v>
      </c>
      <c r="O25" s="89" t="s">
        <v>164</v>
      </c>
      <c r="P25" s="446" t="s">
        <v>137</v>
      </c>
      <c r="Q25" s="447"/>
      <c r="R25" s="72"/>
      <c r="S25" s="73"/>
    </row>
    <row r="26" spans="1:19" ht="21.75" customHeight="1">
      <c r="A26" s="389">
        <v>4</v>
      </c>
      <c r="B26" s="440" t="s">
        <v>80</v>
      </c>
      <c r="C26" s="126" t="s">
        <v>4</v>
      </c>
      <c r="D26" s="126" t="s">
        <v>27</v>
      </c>
      <c r="E26" s="126" t="s">
        <v>25</v>
      </c>
      <c r="K26" s="456"/>
      <c r="L26" s="457"/>
      <c r="M26" s="74" t="s">
        <v>138</v>
      </c>
      <c r="N26" s="75" t="s">
        <v>139</v>
      </c>
      <c r="O26" s="76" t="s">
        <v>140</v>
      </c>
      <c r="P26" s="448"/>
      <c r="Q26" s="449"/>
      <c r="R26" s="77" t="s">
        <v>141</v>
      </c>
      <c r="S26" s="78" t="s">
        <v>142</v>
      </c>
    </row>
    <row r="27" spans="1:19" ht="25.5" customHeight="1" thickBot="1">
      <c r="A27" s="389"/>
      <c r="B27" s="440"/>
      <c r="C27" s="127">
        <f>IF(E12&lt;E19,P28,0)</f>
        <v>0</v>
      </c>
      <c r="D27" s="61"/>
      <c r="E27" s="127">
        <f>SUM(C27:D27)</f>
        <v>0</v>
      </c>
      <c r="F27" s="128"/>
      <c r="K27" s="456"/>
      <c r="L27" s="457"/>
      <c r="M27" s="79" t="s">
        <v>165</v>
      </c>
      <c r="N27" s="80" t="s">
        <v>166</v>
      </c>
      <c r="O27" s="81" t="s">
        <v>145</v>
      </c>
      <c r="P27" s="448"/>
      <c r="Q27" s="449"/>
      <c r="R27" s="82" t="s">
        <v>143</v>
      </c>
      <c r="S27" s="83" t="s">
        <v>144</v>
      </c>
    </row>
    <row r="28" spans="1:19" ht="14.1" customHeight="1" thickBot="1">
      <c r="K28" s="458"/>
      <c r="L28" s="459"/>
      <c r="M28" s="84">
        <f>I12-I19</f>
        <v>0</v>
      </c>
      <c r="N28" s="85">
        <f>G23</f>
        <v>0</v>
      </c>
      <c r="O28" s="86">
        <f>IF(M28&gt;N28,M28-N28,0)</f>
        <v>0</v>
      </c>
      <c r="P28" s="450">
        <f>MIN(R28:S28)</f>
        <v>0</v>
      </c>
      <c r="Q28" s="451"/>
      <c r="R28" s="87">
        <f>O28-D27</f>
        <v>0</v>
      </c>
      <c r="S28" s="88">
        <f>E19+E23-E12</f>
        <v>0</v>
      </c>
    </row>
    <row r="29" spans="1:19" ht="14.1" customHeight="1" thickBot="1">
      <c r="A29" s="389">
        <v>5</v>
      </c>
      <c r="B29" s="395" t="s">
        <v>118</v>
      </c>
      <c r="C29" s="390" t="s">
        <v>2</v>
      </c>
      <c r="D29" s="392" t="s">
        <v>3</v>
      </c>
      <c r="E29" s="394" t="s">
        <v>4</v>
      </c>
      <c r="F29" s="416" t="s">
        <v>6</v>
      </c>
      <c r="G29" s="401" t="s">
        <v>5</v>
      </c>
      <c r="H29" s="402" t="s">
        <v>25</v>
      </c>
      <c r="I29" s="108"/>
    </row>
    <row r="30" spans="1:19" ht="14.1" customHeight="1">
      <c r="A30" s="389"/>
      <c r="B30" s="395"/>
      <c r="C30" s="391"/>
      <c r="D30" s="393"/>
      <c r="E30" s="394"/>
      <c r="F30" s="417"/>
      <c r="G30" s="401"/>
      <c r="H30" s="403"/>
      <c r="I30" s="109" t="s">
        <v>26</v>
      </c>
    </row>
    <row r="31" spans="1:19" ht="24" customHeight="1" thickBot="1">
      <c r="A31" s="389"/>
      <c r="B31" s="395"/>
      <c r="C31" s="129">
        <f>C12-C19</f>
        <v>0</v>
      </c>
      <c r="D31" s="130">
        <f>D12-D19</f>
        <v>0</v>
      </c>
      <c r="E31" s="131">
        <f>E12-E19</f>
        <v>0</v>
      </c>
      <c r="F31" s="132">
        <f>F12-F19</f>
        <v>0</v>
      </c>
      <c r="G31" s="118">
        <f>G12-G19</f>
        <v>0</v>
      </c>
      <c r="H31" s="119">
        <f>SUM(C31:G31)</f>
        <v>0</v>
      </c>
      <c r="I31" s="92">
        <f>C31+D31+F31</f>
        <v>0</v>
      </c>
    </row>
    <row r="32" spans="1:19" ht="14.1" customHeight="1" thickBot="1"/>
    <row r="33" spans="1:19" ht="24.9" customHeight="1">
      <c r="F33" s="90" t="s">
        <v>148</v>
      </c>
      <c r="G33" s="155" t="s">
        <v>160</v>
      </c>
      <c r="H33" s="161" t="s">
        <v>169</v>
      </c>
      <c r="I33" s="91" t="s">
        <v>149</v>
      </c>
    </row>
    <row r="34" spans="1:19" ht="24.9" customHeight="1" thickBot="1">
      <c r="F34" s="57">
        <f>I31</f>
        <v>0</v>
      </c>
      <c r="G34" s="57">
        <f>E27</f>
        <v>0</v>
      </c>
      <c r="H34" s="58">
        <f>G23</f>
        <v>0</v>
      </c>
      <c r="I34" s="120">
        <f>IF(F34-G34-H34&lt;0,0,F34-G34-H34)</f>
        <v>0</v>
      </c>
    </row>
    <row r="35" spans="1:19" ht="14.1" customHeight="1" thickBot="1">
      <c r="I35" s="100" t="s">
        <v>154</v>
      </c>
    </row>
    <row r="36" spans="1:19" ht="14.1" customHeight="1" thickBot="1">
      <c r="A36" s="389">
        <v>6</v>
      </c>
      <c r="B36" s="424" t="s">
        <v>119</v>
      </c>
      <c r="C36" s="390" t="s">
        <v>2</v>
      </c>
      <c r="D36" s="392" t="s">
        <v>3</v>
      </c>
      <c r="E36" s="394" t="s">
        <v>4</v>
      </c>
      <c r="F36" s="416" t="s">
        <v>6</v>
      </c>
      <c r="G36" s="401" t="s">
        <v>47</v>
      </c>
      <c r="H36" s="402" t="s">
        <v>25</v>
      </c>
      <c r="I36" s="108"/>
    </row>
    <row r="37" spans="1:19" ht="14.1" customHeight="1">
      <c r="A37" s="389"/>
      <c r="B37" s="425"/>
      <c r="C37" s="391"/>
      <c r="D37" s="393"/>
      <c r="E37" s="394"/>
      <c r="F37" s="417"/>
      <c r="G37" s="401"/>
      <c r="H37" s="403"/>
      <c r="I37" s="109" t="s">
        <v>26</v>
      </c>
    </row>
    <row r="38" spans="1:19" ht="24" customHeight="1">
      <c r="A38" s="389"/>
      <c r="B38" s="133" t="s">
        <v>79</v>
      </c>
      <c r="C38" s="31"/>
      <c r="D38" s="32"/>
      <c r="E38" s="53"/>
      <c r="F38" s="33"/>
      <c r="G38" s="34"/>
      <c r="H38" s="119">
        <f>SUM(C38:G38)</f>
        <v>0</v>
      </c>
      <c r="I38" s="134">
        <f>SUM(C38,D38,F38)</f>
        <v>0</v>
      </c>
    </row>
    <row r="39" spans="1:19" ht="24" customHeight="1" thickBot="1">
      <c r="A39" s="389"/>
      <c r="B39" s="133" t="s">
        <v>120</v>
      </c>
      <c r="C39" s="51"/>
      <c r="D39" s="52"/>
      <c r="E39" s="53"/>
      <c r="F39" s="54"/>
      <c r="G39" s="34"/>
      <c r="H39" s="119">
        <f>SUM(C39:G39)</f>
        <v>0</v>
      </c>
      <c r="I39" s="132">
        <f>SUM(C39,D39,F39)</f>
        <v>0</v>
      </c>
    </row>
    <row r="40" spans="1:19" ht="18.75" customHeight="1">
      <c r="A40" s="124" t="s">
        <v>121</v>
      </c>
      <c r="B40" s="125"/>
      <c r="M40" s="105" t="s">
        <v>172</v>
      </c>
    </row>
    <row r="41" spans="1:19" ht="14.1" customHeight="1" thickBot="1">
      <c r="M41" s="105" t="s">
        <v>157</v>
      </c>
      <c r="N41" s="105" t="s">
        <v>173</v>
      </c>
      <c r="Q41" s="105" t="s">
        <v>173</v>
      </c>
    </row>
    <row r="42" spans="1:19" ht="33" customHeight="1">
      <c r="A42" s="421">
        <v>7</v>
      </c>
      <c r="B42" s="135" t="s">
        <v>81</v>
      </c>
      <c r="C42" s="126" t="s">
        <v>2</v>
      </c>
      <c r="D42" s="126" t="s">
        <v>3</v>
      </c>
      <c r="E42" s="126" t="s">
        <v>6</v>
      </c>
      <c r="F42" s="126" t="s">
        <v>25</v>
      </c>
      <c r="M42" s="154" t="s">
        <v>158</v>
      </c>
      <c r="N42" s="69" t="s">
        <v>159</v>
      </c>
      <c r="Q42" s="460" t="s">
        <v>129</v>
      </c>
      <c r="R42" s="461"/>
      <c r="S42" s="63" t="s">
        <v>130</v>
      </c>
    </row>
    <row r="43" spans="1:19" ht="23.25" customHeight="1">
      <c r="A43" s="422"/>
      <c r="B43" s="136" t="s">
        <v>122</v>
      </c>
      <c r="C43" s="62"/>
      <c r="D43" s="62"/>
      <c r="E43" s="62"/>
      <c r="F43" s="137">
        <f>SUM(C43:E43)</f>
        <v>0</v>
      </c>
      <c r="M43" s="138">
        <f>IF(AND(I38&lt;&gt;I39,H54="Ｂ"),E54,E53)</f>
        <v>0</v>
      </c>
      <c r="N43" s="139">
        <f>IF(AND(I38&lt;&gt;I39,H54="Ｂ"),C54,C53)</f>
        <v>0</v>
      </c>
      <c r="Q43" s="64">
        <v>0</v>
      </c>
      <c r="R43" s="65" t="s">
        <v>131</v>
      </c>
      <c r="S43" s="58">
        <v>1140</v>
      </c>
    </row>
    <row r="44" spans="1:19" ht="23.25" customHeight="1">
      <c r="A44" s="423"/>
      <c r="B44" s="136" t="s">
        <v>123</v>
      </c>
      <c r="C44" s="62"/>
      <c r="D44" s="62"/>
      <c r="E44" s="62"/>
      <c r="F44" s="137">
        <f>SUM(C44:E44)</f>
        <v>0</v>
      </c>
      <c r="Q44" s="64">
        <v>0.5</v>
      </c>
      <c r="R44" s="65" t="s">
        <v>132</v>
      </c>
      <c r="S44" s="58">
        <v>1368</v>
      </c>
    </row>
    <row r="45" spans="1:19" ht="23.25" customHeight="1">
      <c r="A45" s="419" t="s">
        <v>124</v>
      </c>
      <c r="B45" s="420"/>
      <c r="C45" s="420"/>
      <c r="D45" s="420"/>
      <c r="E45" s="420"/>
      <c r="F45" s="420"/>
      <c r="G45" s="420"/>
      <c r="H45" s="420"/>
      <c r="I45" s="420"/>
      <c r="Q45" s="64">
        <v>0.6</v>
      </c>
      <c r="R45" s="65" t="s">
        <v>133</v>
      </c>
      <c r="S45" s="58">
        <v>1596</v>
      </c>
    </row>
    <row r="46" spans="1:19" ht="23.25" customHeight="1">
      <c r="A46" s="420"/>
      <c r="B46" s="420"/>
      <c r="C46" s="420"/>
      <c r="D46" s="420"/>
      <c r="E46" s="420"/>
      <c r="F46" s="420"/>
      <c r="G46" s="420"/>
      <c r="H46" s="420"/>
      <c r="I46" s="420"/>
      <c r="Q46" s="64">
        <v>0.7</v>
      </c>
      <c r="R46" s="65" t="s">
        <v>134</v>
      </c>
      <c r="S46" s="58">
        <v>1824</v>
      </c>
    </row>
    <row r="47" spans="1:19" ht="23.25" customHeight="1">
      <c r="A47" s="420"/>
      <c r="B47" s="420"/>
      <c r="C47" s="420"/>
      <c r="D47" s="420"/>
      <c r="E47" s="420"/>
      <c r="F47" s="420"/>
      <c r="G47" s="420"/>
      <c r="H47" s="420"/>
      <c r="I47" s="420"/>
      <c r="Q47" s="64">
        <v>0.8</v>
      </c>
      <c r="R47" s="65" t="s">
        <v>135</v>
      </c>
      <c r="S47" s="58">
        <v>2052</v>
      </c>
    </row>
    <row r="48" spans="1:19" ht="23.25" customHeight="1" thickBot="1">
      <c r="A48" s="420"/>
      <c r="B48" s="420"/>
      <c r="C48" s="420"/>
      <c r="D48" s="420"/>
      <c r="E48" s="420"/>
      <c r="F48" s="420"/>
      <c r="G48" s="420"/>
      <c r="H48" s="420"/>
      <c r="I48" s="420"/>
      <c r="Q48" s="66">
        <v>0.9</v>
      </c>
      <c r="R48" s="67"/>
      <c r="S48" s="68">
        <v>2280</v>
      </c>
    </row>
    <row r="49" spans="1:19" ht="23.25" customHeight="1">
      <c r="A49" s="420"/>
      <c r="B49" s="420"/>
      <c r="C49" s="420"/>
      <c r="D49" s="420"/>
      <c r="E49" s="420"/>
      <c r="F49" s="420"/>
      <c r="G49" s="420"/>
      <c r="H49" s="420"/>
      <c r="I49" s="420"/>
    </row>
    <row r="50" spans="1:19" s="50" customFormat="1">
      <c r="A50" s="436" t="s">
        <v>125</v>
      </c>
      <c r="B50" s="436"/>
      <c r="C50" s="436"/>
      <c r="D50" s="436"/>
      <c r="E50" s="436"/>
      <c r="F50" s="436"/>
      <c r="G50" s="436"/>
      <c r="H50" s="436"/>
      <c r="I50" s="436"/>
      <c r="J50" s="105"/>
      <c r="K50" s="105"/>
      <c r="L50" s="105"/>
      <c r="M50" s="105"/>
      <c r="N50" s="105"/>
      <c r="O50" s="105"/>
      <c r="P50" s="105"/>
      <c r="Q50" s="105"/>
      <c r="R50" s="105"/>
      <c r="S50" s="105"/>
    </row>
    <row r="51" spans="1:19" ht="14.1" customHeight="1"/>
    <row r="52" spans="1:19" ht="24" customHeight="1">
      <c r="A52" s="421">
        <v>8</v>
      </c>
      <c r="B52" s="140" t="s">
        <v>82</v>
      </c>
      <c r="C52" s="426" t="s">
        <v>83</v>
      </c>
      <c r="D52" s="426"/>
      <c r="E52" s="426" t="s">
        <v>28</v>
      </c>
      <c r="F52" s="426"/>
      <c r="H52" s="440" t="s">
        <v>84</v>
      </c>
    </row>
    <row r="53" spans="1:19" ht="24" customHeight="1">
      <c r="A53" s="422"/>
      <c r="B53" s="141" t="s">
        <v>85</v>
      </c>
      <c r="C53" s="452">
        <f>IFERROR(ROUNDDOWN(F43/I38*1/365,3),0)</f>
        <v>0</v>
      </c>
      <c r="D53" s="452"/>
      <c r="E53" s="453">
        <f>ROUNDDOWN(C53*I38,0)</f>
        <v>0</v>
      </c>
      <c r="F53" s="453"/>
      <c r="G53" s="105" t="s">
        <v>86</v>
      </c>
      <c r="H53" s="441"/>
      <c r="I53" s="121" t="s">
        <v>91</v>
      </c>
    </row>
    <row r="54" spans="1:19" ht="24" customHeight="1">
      <c r="A54" s="423"/>
      <c r="B54" s="141" t="s">
        <v>87</v>
      </c>
      <c r="C54" s="452">
        <f>IFERROR(ROUNDDOWN(F44/I39*1/365,3),0)</f>
        <v>0</v>
      </c>
      <c r="D54" s="452"/>
      <c r="E54" s="453">
        <f>ROUNDDOWN(C54*I39,0)</f>
        <v>0</v>
      </c>
      <c r="F54" s="453"/>
      <c r="G54" s="105" t="s">
        <v>86</v>
      </c>
      <c r="H54" s="30" t="s">
        <v>88</v>
      </c>
      <c r="I54" s="121" t="s">
        <v>92</v>
      </c>
    </row>
    <row r="55" spans="1:19" ht="14.1" customHeight="1"/>
    <row r="56" spans="1:19" ht="25.5" customHeight="1">
      <c r="A56" s="389">
        <v>9</v>
      </c>
      <c r="B56" s="418" t="s">
        <v>127</v>
      </c>
      <c r="C56" s="142" t="s">
        <v>29</v>
      </c>
      <c r="D56" s="143" t="s">
        <v>126</v>
      </c>
      <c r="E56" s="142" t="s">
        <v>30</v>
      </c>
    </row>
    <row r="57" spans="1:19" ht="25.5" customHeight="1">
      <c r="A57" s="389"/>
      <c r="B57" s="418"/>
      <c r="C57" s="144">
        <f>VLOOKUP(N43,Q43:S48,3)</f>
        <v>1140</v>
      </c>
      <c r="D57" s="138">
        <f>IF(I12&lt;M43,0,IF(I12-M43&gt;I34,I34,I12-M43))</f>
        <v>0</v>
      </c>
      <c r="E57" s="144">
        <f>IF(D57&gt;0,C57*D57,0)</f>
        <v>0</v>
      </c>
    </row>
    <row r="58" spans="1:19" ht="14.1" customHeight="1"/>
    <row r="59" spans="1:19" ht="25.5" customHeight="1">
      <c r="A59" s="389">
        <v>10</v>
      </c>
      <c r="B59" s="418" t="s">
        <v>128</v>
      </c>
      <c r="C59" s="142" t="s">
        <v>29</v>
      </c>
      <c r="D59" s="143" t="s">
        <v>126</v>
      </c>
      <c r="E59" s="142" t="s">
        <v>30</v>
      </c>
    </row>
    <row r="60" spans="1:19" ht="25.5" customHeight="1">
      <c r="A60" s="389"/>
      <c r="B60" s="418"/>
      <c r="C60" s="144">
        <f>S48</f>
        <v>2280</v>
      </c>
      <c r="D60" s="145">
        <f>I34-D57</f>
        <v>0</v>
      </c>
      <c r="E60" s="144">
        <f>C60*D60</f>
        <v>0</v>
      </c>
    </row>
    <row r="61" spans="1:19" ht="14.1" customHeight="1"/>
    <row r="62" spans="1:19" ht="23.1" customHeight="1">
      <c r="A62" s="106">
        <v>11</v>
      </c>
      <c r="B62" s="146" t="s">
        <v>69</v>
      </c>
      <c r="C62" s="147" t="str">
        <f>別紙２!C160</f>
        <v>非該当</v>
      </c>
      <c r="D62" s="148">
        <f>IF(C62="該当",1.5,1)</f>
        <v>1</v>
      </c>
    </row>
    <row r="63" spans="1:19" ht="14.1" customHeight="1" thickBot="1"/>
    <row r="64" spans="1:19" ht="23.1" customHeight="1" thickBot="1">
      <c r="A64" s="149">
        <v>12</v>
      </c>
      <c r="B64" s="150" t="s">
        <v>31</v>
      </c>
      <c r="C64" s="437">
        <f>(E57+E60)*D62</f>
        <v>0</v>
      </c>
      <c r="D64" s="438"/>
      <c r="F64" s="151"/>
    </row>
    <row r="66" ht="24.75" customHeight="1"/>
  </sheetData>
  <sheetProtection selectLockedCells="1"/>
  <dataConsolidate/>
  <mergeCells count="82">
    <mergeCell ref="A2:I2"/>
    <mergeCell ref="R16:R17"/>
    <mergeCell ref="M16:M17"/>
    <mergeCell ref="A29:A31"/>
    <mergeCell ref="K19:K20"/>
    <mergeCell ref="G17:G18"/>
    <mergeCell ref="A17:A19"/>
    <mergeCell ref="A26:A27"/>
    <mergeCell ref="B26:B27"/>
    <mergeCell ref="Q16:Q17"/>
    <mergeCell ref="G21:G22"/>
    <mergeCell ref="A21:A23"/>
    <mergeCell ref="B21:B23"/>
    <mergeCell ref="C21:C22"/>
    <mergeCell ref="F21:F22"/>
    <mergeCell ref="N16:N17"/>
    <mergeCell ref="O16:O17"/>
    <mergeCell ref="P16:P17"/>
    <mergeCell ref="P25:Q27"/>
    <mergeCell ref="P28:Q28"/>
    <mergeCell ref="C54:D54"/>
    <mergeCell ref="E54:F54"/>
    <mergeCell ref="E53:F53"/>
    <mergeCell ref="K25:L28"/>
    <mergeCell ref="C53:D53"/>
    <mergeCell ref="Q42:R42"/>
    <mergeCell ref="B29:B31"/>
    <mergeCell ref="C29:C30"/>
    <mergeCell ref="A50:I50"/>
    <mergeCell ref="C64:D64"/>
    <mergeCell ref="G3:I3"/>
    <mergeCell ref="G4:I4"/>
    <mergeCell ref="D29:D30"/>
    <mergeCell ref="E29:E30"/>
    <mergeCell ref="F29:F30"/>
    <mergeCell ref="G29:G30"/>
    <mergeCell ref="H29:H30"/>
    <mergeCell ref="D21:D22"/>
    <mergeCell ref="E21:E22"/>
    <mergeCell ref="F8:F9"/>
    <mergeCell ref="E52:F52"/>
    <mergeCell ref="H52:H53"/>
    <mergeCell ref="A4:A6"/>
    <mergeCell ref="C5:D5"/>
    <mergeCell ref="C6:D6"/>
    <mergeCell ref="C3:F3"/>
    <mergeCell ref="C4:F4"/>
    <mergeCell ref="A59:A60"/>
    <mergeCell ref="B59:B60"/>
    <mergeCell ref="F36:F37"/>
    <mergeCell ref="A45:I49"/>
    <mergeCell ref="A56:A57"/>
    <mergeCell ref="B56:B57"/>
    <mergeCell ref="G36:G37"/>
    <mergeCell ref="H36:H37"/>
    <mergeCell ref="A42:A44"/>
    <mergeCell ref="A36:A39"/>
    <mergeCell ref="C36:C37"/>
    <mergeCell ref="D36:D37"/>
    <mergeCell ref="E36:E37"/>
    <mergeCell ref="B36:B37"/>
    <mergeCell ref="A52:A54"/>
    <mergeCell ref="C52:D52"/>
    <mergeCell ref="K10:L11"/>
    <mergeCell ref="K12:L12"/>
    <mergeCell ref="K16:L18"/>
    <mergeCell ref="E17:E18"/>
    <mergeCell ref="F17:F18"/>
    <mergeCell ref="H17:H18"/>
    <mergeCell ref="A8:A12"/>
    <mergeCell ref="C8:C9"/>
    <mergeCell ref="D8:D9"/>
    <mergeCell ref="E8:E9"/>
    <mergeCell ref="B17:B19"/>
    <mergeCell ref="B8:B9"/>
    <mergeCell ref="A13:I13"/>
    <mergeCell ref="G8:G9"/>
    <mergeCell ref="H8:H9"/>
    <mergeCell ref="A15:I15"/>
    <mergeCell ref="A14:I14"/>
    <mergeCell ref="D17:D18"/>
    <mergeCell ref="C17:C18"/>
  </mergeCells>
  <phoneticPr fontId="1"/>
  <conditionalFormatting sqref="C53:F53">
    <cfRule type="expression" dxfId="69" priority="9">
      <formula>OR($I$38=$I$39,$H$54="Ａ")</formula>
    </cfRule>
  </conditionalFormatting>
  <conditionalFormatting sqref="C54:F54">
    <cfRule type="expression" dxfId="68" priority="8">
      <formula>AND($I$38&lt;&gt;$I$39,$H$54="Ｂ")</formula>
    </cfRule>
  </conditionalFormatting>
  <conditionalFormatting sqref="G53">
    <cfRule type="expression" dxfId="67" priority="7">
      <formula>AND($I$38&lt;&gt;$I$39,$H$54="Ｂ")</formula>
    </cfRule>
  </conditionalFormatting>
  <conditionalFormatting sqref="G54">
    <cfRule type="expression" dxfId="66" priority="6">
      <formula>OR($I$38=$I$39,$H$54="Ａ")</formula>
    </cfRule>
  </conditionalFormatting>
  <conditionalFormatting sqref="H52:H54">
    <cfRule type="expression" dxfId="65" priority="5">
      <formula>$I$38=$I$39</formula>
    </cfRule>
  </conditionalFormatting>
  <conditionalFormatting sqref="I34">
    <cfRule type="expression" dxfId="64" priority="11">
      <formula>$I$34&lt;0</formula>
    </cfRule>
  </conditionalFormatting>
  <conditionalFormatting sqref="I35">
    <cfRule type="expression" dxfId="63" priority="16">
      <formula>$I$34&lt;0</formula>
    </cfRule>
  </conditionalFormatting>
  <dataValidations count="11">
    <dataValidation type="list" allowBlank="1" showInputMessage="1" showErrorMessage="1" sqref="C6:D6" xr:uid="{00000000-0002-0000-0200-000000000000}">
      <formula1>"存続,廃止,廃止（有床診療所化）,廃止（無床診療所化）"</formula1>
    </dataValidation>
    <dataValidation imeMode="disabled" allowBlank="1" showInputMessage="1" showErrorMessage="1" sqref="C12:G12" xr:uid="{00000000-0002-0000-0200-000001000000}"/>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3" xr:uid="{00000000-0002-0000-0200-000002000000}">
      <formula1>O19</formula1>
      <formula2>O20</formula2>
    </dataValidation>
    <dataValidation type="whole" imeMode="disabled" operator="greaterThanOrEqual" allowBlank="1" showInputMessage="1" showErrorMessage="1" error="令和２年４月１日時点における稼働病床数未満の数値は入力できません。" sqref="C39:G39" xr:uid="{00000000-0002-0000-0200-000003000000}">
      <formula1>C11</formula1>
    </dataValidation>
    <dataValidation type="whole" imeMode="disabled" operator="greaterThanOrEqual" allowBlank="1" showInputMessage="1" showErrorMessage="1" error="0以上の値を入力してください。" sqref="C10:G11 C19:F19 C43:E44" xr:uid="{00000000-0002-0000-0200-000004000000}">
      <formula1>0</formula1>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3" xr:uid="{00000000-0002-0000-0200-000005000000}">
      <formula1>P19</formula1>
      <formula2>P20</formula2>
    </dataValidation>
    <dataValidation type="whole" imeMode="disabled" allowBlank="1" showInputMessage="1" showErrorMessage="1" error="対象３区分の減少病床数の合計（融通分を除く）を超える転換はできません。" sqref="D27" xr:uid="{00000000-0002-0000-0200-000006000000}">
      <formula1>0</formula1>
      <formula2>O28</formula2>
    </dataValidation>
    <dataValidation type="list" allowBlank="1" showInputMessage="1" showErrorMessage="1" sqref="H54" xr:uid="{00000000-0002-0000-0200-000007000000}">
      <formula1>IF($I$38&lt;&gt;$I$39,INDIRECT("I46:I47"),INDIRECT("I46"))</formula1>
    </dataValidation>
    <dataValidation type="whole" imeMode="disabled" operator="greaterThanOrEqual" allowBlank="1" showInputMessage="1" showErrorMessage="1" error="平成30年度病床機能報告における稼働病床数未満の数値は入力できません。" sqref="C38:G38" xr:uid="{00000000-0002-0000-0200-000008000000}">
      <formula1>C10</formula1>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3" xr:uid="{00000000-0002-0000-0200-000009000000}">
      <formula1>N19</formula1>
      <formula2>N20</formula2>
    </dataValidation>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3" xr:uid="{00000000-0002-0000-0200-00000A000000}">
      <formula1>M19</formula1>
      <formula2>M20</formula2>
    </dataValidation>
  </dataValidations>
  <pageMargins left="0.70866141732283472" right="0.70866141732283472" top="0.39370078740157483" bottom="0.39370078740157483" header="0.31496062992125984" footer="0.31496062992125984"/>
  <pageSetup paperSize="9" scale="64" fitToWidth="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66"/>
  <sheetViews>
    <sheetView view="pageBreakPreview" topLeftCell="A41" zoomScale="85" zoomScaleNormal="100" zoomScaleSheetLayoutView="85" workbookViewId="0">
      <selection activeCell="A2" sqref="A2:I2"/>
    </sheetView>
  </sheetViews>
  <sheetFormatPr defaultColWidth="9" defaultRowHeight="17.399999999999999"/>
  <cols>
    <col min="1" max="1" width="5.44140625" style="105" customWidth="1"/>
    <col min="2" max="2" width="27.33203125" style="105" customWidth="1"/>
    <col min="3" max="8" width="10.77734375" style="105" customWidth="1"/>
    <col min="9" max="9" width="16.44140625" style="105" customWidth="1"/>
    <col min="10" max="12" width="9" style="105" hidden="1" customWidth="1"/>
    <col min="13" max="20" width="11.6640625" style="105" hidden="1" customWidth="1"/>
    <col min="21" max="21" width="11.6640625" style="105" customWidth="1"/>
    <col min="22" max="16384" width="9" style="105"/>
  </cols>
  <sheetData>
    <row r="1" spans="1:23" s="50" customFormat="1" ht="20.399999999999999" customHeight="1">
      <c r="A1" s="50" t="s">
        <v>185</v>
      </c>
    </row>
    <row r="2" spans="1:23" s="50" customFormat="1" ht="25.2" customHeight="1">
      <c r="A2" s="462" t="s">
        <v>183</v>
      </c>
      <c r="B2" s="462"/>
      <c r="C2" s="462"/>
      <c r="D2" s="462"/>
      <c r="E2" s="462"/>
      <c r="F2" s="462"/>
      <c r="G2" s="462"/>
      <c r="H2" s="462"/>
      <c r="I2" s="462"/>
    </row>
    <row r="3" spans="1:23" ht="15" customHeight="1">
      <c r="A3" s="106" t="s">
        <v>8</v>
      </c>
      <c r="B3" s="106" t="s">
        <v>108</v>
      </c>
      <c r="C3" s="430" t="s">
        <v>10</v>
      </c>
      <c r="D3" s="431"/>
      <c r="E3" s="431"/>
      <c r="F3" s="432"/>
      <c r="G3" s="389" t="s">
        <v>99</v>
      </c>
      <c r="H3" s="389"/>
      <c r="I3" s="389"/>
      <c r="K3" s="93"/>
      <c r="L3" s="93"/>
      <c r="M3" s="94"/>
      <c r="N3" s="94"/>
      <c r="O3" s="94"/>
      <c r="P3" s="94"/>
      <c r="Q3" s="93"/>
      <c r="R3" s="93"/>
      <c r="S3" s="94"/>
      <c r="T3" s="94"/>
      <c r="U3" s="94"/>
      <c r="V3" s="94"/>
      <c r="W3" s="93"/>
    </row>
    <row r="4" spans="1:23" ht="26.25" customHeight="1">
      <c r="A4" s="427" t="s">
        <v>50</v>
      </c>
      <c r="B4" s="103"/>
      <c r="C4" s="467"/>
      <c r="D4" s="468"/>
      <c r="E4" s="468"/>
      <c r="F4" s="469"/>
      <c r="G4" s="429"/>
      <c r="H4" s="429"/>
      <c r="I4" s="429"/>
    </row>
    <row r="5" spans="1:23" ht="15" customHeight="1">
      <c r="A5" s="427"/>
      <c r="B5" s="106" t="s">
        <v>13</v>
      </c>
      <c r="C5" s="428" t="s">
        <v>37</v>
      </c>
      <c r="D5" s="428"/>
      <c r="K5" s="93"/>
      <c r="L5" s="93"/>
      <c r="M5" s="94"/>
      <c r="N5" s="94"/>
      <c r="O5" s="94"/>
      <c r="P5" s="94"/>
      <c r="Q5" s="93"/>
      <c r="R5" s="93"/>
      <c r="S5" s="94"/>
      <c r="T5" s="94"/>
      <c r="U5" s="94"/>
      <c r="V5" s="94"/>
      <c r="W5" s="93"/>
    </row>
    <row r="6" spans="1:23" ht="26.25" customHeight="1">
      <c r="A6" s="427"/>
      <c r="B6" s="103"/>
      <c r="C6" s="429"/>
      <c r="D6" s="429"/>
      <c r="K6" s="93"/>
      <c r="L6" s="93"/>
      <c r="M6" s="94"/>
      <c r="N6" s="94"/>
      <c r="O6" s="94"/>
      <c r="P6" s="94"/>
    </row>
    <row r="7" spans="1:23" ht="18" thickBot="1"/>
    <row r="8" spans="1:23" ht="14.1" customHeight="1" thickBot="1">
      <c r="A8" s="389">
        <v>1</v>
      </c>
      <c r="B8" s="396" t="s">
        <v>109</v>
      </c>
      <c r="C8" s="390" t="s">
        <v>2</v>
      </c>
      <c r="D8" s="392" t="s">
        <v>3</v>
      </c>
      <c r="E8" s="394" t="s">
        <v>4</v>
      </c>
      <c r="F8" s="416" t="s">
        <v>6</v>
      </c>
      <c r="G8" s="400" t="s">
        <v>5</v>
      </c>
      <c r="H8" s="402" t="s">
        <v>25</v>
      </c>
      <c r="I8" s="108"/>
    </row>
    <row r="9" spans="1:23" ht="14.1" customHeight="1" thickBot="1">
      <c r="A9" s="389"/>
      <c r="B9" s="397"/>
      <c r="C9" s="391"/>
      <c r="D9" s="393"/>
      <c r="E9" s="394"/>
      <c r="F9" s="417"/>
      <c r="G9" s="401"/>
      <c r="H9" s="403"/>
      <c r="I9" s="109" t="s">
        <v>111</v>
      </c>
      <c r="K9" s="105" t="s">
        <v>174</v>
      </c>
    </row>
    <row r="10" spans="1:23" ht="24" customHeight="1">
      <c r="A10" s="389"/>
      <c r="B10" s="110" t="s">
        <v>79</v>
      </c>
      <c r="C10" s="40"/>
      <c r="D10" s="41"/>
      <c r="E10" s="42"/>
      <c r="F10" s="43"/>
      <c r="G10" s="44"/>
      <c r="H10" s="111">
        <f>SUM(C10:G10)</f>
        <v>0</v>
      </c>
      <c r="I10" s="112">
        <f>SUM(C10,D10,F10)</f>
        <v>0</v>
      </c>
      <c r="K10" s="404" t="s">
        <v>115</v>
      </c>
      <c r="L10" s="405"/>
    </row>
    <row r="11" spans="1:23" ht="24" customHeight="1" thickBot="1">
      <c r="A11" s="389"/>
      <c r="B11" s="113" t="s">
        <v>110</v>
      </c>
      <c r="C11" s="45"/>
      <c r="D11" s="46"/>
      <c r="E11" s="47"/>
      <c r="F11" s="48"/>
      <c r="G11" s="49"/>
      <c r="H11" s="114">
        <f>SUM(C11:G11)</f>
        <v>0</v>
      </c>
      <c r="I11" s="115">
        <f>SUM(C11,D11,F11)</f>
        <v>0</v>
      </c>
      <c r="K11" s="406"/>
      <c r="L11" s="407"/>
    </row>
    <row r="12" spans="1:23" ht="24" customHeight="1" thickTop="1" thickBot="1">
      <c r="A12" s="389"/>
      <c r="B12" s="116" t="str">
        <f>"③　統合前病床数＝"&amp; $K12&amp;" （※２）"</f>
        <v>③　統合前病床数＝② （※２）</v>
      </c>
      <c r="C12" s="35">
        <f>IF($K12="①",C10,C11)</f>
        <v>0</v>
      </c>
      <c r="D12" s="36">
        <f>IF($K12="①",D10,D11)</f>
        <v>0</v>
      </c>
      <c r="E12" s="37">
        <f>IF($K12="①",E10,E11)</f>
        <v>0</v>
      </c>
      <c r="F12" s="38">
        <f>IF($K12="①",F10,F11)</f>
        <v>0</v>
      </c>
      <c r="G12" s="39">
        <f>IF($K12="①",G10,G11)</f>
        <v>0</v>
      </c>
      <c r="H12" s="117">
        <f>SUM(C12:G12)</f>
        <v>0</v>
      </c>
      <c r="I12" s="38">
        <f>SUM(C12,D12,F12)</f>
        <v>0</v>
      </c>
      <c r="K12" s="408" t="str">
        <f>IF(I10&lt;I11,"①","②")</f>
        <v>②</v>
      </c>
      <c r="L12" s="409"/>
    </row>
    <row r="13" spans="1:23" ht="54" customHeight="1">
      <c r="A13" s="398" t="s">
        <v>112</v>
      </c>
      <c r="B13" s="399"/>
      <c r="C13" s="399"/>
      <c r="D13" s="399"/>
      <c r="E13" s="399"/>
      <c r="F13" s="399"/>
      <c r="G13" s="399"/>
      <c r="H13" s="399"/>
      <c r="I13" s="399"/>
    </row>
    <row r="14" spans="1:23">
      <c r="A14" s="399" t="s">
        <v>113</v>
      </c>
      <c r="B14" s="399"/>
      <c r="C14" s="399"/>
      <c r="D14" s="399"/>
      <c r="E14" s="399"/>
      <c r="F14" s="399"/>
      <c r="G14" s="399"/>
      <c r="H14" s="399"/>
      <c r="I14" s="399"/>
      <c r="S14" s="153"/>
    </row>
    <row r="15" spans="1:23" ht="18" thickBot="1">
      <c r="A15" s="399" t="s">
        <v>114</v>
      </c>
      <c r="B15" s="399"/>
      <c r="C15" s="399"/>
      <c r="D15" s="399"/>
      <c r="E15" s="399"/>
      <c r="F15" s="399"/>
      <c r="G15" s="399"/>
      <c r="H15" s="399"/>
      <c r="I15" s="399"/>
      <c r="K15" s="105" t="s">
        <v>156</v>
      </c>
      <c r="S15" s="152"/>
    </row>
    <row r="16" spans="1:23" ht="14.1" customHeight="1" thickBot="1">
      <c r="K16" s="410" t="s">
        <v>150</v>
      </c>
      <c r="L16" s="411"/>
      <c r="M16" s="442" t="s">
        <v>2</v>
      </c>
      <c r="N16" s="442" t="s">
        <v>3</v>
      </c>
      <c r="O16" s="442" t="s">
        <v>4</v>
      </c>
      <c r="P16" s="444" t="s">
        <v>6</v>
      </c>
      <c r="Q16" s="466" t="s">
        <v>47</v>
      </c>
      <c r="R16" s="463" t="s">
        <v>25</v>
      </c>
      <c r="S16" s="55"/>
    </row>
    <row r="17" spans="1:19" ht="14.1" customHeight="1" thickBot="1">
      <c r="A17" s="389">
        <v>2</v>
      </c>
      <c r="B17" s="395" t="s">
        <v>48</v>
      </c>
      <c r="C17" s="390" t="s">
        <v>2</v>
      </c>
      <c r="D17" s="392" t="s">
        <v>3</v>
      </c>
      <c r="E17" s="394" t="s">
        <v>4</v>
      </c>
      <c r="F17" s="416" t="s">
        <v>6</v>
      </c>
      <c r="G17" s="401" t="s">
        <v>47</v>
      </c>
      <c r="H17" s="402" t="s">
        <v>25</v>
      </c>
      <c r="I17" s="108"/>
      <c r="K17" s="412"/>
      <c r="L17" s="413"/>
      <c r="M17" s="443"/>
      <c r="N17" s="443"/>
      <c r="O17" s="443"/>
      <c r="P17" s="445"/>
      <c r="Q17" s="415"/>
      <c r="R17" s="463"/>
      <c r="S17" s="56" t="s">
        <v>116</v>
      </c>
    </row>
    <row r="18" spans="1:19" ht="14.1" customHeight="1">
      <c r="A18" s="389"/>
      <c r="B18" s="395"/>
      <c r="C18" s="391"/>
      <c r="D18" s="393"/>
      <c r="E18" s="394"/>
      <c r="F18" s="417"/>
      <c r="G18" s="401"/>
      <c r="H18" s="403"/>
      <c r="I18" s="109" t="s">
        <v>26</v>
      </c>
      <c r="K18" s="414"/>
      <c r="L18" s="415"/>
      <c r="M18" s="57">
        <f>C19-C12</f>
        <v>0</v>
      </c>
      <c r="N18" s="57">
        <f>D19-D12</f>
        <v>0</v>
      </c>
      <c r="O18" s="57">
        <f>E19-E12</f>
        <v>0</v>
      </c>
      <c r="P18" s="58">
        <f>F19-F12</f>
        <v>0</v>
      </c>
      <c r="Q18" s="59">
        <f t="shared" ref="Q18" si="0">G19-G12</f>
        <v>0</v>
      </c>
      <c r="R18" s="60">
        <f>H19-H12</f>
        <v>0</v>
      </c>
      <c r="S18" s="57">
        <f>I19-I12</f>
        <v>0</v>
      </c>
    </row>
    <row r="19" spans="1:19" ht="24" customHeight="1" thickBot="1">
      <c r="A19" s="389"/>
      <c r="B19" s="395"/>
      <c r="C19" s="51"/>
      <c r="D19" s="52"/>
      <c r="E19" s="53"/>
      <c r="F19" s="54"/>
      <c r="G19" s="118">
        <v>0</v>
      </c>
      <c r="H19" s="119">
        <f>SUM(C19:G19)</f>
        <v>0</v>
      </c>
      <c r="I19" s="120">
        <f>SUM(C19,D19,F19)</f>
        <v>0</v>
      </c>
      <c r="K19" s="464" t="s">
        <v>151</v>
      </c>
      <c r="L19" s="95" t="s">
        <v>152</v>
      </c>
      <c r="M19" s="157">
        <f>IF(M18&gt;0,M18*-1,0)</f>
        <v>0</v>
      </c>
      <c r="N19" s="157">
        <f>IF(N18&gt;0,N18*-1,0)</f>
        <v>0</v>
      </c>
      <c r="O19" s="157">
        <f>IF(O18&gt;0,O18*-1,0)</f>
        <v>0</v>
      </c>
      <c r="P19" s="158">
        <f>IF(P18&gt;0,P18*-1,0)</f>
        <v>0</v>
      </c>
      <c r="Q19" s="98"/>
      <c r="R19" s="96"/>
      <c r="S19" s="101">
        <f>IF(S18&gt;0,S18*-1,0)</f>
        <v>0</v>
      </c>
    </row>
    <row r="20" spans="1:19" s="121" customFormat="1" ht="14.1" customHeight="1" thickBot="1">
      <c r="C20" s="50"/>
      <c r="D20" s="50"/>
      <c r="E20" s="50"/>
      <c r="F20" s="50"/>
      <c r="G20" s="50"/>
      <c r="H20" s="50"/>
      <c r="I20" s="122"/>
      <c r="K20" s="465"/>
      <c r="L20" s="156" t="s">
        <v>153</v>
      </c>
      <c r="M20" s="159">
        <f>IF(M18&lt;0,M18*-1,0)</f>
        <v>0</v>
      </c>
      <c r="N20" s="159">
        <f t="shared" ref="N20:P20" si="1">IF(N18&lt;0,N18*-1,0)</f>
        <v>0</v>
      </c>
      <c r="O20" s="159">
        <f t="shared" si="1"/>
        <v>0</v>
      </c>
      <c r="P20" s="160">
        <f t="shared" si="1"/>
        <v>0</v>
      </c>
      <c r="Q20" s="99"/>
      <c r="R20" s="97"/>
      <c r="S20" s="102">
        <f>IF(S18&lt;0,S18*-1,0)</f>
        <v>0</v>
      </c>
    </row>
    <row r="21" spans="1:19" ht="14.1" customHeight="1">
      <c r="A21" s="389">
        <v>3</v>
      </c>
      <c r="B21" s="395" t="s">
        <v>163</v>
      </c>
      <c r="C21" s="390" t="s">
        <v>2</v>
      </c>
      <c r="D21" s="392" t="s">
        <v>3</v>
      </c>
      <c r="E21" s="394" t="s">
        <v>4</v>
      </c>
      <c r="F21" s="416" t="s">
        <v>6</v>
      </c>
      <c r="G21" s="432" t="s">
        <v>36</v>
      </c>
      <c r="Q21" s="123"/>
    </row>
    <row r="22" spans="1:19" ht="14.1" customHeight="1">
      <c r="A22" s="389"/>
      <c r="B22" s="395"/>
      <c r="C22" s="391"/>
      <c r="D22" s="393"/>
      <c r="E22" s="394"/>
      <c r="F22" s="417"/>
      <c r="G22" s="432"/>
      <c r="K22" s="50"/>
      <c r="L22" s="50"/>
      <c r="M22" s="50"/>
      <c r="N22" s="50"/>
      <c r="O22" s="50"/>
      <c r="P22" s="50"/>
      <c r="R22" s="50"/>
      <c r="S22" s="50"/>
    </row>
    <row r="23" spans="1:19" ht="24" customHeight="1" thickBot="1">
      <c r="A23" s="389"/>
      <c r="B23" s="395"/>
      <c r="C23" s="51"/>
      <c r="D23" s="52"/>
      <c r="E23" s="53"/>
      <c r="F23" s="54"/>
      <c r="G23" s="118">
        <f>SUM(C23,D23,F23)</f>
        <v>0</v>
      </c>
    </row>
    <row r="24" spans="1:19" ht="18.75" customHeight="1" thickBot="1">
      <c r="A24" s="124" t="s">
        <v>117</v>
      </c>
      <c r="B24" s="125"/>
      <c r="K24" s="105" t="s">
        <v>170</v>
      </c>
      <c r="P24" s="105" t="s">
        <v>171</v>
      </c>
    </row>
    <row r="25" spans="1:19" ht="14.1" customHeight="1">
      <c r="K25" s="454" t="s">
        <v>136</v>
      </c>
      <c r="L25" s="455"/>
      <c r="M25" s="70" t="s">
        <v>167</v>
      </c>
      <c r="N25" s="71" t="s">
        <v>168</v>
      </c>
      <c r="O25" s="89" t="s">
        <v>164</v>
      </c>
      <c r="P25" s="446" t="s">
        <v>137</v>
      </c>
      <c r="Q25" s="447"/>
      <c r="R25" s="72"/>
      <c r="S25" s="73"/>
    </row>
    <row r="26" spans="1:19" ht="21.75" customHeight="1">
      <c r="A26" s="389">
        <v>4</v>
      </c>
      <c r="B26" s="440" t="s">
        <v>80</v>
      </c>
      <c r="C26" s="126" t="s">
        <v>4</v>
      </c>
      <c r="D26" s="126" t="s">
        <v>27</v>
      </c>
      <c r="E26" s="126" t="s">
        <v>25</v>
      </c>
      <c r="K26" s="456"/>
      <c r="L26" s="457"/>
      <c r="M26" s="74" t="s">
        <v>138</v>
      </c>
      <c r="N26" s="75" t="s">
        <v>139</v>
      </c>
      <c r="O26" s="76" t="s">
        <v>140</v>
      </c>
      <c r="P26" s="448"/>
      <c r="Q26" s="449"/>
      <c r="R26" s="77" t="s">
        <v>141</v>
      </c>
      <c r="S26" s="78" t="s">
        <v>142</v>
      </c>
    </row>
    <row r="27" spans="1:19" ht="25.5" customHeight="1" thickBot="1">
      <c r="A27" s="389"/>
      <c r="B27" s="440"/>
      <c r="C27" s="127">
        <f>IF(E12&lt;E19,P28,0)</f>
        <v>0</v>
      </c>
      <c r="D27" s="61"/>
      <c r="E27" s="127">
        <f>SUM(C27:D27)</f>
        <v>0</v>
      </c>
      <c r="F27" s="128"/>
      <c r="K27" s="456"/>
      <c r="L27" s="457"/>
      <c r="M27" s="79" t="s">
        <v>165</v>
      </c>
      <c r="N27" s="80" t="s">
        <v>166</v>
      </c>
      <c r="O27" s="81" t="s">
        <v>145</v>
      </c>
      <c r="P27" s="448"/>
      <c r="Q27" s="449"/>
      <c r="R27" s="82" t="s">
        <v>143</v>
      </c>
      <c r="S27" s="83" t="s">
        <v>144</v>
      </c>
    </row>
    <row r="28" spans="1:19" ht="14.1" customHeight="1" thickBot="1">
      <c r="K28" s="458"/>
      <c r="L28" s="459"/>
      <c r="M28" s="84">
        <f>I12-I19</f>
        <v>0</v>
      </c>
      <c r="N28" s="85">
        <f>G23</f>
        <v>0</v>
      </c>
      <c r="O28" s="86">
        <f>IF(M28&gt;N28,M28-N28,0)</f>
        <v>0</v>
      </c>
      <c r="P28" s="450">
        <f>MIN(R28:S28)</f>
        <v>0</v>
      </c>
      <c r="Q28" s="451"/>
      <c r="R28" s="87">
        <f>O28-D27</f>
        <v>0</v>
      </c>
      <c r="S28" s="88">
        <f>E19+E23-E12</f>
        <v>0</v>
      </c>
    </row>
    <row r="29" spans="1:19" ht="14.1" customHeight="1" thickBot="1">
      <c r="A29" s="389">
        <v>5</v>
      </c>
      <c r="B29" s="395" t="s">
        <v>118</v>
      </c>
      <c r="C29" s="390" t="s">
        <v>2</v>
      </c>
      <c r="D29" s="392" t="s">
        <v>3</v>
      </c>
      <c r="E29" s="394" t="s">
        <v>4</v>
      </c>
      <c r="F29" s="416" t="s">
        <v>6</v>
      </c>
      <c r="G29" s="401" t="s">
        <v>5</v>
      </c>
      <c r="H29" s="402" t="s">
        <v>25</v>
      </c>
      <c r="I29" s="108"/>
    </row>
    <row r="30" spans="1:19" ht="14.1" customHeight="1">
      <c r="A30" s="389"/>
      <c r="B30" s="395"/>
      <c r="C30" s="391"/>
      <c r="D30" s="393"/>
      <c r="E30" s="394"/>
      <c r="F30" s="417"/>
      <c r="G30" s="401"/>
      <c r="H30" s="403"/>
      <c r="I30" s="109" t="s">
        <v>26</v>
      </c>
    </row>
    <row r="31" spans="1:19" ht="24" customHeight="1" thickBot="1">
      <c r="A31" s="389"/>
      <c r="B31" s="395"/>
      <c r="C31" s="129">
        <f>C12-C19</f>
        <v>0</v>
      </c>
      <c r="D31" s="130">
        <f>D12-D19</f>
        <v>0</v>
      </c>
      <c r="E31" s="131">
        <f>E12-E19</f>
        <v>0</v>
      </c>
      <c r="F31" s="132">
        <f>F12-F19</f>
        <v>0</v>
      </c>
      <c r="G31" s="118">
        <f>G12-G19</f>
        <v>0</v>
      </c>
      <c r="H31" s="119">
        <f>SUM(C31:G31)</f>
        <v>0</v>
      </c>
      <c r="I31" s="92">
        <f>C31+D31+F31</f>
        <v>0</v>
      </c>
    </row>
    <row r="32" spans="1:19" ht="14.1" customHeight="1" thickBot="1"/>
    <row r="33" spans="1:19" ht="24.9" customHeight="1">
      <c r="F33" s="90" t="s">
        <v>148</v>
      </c>
      <c r="G33" s="155" t="s">
        <v>160</v>
      </c>
      <c r="H33" s="161" t="s">
        <v>169</v>
      </c>
      <c r="I33" s="91" t="s">
        <v>149</v>
      </c>
    </row>
    <row r="34" spans="1:19" ht="24.9" customHeight="1" thickBot="1">
      <c r="F34" s="57">
        <f>I31</f>
        <v>0</v>
      </c>
      <c r="G34" s="57">
        <f>E27</f>
        <v>0</v>
      </c>
      <c r="H34" s="58">
        <f>G23</f>
        <v>0</v>
      </c>
      <c r="I34" s="120">
        <f>IF(F34-G34-H34&lt;0,0,F34-G34-H34)</f>
        <v>0</v>
      </c>
    </row>
    <row r="35" spans="1:19" ht="14.1" customHeight="1" thickBot="1">
      <c r="I35" s="100" t="s">
        <v>154</v>
      </c>
    </row>
    <row r="36" spans="1:19" ht="14.1" customHeight="1" thickBot="1">
      <c r="A36" s="389">
        <v>6</v>
      </c>
      <c r="B36" s="424" t="s">
        <v>119</v>
      </c>
      <c r="C36" s="390" t="s">
        <v>2</v>
      </c>
      <c r="D36" s="392" t="s">
        <v>3</v>
      </c>
      <c r="E36" s="394" t="s">
        <v>4</v>
      </c>
      <c r="F36" s="416" t="s">
        <v>6</v>
      </c>
      <c r="G36" s="401" t="s">
        <v>47</v>
      </c>
      <c r="H36" s="402" t="s">
        <v>25</v>
      </c>
      <c r="I36" s="108"/>
    </row>
    <row r="37" spans="1:19" ht="14.1" customHeight="1">
      <c r="A37" s="389"/>
      <c r="B37" s="425"/>
      <c r="C37" s="391"/>
      <c r="D37" s="393"/>
      <c r="E37" s="394"/>
      <c r="F37" s="417"/>
      <c r="G37" s="401"/>
      <c r="H37" s="403"/>
      <c r="I37" s="109" t="s">
        <v>26</v>
      </c>
    </row>
    <row r="38" spans="1:19" ht="24" customHeight="1">
      <c r="A38" s="389"/>
      <c r="B38" s="133" t="s">
        <v>79</v>
      </c>
      <c r="C38" s="31"/>
      <c r="D38" s="32"/>
      <c r="E38" s="53"/>
      <c r="F38" s="33"/>
      <c r="G38" s="34"/>
      <c r="H38" s="119">
        <f>SUM(C38:G38)</f>
        <v>0</v>
      </c>
      <c r="I38" s="134">
        <f>SUM(C38,D38,F38)</f>
        <v>0</v>
      </c>
    </row>
    <row r="39" spans="1:19" ht="24" customHeight="1" thickBot="1">
      <c r="A39" s="389"/>
      <c r="B39" s="133" t="s">
        <v>120</v>
      </c>
      <c r="C39" s="51"/>
      <c r="D39" s="52"/>
      <c r="E39" s="53"/>
      <c r="F39" s="54"/>
      <c r="G39" s="34"/>
      <c r="H39" s="119">
        <f>SUM(C39:G39)</f>
        <v>0</v>
      </c>
      <c r="I39" s="132">
        <f>SUM(C39,D39,F39)</f>
        <v>0</v>
      </c>
    </row>
    <row r="40" spans="1:19" ht="18.75" customHeight="1">
      <c r="A40" s="124" t="s">
        <v>121</v>
      </c>
      <c r="B40" s="125"/>
      <c r="M40" s="105" t="s">
        <v>172</v>
      </c>
    </row>
    <row r="41" spans="1:19" ht="14.1" customHeight="1" thickBot="1">
      <c r="M41" s="105" t="s">
        <v>157</v>
      </c>
      <c r="N41" s="105" t="s">
        <v>173</v>
      </c>
      <c r="Q41" s="105" t="s">
        <v>173</v>
      </c>
    </row>
    <row r="42" spans="1:19" ht="33" customHeight="1">
      <c r="A42" s="421">
        <v>7</v>
      </c>
      <c r="B42" s="135" t="s">
        <v>81</v>
      </c>
      <c r="C42" s="126" t="s">
        <v>2</v>
      </c>
      <c r="D42" s="126" t="s">
        <v>3</v>
      </c>
      <c r="E42" s="126" t="s">
        <v>6</v>
      </c>
      <c r="F42" s="126" t="s">
        <v>25</v>
      </c>
      <c r="M42" s="154" t="s">
        <v>158</v>
      </c>
      <c r="N42" s="69" t="s">
        <v>159</v>
      </c>
      <c r="Q42" s="460" t="s">
        <v>129</v>
      </c>
      <c r="R42" s="461"/>
      <c r="S42" s="63" t="s">
        <v>130</v>
      </c>
    </row>
    <row r="43" spans="1:19" ht="23.25" customHeight="1">
      <c r="A43" s="422"/>
      <c r="B43" s="136" t="s">
        <v>122</v>
      </c>
      <c r="C43" s="62"/>
      <c r="D43" s="62"/>
      <c r="E43" s="62"/>
      <c r="F43" s="137">
        <f>SUM(C43:E43)</f>
        <v>0</v>
      </c>
      <c r="M43" s="138">
        <f>IF(AND(I38&lt;&gt;I39,H54="Ｂ"),E54,E53)</f>
        <v>0</v>
      </c>
      <c r="N43" s="139">
        <f>IF(AND(I38&lt;&gt;I39,H54="Ｂ"),C54,C53)</f>
        <v>0</v>
      </c>
      <c r="Q43" s="64">
        <v>0</v>
      </c>
      <c r="R43" s="65" t="s">
        <v>131</v>
      </c>
      <c r="S43" s="58">
        <v>1140</v>
      </c>
    </row>
    <row r="44" spans="1:19" ht="23.25" customHeight="1">
      <c r="A44" s="423"/>
      <c r="B44" s="136" t="s">
        <v>123</v>
      </c>
      <c r="C44" s="62"/>
      <c r="D44" s="62"/>
      <c r="E44" s="62"/>
      <c r="F44" s="137">
        <f>SUM(C44:E44)</f>
        <v>0</v>
      </c>
      <c r="Q44" s="64">
        <v>0.5</v>
      </c>
      <c r="R44" s="65" t="s">
        <v>132</v>
      </c>
      <c r="S44" s="58">
        <v>1368</v>
      </c>
    </row>
    <row r="45" spans="1:19" ht="23.25" customHeight="1">
      <c r="A45" s="419" t="s">
        <v>124</v>
      </c>
      <c r="B45" s="420"/>
      <c r="C45" s="420"/>
      <c r="D45" s="420"/>
      <c r="E45" s="420"/>
      <c r="F45" s="420"/>
      <c r="G45" s="420"/>
      <c r="H45" s="420"/>
      <c r="I45" s="420"/>
      <c r="Q45" s="64">
        <v>0.6</v>
      </c>
      <c r="R45" s="65" t="s">
        <v>133</v>
      </c>
      <c r="S45" s="58">
        <v>1596</v>
      </c>
    </row>
    <row r="46" spans="1:19" ht="23.25" customHeight="1">
      <c r="A46" s="420"/>
      <c r="B46" s="420"/>
      <c r="C46" s="420"/>
      <c r="D46" s="420"/>
      <c r="E46" s="420"/>
      <c r="F46" s="420"/>
      <c r="G46" s="420"/>
      <c r="H46" s="420"/>
      <c r="I46" s="420"/>
      <c r="Q46" s="64">
        <v>0.7</v>
      </c>
      <c r="R46" s="65" t="s">
        <v>134</v>
      </c>
      <c r="S46" s="58">
        <v>1824</v>
      </c>
    </row>
    <row r="47" spans="1:19" ht="23.25" customHeight="1">
      <c r="A47" s="420"/>
      <c r="B47" s="420"/>
      <c r="C47" s="420"/>
      <c r="D47" s="420"/>
      <c r="E47" s="420"/>
      <c r="F47" s="420"/>
      <c r="G47" s="420"/>
      <c r="H47" s="420"/>
      <c r="I47" s="420"/>
      <c r="Q47" s="64">
        <v>0.8</v>
      </c>
      <c r="R47" s="65" t="s">
        <v>135</v>
      </c>
      <c r="S47" s="58">
        <v>2052</v>
      </c>
    </row>
    <row r="48" spans="1:19" ht="23.25" customHeight="1" thickBot="1">
      <c r="A48" s="420"/>
      <c r="B48" s="420"/>
      <c r="C48" s="420"/>
      <c r="D48" s="420"/>
      <c r="E48" s="420"/>
      <c r="F48" s="420"/>
      <c r="G48" s="420"/>
      <c r="H48" s="420"/>
      <c r="I48" s="420"/>
      <c r="Q48" s="66">
        <v>0.9</v>
      </c>
      <c r="R48" s="67"/>
      <c r="S48" s="68">
        <v>2280</v>
      </c>
    </row>
    <row r="49" spans="1:19" ht="23.25" customHeight="1">
      <c r="A49" s="420"/>
      <c r="B49" s="420"/>
      <c r="C49" s="420"/>
      <c r="D49" s="420"/>
      <c r="E49" s="420"/>
      <c r="F49" s="420"/>
      <c r="G49" s="420"/>
      <c r="H49" s="420"/>
      <c r="I49" s="420"/>
    </row>
    <row r="50" spans="1:19" s="50" customFormat="1">
      <c r="A50" s="436" t="s">
        <v>125</v>
      </c>
      <c r="B50" s="436"/>
      <c r="C50" s="436"/>
      <c r="D50" s="436"/>
      <c r="E50" s="436"/>
      <c r="F50" s="436"/>
      <c r="G50" s="436"/>
      <c r="H50" s="436"/>
      <c r="I50" s="436"/>
      <c r="J50" s="105"/>
      <c r="K50" s="105"/>
      <c r="L50" s="105"/>
      <c r="M50" s="105"/>
      <c r="N50" s="105"/>
      <c r="O50" s="105"/>
      <c r="P50" s="105"/>
      <c r="Q50" s="105"/>
      <c r="R50" s="105"/>
      <c r="S50" s="105"/>
    </row>
    <row r="51" spans="1:19" ht="14.1" customHeight="1"/>
    <row r="52" spans="1:19" ht="24" customHeight="1">
      <c r="A52" s="421">
        <v>8</v>
      </c>
      <c r="B52" s="140" t="s">
        <v>82</v>
      </c>
      <c r="C52" s="426" t="s">
        <v>83</v>
      </c>
      <c r="D52" s="426"/>
      <c r="E52" s="426" t="s">
        <v>28</v>
      </c>
      <c r="F52" s="426"/>
      <c r="H52" s="440" t="s">
        <v>84</v>
      </c>
    </row>
    <row r="53" spans="1:19" ht="24" customHeight="1">
      <c r="A53" s="422"/>
      <c r="B53" s="141" t="s">
        <v>85</v>
      </c>
      <c r="C53" s="452">
        <f>IFERROR(ROUNDDOWN(F43/I38*1/365,3),0)</f>
        <v>0</v>
      </c>
      <c r="D53" s="452"/>
      <c r="E53" s="453">
        <f>ROUNDDOWN(C53*I38,0)</f>
        <v>0</v>
      </c>
      <c r="F53" s="453"/>
      <c r="G53" s="105" t="s">
        <v>86</v>
      </c>
      <c r="H53" s="441"/>
      <c r="I53" s="121" t="s">
        <v>91</v>
      </c>
    </row>
    <row r="54" spans="1:19" ht="24" customHeight="1">
      <c r="A54" s="423"/>
      <c r="B54" s="141" t="s">
        <v>87</v>
      </c>
      <c r="C54" s="452">
        <f>IFERROR(ROUNDDOWN(F44/I39*1/365,3),0)</f>
        <v>0</v>
      </c>
      <c r="D54" s="452"/>
      <c r="E54" s="453">
        <f>ROUNDDOWN(C54*I39,0)</f>
        <v>0</v>
      </c>
      <c r="F54" s="453"/>
      <c r="G54" s="105" t="s">
        <v>86</v>
      </c>
      <c r="H54" s="30" t="s">
        <v>88</v>
      </c>
      <c r="I54" s="121" t="s">
        <v>92</v>
      </c>
    </row>
    <row r="55" spans="1:19" ht="14.1" customHeight="1"/>
    <row r="56" spans="1:19" ht="25.5" customHeight="1">
      <c r="A56" s="389">
        <v>9</v>
      </c>
      <c r="B56" s="418" t="s">
        <v>127</v>
      </c>
      <c r="C56" s="142" t="s">
        <v>29</v>
      </c>
      <c r="D56" s="143" t="s">
        <v>126</v>
      </c>
      <c r="E56" s="142" t="s">
        <v>30</v>
      </c>
    </row>
    <row r="57" spans="1:19" ht="25.5" customHeight="1">
      <c r="A57" s="389"/>
      <c r="B57" s="418"/>
      <c r="C57" s="144">
        <f>VLOOKUP(N43,Q43:S48,3)</f>
        <v>1140</v>
      </c>
      <c r="D57" s="138">
        <f>IF(I12&lt;M43,0,IF(I12-M43&gt;I34,I34,I12-M43))</f>
        <v>0</v>
      </c>
      <c r="E57" s="144">
        <f>IF(D57&gt;0,C57*D57,0)</f>
        <v>0</v>
      </c>
    </row>
    <row r="58" spans="1:19" ht="14.1" customHeight="1"/>
    <row r="59" spans="1:19" ht="25.5" customHeight="1">
      <c r="A59" s="389">
        <v>10</v>
      </c>
      <c r="B59" s="418" t="s">
        <v>128</v>
      </c>
      <c r="C59" s="142" t="s">
        <v>29</v>
      </c>
      <c r="D59" s="143" t="s">
        <v>126</v>
      </c>
      <c r="E59" s="142" t="s">
        <v>30</v>
      </c>
    </row>
    <row r="60" spans="1:19" ht="25.5" customHeight="1">
      <c r="A60" s="389"/>
      <c r="B60" s="418"/>
      <c r="C60" s="144">
        <f>S48</f>
        <v>2280</v>
      </c>
      <c r="D60" s="145">
        <f>I34-D57</f>
        <v>0</v>
      </c>
      <c r="E60" s="144">
        <f>C60*D60</f>
        <v>0</v>
      </c>
    </row>
    <row r="61" spans="1:19" ht="14.1" customHeight="1"/>
    <row r="62" spans="1:19" ht="23.1" customHeight="1">
      <c r="A62" s="106">
        <v>11</v>
      </c>
      <c r="B62" s="146" t="s">
        <v>69</v>
      </c>
      <c r="C62" s="147" t="str">
        <f>別紙２!C160</f>
        <v>非該当</v>
      </c>
      <c r="D62" s="148">
        <f>IF(C62="該当",1.5,1)</f>
        <v>1</v>
      </c>
    </row>
    <row r="63" spans="1:19" ht="14.1" customHeight="1" thickBot="1"/>
    <row r="64" spans="1:19" ht="23.1" customHeight="1" thickBot="1">
      <c r="A64" s="149">
        <v>12</v>
      </c>
      <c r="B64" s="150" t="s">
        <v>31</v>
      </c>
      <c r="C64" s="437">
        <f>(E57+E60)*D62</f>
        <v>0</v>
      </c>
      <c r="D64" s="438"/>
      <c r="F64" s="151"/>
    </row>
    <row r="66" ht="24.75" customHeight="1"/>
  </sheetData>
  <sheetProtection selectLockedCells="1"/>
  <dataConsolidate/>
  <mergeCells count="82">
    <mergeCell ref="A2:I2"/>
    <mergeCell ref="C64:D64"/>
    <mergeCell ref="E53:F53"/>
    <mergeCell ref="C54:D54"/>
    <mergeCell ref="E54:F54"/>
    <mergeCell ref="A56:A57"/>
    <mergeCell ref="B56:B57"/>
    <mergeCell ref="A59:A60"/>
    <mergeCell ref="B59:B60"/>
    <mergeCell ref="A52:A54"/>
    <mergeCell ref="C52:D52"/>
    <mergeCell ref="E52:F52"/>
    <mergeCell ref="A42:A44"/>
    <mergeCell ref="H52:H53"/>
    <mergeCell ref="C53:D53"/>
    <mergeCell ref="F29:F30"/>
    <mergeCell ref="Q42:R42"/>
    <mergeCell ref="A45:I49"/>
    <mergeCell ref="A50:I50"/>
    <mergeCell ref="A36:A39"/>
    <mergeCell ref="B36:B37"/>
    <mergeCell ref="H29:H30"/>
    <mergeCell ref="C36:C37"/>
    <mergeCell ref="D36:D37"/>
    <mergeCell ref="E36:E37"/>
    <mergeCell ref="F36:F37"/>
    <mergeCell ref="G36:G37"/>
    <mergeCell ref="H36:H37"/>
    <mergeCell ref="K25:L28"/>
    <mergeCell ref="P25:Q27"/>
    <mergeCell ref="A26:A27"/>
    <mergeCell ref="B26:B27"/>
    <mergeCell ref="P28:Q28"/>
    <mergeCell ref="F21:F22"/>
    <mergeCell ref="G21:G22"/>
    <mergeCell ref="A29:A31"/>
    <mergeCell ref="B29:B31"/>
    <mergeCell ref="C29:C30"/>
    <mergeCell ref="D29:D30"/>
    <mergeCell ref="E29:E30"/>
    <mergeCell ref="A21:A23"/>
    <mergeCell ref="B21:B23"/>
    <mergeCell ref="C21:C22"/>
    <mergeCell ref="D21:D22"/>
    <mergeCell ref="E21:E22"/>
    <mergeCell ref="G29:G30"/>
    <mergeCell ref="M16:M17"/>
    <mergeCell ref="N16:N17"/>
    <mergeCell ref="O16:O17"/>
    <mergeCell ref="Q16:Q17"/>
    <mergeCell ref="R16:R17"/>
    <mergeCell ref="P16:P17"/>
    <mergeCell ref="K10:L11"/>
    <mergeCell ref="K12:L12"/>
    <mergeCell ref="A13:I13"/>
    <mergeCell ref="A15:I15"/>
    <mergeCell ref="K16:L18"/>
    <mergeCell ref="A17:A19"/>
    <mergeCell ref="B17:B19"/>
    <mergeCell ref="C17:C18"/>
    <mergeCell ref="D17:D18"/>
    <mergeCell ref="E17:E18"/>
    <mergeCell ref="F17:F18"/>
    <mergeCell ref="G17:G18"/>
    <mergeCell ref="H17:H18"/>
    <mergeCell ref="K19:K20"/>
    <mergeCell ref="A14:I14"/>
    <mergeCell ref="A8:A12"/>
    <mergeCell ref="G8:G9"/>
    <mergeCell ref="H8:H9"/>
    <mergeCell ref="C3:F3"/>
    <mergeCell ref="G3:I3"/>
    <mergeCell ref="A4:A6"/>
    <mergeCell ref="C4:F4"/>
    <mergeCell ref="G4:I4"/>
    <mergeCell ref="C5:D5"/>
    <mergeCell ref="C6:D6"/>
    <mergeCell ref="B8:B9"/>
    <mergeCell ref="C8:C9"/>
    <mergeCell ref="D8:D9"/>
    <mergeCell ref="E8:E9"/>
    <mergeCell ref="F8:F9"/>
  </mergeCells>
  <phoneticPr fontId="1"/>
  <conditionalFormatting sqref="C53:F53">
    <cfRule type="expression" dxfId="62" priority="5">
      <formula>OR($I$38=$I$39,$H$54="Ａ")</formula>
    </cfRule>
  </conditionalFormatting>
  <conditionalFormatting sqref="C54:F54">
    <cfRule type="expression" dxfId="61" priority="4">
      <formula>AND($I$38&lt;&gt;$I$39,$H$54="Ｂ")</formula>
    </cfRule>
  </conditionalFormatting>
  <conditionalFormatting sqref="G53">
    <cfRule type="expression" dxfId="60" priority="3">
      <formula>AND($I$38&lt;&gt;$I$39,$H$54="Ｂ")</formula>
    </cfRule>
  </conditionalFormatting>
  <conditionalFormatting sqref="G54">
    <cfRule type="expression" dxfId="59" priority="2">
      <formula>OR($I$38=$I$39,$H$54="Ａ")</formula>
    </cfRule>
  </conditionalFormatting>
  <conditionalFormatting sqref="H52:H54">
    <cfRule type="expression" dxfId="58" priority="1">
      <formula>$I$38=$I$39</formula>
    </cfRule>
  </conditionalFormatting>
  <conditionalFormatting sqref="I34">
    <cfRule type="expression" dxfId="57" priority="6">
      <formula>$I$34&lt;0</formula>
    </cfRule>
  </conditionalFormatting>
  <conditionalFormatting sqref="I35">
    <cfRule type="expression" dxfId="56" priority="7">
      <formula>$I$34&lt;0</formula>
    </cfRule>
  </conditionalFormatting>
  <dataValidations count="11">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3" xr:uid="{00000000-0002-0000-0300-000000000000}">
      <formula1>M19</formula1>
      <formula2>M20</formula2>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3" xr:uid="{00000000-0002-0000-0300-000001000000}">
      <formula1>N19</formula1>
      <formula2>N20</formula2>
    </dataValidation>
    <dataValidation type="whole" imeMode="disabled" operator="greaterThanOrEqual" allowBlank="1" showInputMessage="1" showErrorMessage="1" error="平成30年度病床機能報告における稼働病床数未満の数値は入力できません。" sqref="C38:G38" xr:uid="{00000000-0002-0000-0300-000002000000}">
      <formula1>C10</formula1>
    </dataValidation>
    <dataValidation type="list" allowBlank="1" showInputMessage="1" showErrorMessage="1" sqref="H54" xr:uid="{00000000-0002-0000-0300-000003000000}">
      <formula1>IF($I$38&lt;&gt;$I$39,INDIRECT("I46:I47"),INDIRECT("I46"))</formula1>
    </dataValidation>
    <dataValidation type="whole" imeMode="disabled" allowBlank="1" showInputMessage="1" showErrorMessage="1" error="対象３区分の減少病床数の合計（融通分を除く）を超える転換はできません。" sqref="D27" xr:uid="{00000000-0002-0000-0300-000004000000}">
      <formula1>0</formula1>
      <formula2>O28</formula2>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3" xr:uid="{00000000-0002-0000-0300-000005000000}">
      <formula1>P19</formula1>
      <formula2>P20</formula2>
    </dataValidation>
    <dataValidation type="whole" imeMode="disabled" operator="greaterThanOrEqual" allowBlank="1" showInputMessage="1" showErrorMessage="1" error="0以上の値を入力してください。" sqref="C10:G11 C19:F19 C43:E44" xr:uid="{00000000-0002-0000-0300-000006000000}">
      <formula1>0</formula1>
    </dataValidation>
    <dataValidation type="whole" imeMode="disabled" operator="greaterThanOrEqual" allowBlank="1" showInputMessage="1" showErrorMessage="1" error="令和２年４月１日時点における稼働病床数未満の数値は入力できません。" sqref="C39:G39" xr:uid="{00000000-0002-0000-0300-000007000000}">
      <formula1>C11</formula1>
    </dataValidation>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3" xr:uid="{00000000-0002-0000-0300-000008000000}">
      <formula1>O19</formula1>
      <formula2>O20</formula2>
    </dataValidation>
    <dataValidation imeMode="disabled" allowBlank="1" showInputMessage="1" showErrorMessage="1" sqref="C12:G12" xr:uid="{00000000-0002-0000-0300-000009000000}"/>
    <dataValidation type="list" allowBlank="1" showInputMessage="1" showErrorMessage="1" sqref="C6:D6" xr:uid="{00000000-0002-0000-0300-00000A000000}">
      <formula1>"存続,廃止,廃止（有床診療所化）,廃止（無床診療所化）"</formula1>
    </dataValidation>
  </dataValidations>
  <pageMargins left="0.70866141732283472" right="0.70866141732283472" top="0.39370078740157483" bottom="0.39370078740157483" header="0.31496062992125984" footer="0.31496062992125984"/>
  <pageSetup paperSize="9" scale="64" fitToWidth="0"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65"/>
  <sheetViews>
    <sheetView view="pageBreakPreview" topLeftCell="A43" zoomScale="85" zoomScaleNormal="100" zoomScaleSheetLayoutView="85" workbookViewId="0">
      <selection activeCell="AZ16" sqref="AZ16:BG18"/>
    </sheetView>
  </sheetViews>
  <sheetFormatPr defaultColWidth="9" defaultRowHeight="17.399999999999999"/>
  <cols>
    <col min="1" max="1" width="5.44140625" style="105" customWidth="1"/>
    <col min="2" max="2" width="27.33203125" style="105" customWidth="1"/>
    <col min="3" max="8" width="10.77734375" style="105" customWidth="1"/>
    <col min="9" max="9" width="16.44140625" style="105" customWidth="1"/>
    <col min="10" max="12" width="9" style="105" hidden="1" customWidth="1"/>
    <col min="13" max="20" width="11.6640625" style="105" hidden="1" customWidth="1"/>
    <col min="21" max="21" width="11.6640625" style="105" customWidth="1"/>
    <col min="22" max="16384" width="9" style="105"/>
  </cols>
  <sheetData>
    <row r="1" spans="1:23" ht="34.5" customHeight="1">
      <c r="A1" s="104" t="s">
        <v>24</v>
      </c>
    </row>
    <row r="2" spans="1:23" ht="15" customHeight="1">
      <c r="A2" s="106" t="s">
        <v>8</v>
      </c>
      <c r="B2" s="106" t="s">
        <v>108</v>
      </c>
      <c r="C2" s="430" t="s">
        <v>10</v>
      </c>
      <c r="D2" s="431"/>
      <c r="E2" s="431"/>
      <c r="F2" s="432"/>
      <c r="G2" s="389" t="s">
        <v>99</v>
      </c>
      <c r="H2" s="389"/>
      <c r="I2" s="389"/>
      <c r="K2" s="93"/>
      <c r="L2" s="93"/>
      <c r="M2" s="94"/>
      <c r="N2" s="94"/>
      <c r="O2" s="94"/>
      <c r="P2" s="94"/>
      <c r="Q2" s="93"/>
      <c r="R2" s="93"/>
      <c r="S2" s="94"/>
      <c r="T2" s="94"/>
      <c r="U2" s="94"/>
      <c r="V2" s="94"/>
      <c r="W2" s="93"/>
    </row>
    <row r="3" spans="1:23" ht="26.25" customHeight="1">
      <c r="A3" s="427" t="s">
        <v>52</v>
      </c>
      <c r="B3" s="103"/>
      <c r="C3" s="467"/>
      <c r="D3" s="468"/>
      <c r="E3" s="468"/>
      <c r="F3" s="469"/>
      <c r="G3" s="429"/>
      <c r="H3" s="429"/>
      <c r="I3" s="429"/>
    </row>
    <row r="4" spans="1:23" ht="15" customHeight="1">
      <c r="A4" s="427"/>
      <c r="B4" s="106" t="s">
        <v>13</v>
      </c>
      <c r="C4" s="428" t="s">
        <v>37</v>
      </c>
      <c r="D4" s="428"/>
      <c r="K4" s="93"/>
      <c r="L4" s="93"/>
      <c r="M4" s="94"/>
      <c r="N4" s="94"/>
      <c r="O4" s="94"/>
      <c r="P4" s="94"/>
      <c r="Q4" s="93"/>
      <c r="R4" s="93"/>
      <c r="S4" s="94"/>
      <c r="T4" s="94"/>
      <c r="U4" s="94"/>
      <c r="V4" s="94"/>
      <c r="W4" s="93"/>
    </row>
    <row r="5" spans="1:23" ht="26.25" customHeight="1">
      <c r="A5" s="427"/>
      <c r="B5" s="103"/>
      <c r="C5" s="429"/>
      <c r="D5" s="429"/>
      <c r="K5" s="93"/>
      <c r="L5" s="93"/>
      <c r="M5" s="94"/>
      <c r="N5" s="94"/>
      <c r="O5" s="94"/>
      <c r="P5" s="94"/>
    </row>
    <row r="6" spans="1:23" ht="18" thickBot="1"/>
    <row r="7" spans="1:23" ht="14.1" customHeight="1" thickBot="1">
      <c r="A7" s="389">
        <v>1</v>
      </c>
      <c r="B7" s="396" t="s">
        <v>109</v>
      </c>
      <c r="C7" s="390" t="s">
        <v>2</v>
      </c>
      <c r="D7" s="392" t="s">
        <v>3</v>
      </c>
      <c r="E7" s="394" t="s">
        <v>4</v>
      </c>
      <c r="F7" s="416" t="s">
        <v>6</v>
      </c>
      <c r="G7" s="400" t="s">
        <v>5</v>
      </c>
      <c r="H7" s="402" t="s">
        <v>25</v>
      </c>
      <c r="I7" s="108"/>
    </row>
    <row r="8" spans="1:23" ht="14.1" customHeight="1" thickBot="1">
      <c r="A8" s="389"/>
      <c r="B8" s="397"/>
      <c r="C8" s="391"/>
      <c r="D8" s="393"/>
      <c r="E8" s="394"/>
      <c r="F8" s="417"/>
      <c r="G8" s="401"/>
      <c r="H8" s="403"/>
      <c r="I8" s="109" t="s">
        <v>111</v>
      </c>
      <c r="K8" s="105" t="s">
        <v>174</v>
      </c>
    </row>
    <row r="9" spans="1:23" ht="24" customHeight="1">
      <c r="A9" s="389"/>
      <c r="B9" s="110" t="s">
        <v>79</v>
      </c>
      <c r="C9" s="40"/>
      <c r="D9" s="41"/>
      <c r="E9" s="42"/>
      <c r="F9" s="43"/>
      <c r="G9" s="44"/>
      <c r="H9" s="111">
        <f>SUM(C9:G9)</f>
        <v>0</v>
      </c>
      <c r="I9" s="112">
        <f>SUM(C9,D9,F9)</f>
        <v>0</v>
      </c>
      <c r="K9" s="404" t="s">
        <v>115</v>
      </c>
      <c r="L9" s="405"/>
    </row>
    <row r="10" spans="1:23" ht="24" customHeight="1" thickBot="1">
      <c r="A10" s="389"/>
      <c r="B10" s="113" t="s">
        <v>110</v>
      </c>
      <c r="C10" s="45"/>
      <c r="D10" s="46"/>
      <c r="E10" s="47"/>
      <c r="F10" s="48"/>
      <c r="G10" s="49"/>
      <c r="H10" s="114">
        <f>SUM(C10:G10)</f>
        <v>0</v>
      </c>
      <c r="I10" s="115">
        <f>SUM(C10,D10,F10)</f>
        <v>0</v>
      </c>
      <c r="K10" s="406"/>
      <c r="L10" s="407"/>
    </row>
    <row r="11" spans="1:23" ht="24" customHeight="1" thickTop="1" thickBot="1">
      <c r="A11" s="389"/>
      <c r="B11" s="116" t="str">
        <f>"③　統合前病床数＝"&amp; $K11&amp;" （※２）"</f>
        <v>③　統合前病床数＝② （※２）</v>
      </c>
      <c r="C11" s="35">
        <f>IF($K11="①",C9,C10)</f>
        <v>0</v>
      </c>
      <c r="D11" s="36">
        <f>IF($K11="①",D9,D10)</f>
        <v>0</v>
      </c>
      <c r="E11" s="37">
        <f>IF($K11="①",E9,E10)</f>
        <v>0</v>
      </c>
      <c r="F11" s="38">
        <f>IF($K11="①",F9,F10)</f>
        <v>0</v>
      </c>
      <c r="G11" s="39">
        <f>IF($K11="①",G9,G10)</f>
        <v>0</v>
      </c>
      <c r="H11" s="117">
        <f>SUM(C11:G11)</f>
        <v>0</v>
      </c>
      <c r="I11" s="38">
        <f>SUM(C11,D11,F11)</f>
        <v>0</v>
      </c>
      <c r="K11" s="408" t="str">
        <f>IF(I9&lt;I10,"①","②")</f>
        <v>②</v>
      </c>
      <c r="L11" s="409"/>
    </row>
    <row r="12" spans="1:23" ht="54" customHeight="1">
      <c r="A12" s="398" t="s">
        <v>112</v>
      </c>
      <c r="B12" s="399"/>
      <c r="C12" s="399"/>
      <c r="D12" s="399"/>
      <c r="E12" s="399"/>
      <c r="F12" s="399"/>
      <c r="G12" s="399"/>
      <c r="H12" s="399"/>
      <c r="I12" s="399"/>
    </row>
    <row r="13" spans="1:23">
      <c r="A13" s="399" t="s">
        <v>113</v>
      </c>
      <c r="B13" s="399"/>
      <c r="C13" s="399"/>
      <c r="D13" s="399"/>
      <c r="E13" s="399"/>
      <c r="F13" s="399"/>
      <c r="G13" s="399"/>
      <c r="H13" s="399"/>
      <c r="I13" s="399"/>
      <c r="S13" s="153"/>
    </row>
    <row r="14" spans="1:23" ht="18" thickBot="1">
      <c r="A14" s="399" t="s">
        <v>114</v>
      </c>
      <c r="B14" s="399"/>
      <c r="C14" s="399"/>
      <c r="D14" s="399"/>
      <c r="E14" s="399"/>
      <c r="F14" s="399"/>
      <c r="G14" s="399"/>
      <c r="H14" s="399"/>
      <c r="I14" s="399"/>
      <c r="K14" s="105" t="s">
        <v>156</v>
      </c>
      <c r="S14" s="152"/>
    </row>
    <row r="15" spans="1:23" ht="14.1" customHeight="1" thickBot="1">
      <c r="K15" s="410" t="s">
        <v>150</v>
      </c>
      <c r="L15" s="411"/>
      <c r="M15" s="442" t="s">
        <v>2</v>
      </c>
      <c r="N15" s="442" t="s">
        <v>3</v>
      </c>
      <c r="O15" s="442" t="s">
        <v>4</v>
      </c>
      <c r="P15" s="444" t="s">
        <v>6</v>
      </c>
      <c r="Q15" s="466" t="s">
        <v>47</v>
      </c>
      <c r="R15" s="463" t="s">
        <v>25</v>
      </c>
      <c r="S15" s="55"/>
    </row>
    <row r="16" spans="1:23" ht="14.1" customHeight="1" thickBot="1">
      <c r="A16" s="389">
        <v>2</v>
      </c>
      <c r="B16" s="395" t="s">
        <v>48</v>
      </c>
      <c r="C16" s="390" t="s">
        <v>2</v>
      </c>
      <c r="D16" s="392" t="s">
        <v>3</v>
      </c>
      <c r="E16" s="394" t="s">
        <v>4</v>
      </c>
      <c r="F16" s="416" t="s">
        <v>6</v>
      </c>
      <c r="G16" s="401" t="s">
        <v>47</v>
      </c>
      <c r="H16" s="402" t="s">
        <v>25</v>
      </c>
      <c r="I16" s="108"/>
      <c r="K16" s="412"/>
      <c r="L16" s="413"/>
      <c r="M16" s="443"/>
      <c r="N16" s="443"/>
      <c r="O16" s="443"/>
      <c r="P16" s="445"/>
      <c r="Q16" s="415"/>
      <c r="R16" s="463"/>
      <c r="S16" s="56" t="s">
        <v>116</v>
      </c>
    </row>
    <row r="17" spans="1:19" ht="14.1" customHeight="1">
      <c r="A17" s="389"/>
      <c r="B17" s="395"/>
      <c r="C17" s="391"/>
      <c r="D17" s="393"/>
      <c r="E17" s="394"/>
      <c r="F17" s="417"/>
      <c r="G17" s="401"/>
      <c r="H17" s="403"/>
      <c r="I17" s="109" t="s">
        <v>26</v>
      </c>
      <c r="K17" s="414"/>
      <c r="L17" s="415"/>
      <c r="M17" s="57">
        <f>C18-C11</f>
        <v>0</v>
      </c>
      <c r="N17" s="57">
        <f>D18-D11</f>
        <v>0</v>
      </c>
      <c r="O17" s="57">
        <f>E18-E11</f>
        <v>0</v>
      </c>
      <c r="P17" s="58">
        <f>F18-F11</f>
        <v>0</v>
      </c>
      <c r="Q17" s="59">
        <f t="shared" ref="Q17" si="0">G18-G11</f>
        <v>0</v>
      </c>
      <c r="R17" s="60">
        <f>H18-H11</f>
        <v>0</v>
      </c>
      <c r="S17" s="57">
        <f>I18-I11</f>
        <v>0</v>
      </c>
    </row>
    <row r="18" spans="1:19" ht="24" customHeight="1" thickBot="1">
      <c r="A18" s="389"/>
      <c r="B18" s="395"/>
      <c r="C18" s="51"/>
      <c r="D18" s="52"/>
      <c r="E18" s="53"/>
      <c r="F18" s="54"/>
      <c r="G18" s="118">
        <v>0</v>
      </c>
      <c r="H18" s="119">
        <f>SUM(C18:G18)</f>
        <v>0</v>
      </c>
      <c r="I18" s="120">
        <f>SUM(C18,D18,F18)</f>
        <v>0</v>
      </c>
      <c r="K18" s="464" t="s">
        <v>151</v>
      </c>
      <c r="L18" s="95" t="s">
        <v>152</v>
      </c>
      <c r="M18" s="157">
        <f>IF(M17&gt;0,M17*-1,0)</f>
        <v>0</v>
      </c>
      <c r="N18" s="157">
        <f>IF(N17&gt;0,N17*-1,0)</f>
        <v>0</v>
      </c>
      <c r="O18" s="157">
        <f>IF(O17&gt;0,O17*-1,0)</f>
        <v>0</v>
      </c>
      <c r="P18" s="158">
        <f>IF(P17&gt;0,P17*-1,0)</f>
        <v>0</v>
      </c>
      <c r="Q18" s="98"/>
      <c r="R18" s="96"/>
      <c r="S18" s="101">
        <f>IF(S17&gt;0,S17*-1,0)</f>
        <v>0</v>
      </c>
    </row>
    <row r="19" spans="1:19" s="121" customFormat="1" ht="14.1" customHeight="1" thickBot="1">
      <c r="C19" s="50"/>
      <c r="D19" s="50"/>
      <c r="E19" s="50"/>
      <c r="F19" s="50"/>
      <c r="G19" s="50"/>
      <c r="H19" s="50"/>
      <c r="I19" s="122"/>
      <c r="K19" s="465"/>
      <c r="L19" s="156" t="s">
        <v>153</v>
      </c>
      <c r="M19" s="159">
        <f>IF(M17&lt;0,M17*-1,0)</f>
        <v>0</v>
      </c>
      <c r="N19" s="159">
        <f t="shared" ref="N19:P19" si="1">IF(N17&lt;0,N17*-1,0)</f>
        <v>0</v>
      </c>
      <c r="O19" s="159">
        <f t="shared" si="1"/>
        <v>0</v>
      </c>
      <c r="P19" s="160">
        <f t="shared" si="1"/>
        <v>0</v>
      </c>
      <c r="Q19" s="99"/>
      <c r="R19" s="97"/>
      <c r="S19" s="102">
        <f>IF(S17&lt;0,S17*-1,0)</f>
        <v>0</v>
      </c>
    </row>
    <row r="20" spans="1:19" ht="14.1" customHeight="1">
      <c r="A20" s="389">
        <v>3</v>
      </c>
      <c r="B20" s="395" t="s">
        <v>163</v>
      </c>
      <c r="C20" s="390" t="s">
        <v>2</v>
      </c>
      <c r="D20" s="392" t="s">
        <v>3</v>
      </c>
      <c r="E20" s="394" t="s">
        <v>4</v>
      </c>
      <c r="F20" s="416" t="s">
        <v>6</v>
      </c>
      <c r="G20" s="432" t="s">
        <v>36</v>
      </c>
      <c r="Q20" s="123"/>
    </row>
    <row r="21" spans="1:19" ht="14.1" customHeight="1">
      <c r="A21" s="389"/>
      <c r="B21" s="395"/>
      <c r="C21" s="391"/>
      <c r="D21" s="393"/>
      <c r="E21" s="394"/>
      <c r="F21" s="417"/>
      <c r="G21" s="432"/>
      <c r="K21" s="50"/>
      <c r="L21" s="50"/>
      <c r="M21" s="50"/>
      <c r="N21" s="50"/>
      <c r="O21" s="50"/>
      <c r="P21" s="50"/>
      <c r="R21" s="50"/>
      <c r="S21" s="50"/>
    </row>
    <row r="22" spans="1:19" ht="24" customHeight="1" thickBot="1">
      <c r="A22" s="389"/>
      <c r="B22" s="395"/>
      <c r="C22" s="51"/>
      <c r="D22" s="52"/>
      <c r="E22" s="53"/>
      <c r="F22" s="54"/>
      <c r="G22" s="118">
        <f>SUM(C22,D22,F22)</f>
        <v>0</v>
      </c>
    </row>
    <row r="23" spans="1:19" ht="18.75" customHeight="1" thickBot="1">
      <c r="A23" s="124" t="s">
        <v>117</v>
      </c>
      <c r="B23" s="125"/>
      <c r="K23" s="105" t="s">
        <v>170</v>
      </c>
      <c r="P23" s="105" t="s">
        <v>171</v>
      </c>
    </row>
    <row r="24" spans="1:19" ht="14.1" customHeight="1">
      <c r="K24" s="454" t="s">
        <v>136</v>
      </c>
      <c r="L24" s="455"/>
      <c r="M24" s="70" t="s">
        <v>167</v>
      </c>
      <c r="N24" s="71" t="s">
        <v>168</v>
      </c>
      <c r="O24" s="89" t="s">
        <v>164</v>
      </c>
      <c r="P24" s="446" t="s">
        <v>137</v>
      </c>
      <c r="Q24" s="447"/>
      <c r="R24" s="72"/>
      <c r="S24" s="73"/>
    </row>
    <row r="25" spans="1:19" ht="21.75" customHeight="1">
      <c r="A25" s="389">
        <v>4</v>
      </c>
      <c r="B25" s="440" t="s">
        <v>80</v>
      </c>
      <c r="C25" s="126" t="s">
        <v>4</v>
      </c>
      <c r="D25" s="126" t="s">
        <v>27</v>
      </c>
      <c r="E25" s="126" t="s">
        <v>25</v>
      </c>
      <c r="K25" s="456"/>
      <c r="L25" s="457"/>
      <c r="M25" s="74" t="s">
        <v>138</v>
      </c>
      <c r="N25" s="75" t="s">
        <v>139</v>
      </c>
      <c r="O25" s="76" t="s">
        <v>140</v>
      </c>
      <c r="P25" s="448"/>
      <c r="Q25" s="449"/>
      <c r="R25" s="77" t="s">
        <v>141</v>
      </c>
      <c r="S25" s="78" t="s">
        <v>142</v>
      </c>
    </row>
    <row r="26" spans="1:19" ht="25.5" customHeight="1" thickBot="1">
      <c r="A26" s="389"/>
      <c r="B26" s="440"/>
      <c r="C26" s="127">
        <f>IF(E11&lt;E18,P27,0)</f>
        <v>0</v>
      </c>
      <c r="D26" s="61"/>
      <c r="E26" s="127">
        <f>SUM(C26:D26)</f>
        <v>0</v>
      </c>
      <c r="F26" s="128"/>
      <c r="K26" s="456"/>
      <c r="L26" s="457"/>
      <c r="M26" s="79" t="s">
        <v>165</v>
      </c>
      <c r="N26" s="80" t="s">
        <v>166</v>
      </c>
      <c r="O26" s="81" t="s">
        <v>145</v>
      </c>
      <c r="P26" s="448"/>
      <c r="Q26" s="449"/>
      <c r="R26" s="82" t="s">
        <v>143</v>
      </c>
      <c r="S26" s="83" t="s">
        <v>144</v>
      </c>
    </row>
    <row r="27" spans="1:19" ht="14.1" customHeight="1" thickBot="1">
      <c r="K27" s="458"/>
      <c r="L27" s="459"/>
      <c r="M27" s="84">
        <f>I11-I18</f>
        <v>0</v>
      </c>
      <c r="N27" s="85">
        <f>G22</f>
        <v>0</v>
      </c>
      <c r="O27" s="86">
        <f>IF(M27&gt;N27,M27-N27,0)</f>
        <v>0</v>
      </c>
      <c r="P27" s="450">
        <f>MIN(R27:S27)</f>
        <v>0</v>
      </c>
      <c r="Q27" s="451"/>
      <c r="R27" s="87">
        <f>O27-D26</f>
        <v>0</v>
      </c>
      <c r="S27" s="88">
        <f>E18+E22-E11</f>
        <v>0</v>
      </c>
    </row>
    <row r="28" spans="1:19" ht="14.1" customHeight="1" thickBot="1">
      <c r="A28" s="389">
        <v>5</v>
      </c>
      <c r="B28" s="395" t="s">
        <v>118</v>
      </c>
      <c r="C28" s="390" t="s">
        <v>2</v>
      </c>
      <c r="D28" s="392" t="s">
        <v>3</v>
      </c>
      <c r="E28" s="394" t="s">
        <v>4</v>
      </c>
      <c r="F28" s="416" t="s">
        <v>6</v>
      </c>
      <c r="G28" s="401" t="s">
        <v>5</v>
      </c>
      <c r="H28" s="402" t="s">
        <v>25</v>
      </c>
      <c r="I28" s="108"/>
    </row>
    <row r="29" spans="1:19" ht="14.1" customHeight="1">
      <c r="A29" s="389"/>
      <c r="B29" s="395"/>
      <c r="C29" s="391"/>
      <c r="D29" s="393"/>
      <c r="E29" s="394"/>
      <c r="F29" s="417"/>
      <c r="G29" s="401"/>
      <c r="H29" s="403"/>
      <c r="I29" s="109" t="s">
        <v>26</v>
      </c>
    </row>
    <row r="30" spans="1:19" ht="24" customHeight="1" thickBot="1">
      <c r="A30" s="389"/>
      <c r="B30" s="395"/>
      <c r="C30" s="129">
        <f>C11-C18</f>
        <v>0</v>
      </c>
      <c r="D30" s="130">
        <f>D11-D18</f>
        <v>0</v>
      </c>
      <c r="E30" s="131">
        <f>E11-E18</f>
        <v>0</v>
      </c>
      <c r="F30" s="132">
        <f>F11-F18</f>
        <v>0</v>
      </c>
      <c r="G30" s="118">
        <f>G11-G18</f>
        <v>0</v>
      </c>
      <c r="H30" s="119">
        <f>SUM(C30:G30)</f>
        <v>0</v>
      </c>
      <c r="I30" s="92">
        <f>C30+D30+F30</f>
        <v>0</v>
      </c>
    </row>
    <row r="31" spans="1:19" ht="14.1" customHeight="1" thickBot="1"/>
    <row r="32" spans="1:19" ht="24.9" customHeight="1">
      <c r="F32" s="90" t="s">
        <v>148</v>
      </c>
      <c r="G32" s="155" t="s">
        <v>160</v>
      </c>
      <c r="H32" s="161" t="s">
        <v>169</v>
      </c>
      <c r="I32" s="91" t="s">
        <v>149</v>
      </c>
    </row>
    <row r="33" spans="1:19" ht="24.9" customHeight="1" thickBot="1">
      <c r="F33" s="57">
        <f>I30</f>
        <v>0</v>
      </c>
      <c r="G33" s="57">
        <f>E26</f>
        <v>0</v>
      </c>
      <c r="H33" s="58">
        <f>G22</f>
        <v>0</v>
      </c>
      <c r="I33" s="120">
        <f>IF(F33-G33-H33&lt;0,0,F33-G33-H33)</f>
        <v>0</v>
      </c>
    </row>
    <row r="34" spans="1:19" ht="14.1" customHeight="1" thickBot="1">
      <c r="I34" s="100" t="s">
        <v>154</v>
      </c>
    </row>
    <row r="35" spans="1:19" ht="14.1" customHeight="1" thickBot="1">
      <c r="A35" s="389">
        <v>6</v>
      </c>
      <c r="B35" s="424" t="s">
        <v>119</v>
      </c>
      <c r="C35" s="390" t="s">
        <v>2</v>
      </c>
      <c r="D35" s="392" t="s">
        <v>3</v>
      </c>
      <c r="E35" s="394" t="s">
        <v>4</v>
      </c>
      <c r="F35" s="416" t="s">
        <v>6</v>
      </c>
      <c r="G35" s="401" t="s">
        <v>47</v>
      </c>
      <c r="H35" s="402" t="s">
        <v>25</v>
      </c>
      <c r="I35" s="108"/>
    </row>
    <row r="36" spans="1:19" ht="14.1" customHeight="1">
      <c r="A36" s="389"/>
      <c r="B36" s="425"/>
      <c r="C36" s="391"/>
      <c r="D36" s="393"/>
      <c r="E36" s="394"/>
      <c r="F36" s="417"/>
      <c r="G36" s="401"/>
      <c r="H36" s="403"/>
      <c r="I36" s="109" t="s">
        <v>26</v>
      </c>
    </row>
    <row r="37" spans="1:19" ht="24" customHeight="1">
      <c r="A37" s="389"/>
      <c r="B37" s="133" t="s">
        <v>79</v>
      </c>
      <c r="C37" s="31"/>
      <c r="D37" s="32"/>
      <c r="E37" s="53"/>
      <c r="F37" s="33"/>
      <c r="G37" s="34"/>
      <c r="H37" s="119">
        <f>SUM(C37:G37)</f>
        <v>0</v>
      </c>
      <c r="I37" s="134">
        <f>SUM(C37,D37,F37)</f>
        <v>0</v>
      </c>
    </row>
    <row r="38" spans="1:19" ht="24" customHeight="1" thickBot="1">
      <c r="A38" s="389"/>
      <c r="B38" s="133" t="s">
        <v>120</v>
      </c>
      <c r="C38" s="51"/>
      <c r="D38" s="52"/>
      <c r="E38" s="53"/>
      <c r="F38" s="54"/>
      <c r="G38" s="34"/>
      <c r="H38" s="119">
        <f>SUM(C38:G38)</f>
        <v>0</v>
      </c>
      <c r="I38" s="132">
        <f>SUM(C38,D38,F38)</f>
        <v>0</v>
      </c>
    </row>
    <row r="39" spans="1:19" ht="18.75" customHeight="1">
      <c r="A39" s="124" t="s">
        <v>121</v>
      </c>
      <c r="B39" s="125"/>
      <c r="M39" s="105" t="s">
        <v>172</v>
      </c>
    </row>
    <row r="40" spans="1:19" ht="14.1" customHeight="1" thickBot="1">
      <c r="M40" s="105" t="s">
        <v>157</v>
      </c>
      <c r="N40" s="105" t="s">
        <v>173</v>
      </c>
      <c r="Q40" s="105" t="s">
        <v>173</v>
      </c>
    </row>
    <row r="41" spans="1:19" ht="33" customHeight="1">
      <c r="A41" s="421">
        <v>7</v>
      </c>
      <c r="B41" s="135" t="s">
        <v>81</v>
      </c>
      <c r="C41" s="126" t="s">
        <v>2</v>
      </c>
      <c r="D41" s="126" t="s">
        <v>3</v>
      </c>
      <c r="E41" s="126" t="s">
        <v>6</v>
      </c>
      <c r="F41" s="126" t="s">
        <v>25</v>
      </c>
      <c r="M41" s="154" t="s">
        <v>158</v>
      </c>
      <c r="N41" s="69" t="s">
        <v>159</v>
      </c>
      <c r="Q41" s="460" t="s">
        <v>129</v>
      </c>
      <c r="R41" s="461"/>
      <c r="S41" s="63" t="s">
        <v>130</v>
      </c>
    </row>
    <row r="42" spans="1:19" ht="23.25" customHeight="1">
      <c r="A42" s="422"/>
      <c r="B42" s="136" t="s">
        <v>122</v>
      </c>
      <c r="C42" s="62"/>
      <c r="D42" s="62"/>
      <c r="E42" s="62"/>
      <c r="F42" s="137">
        <f>SUM(C42:E42)</f>
        <v>0</v>
      </c>
      <c r="M42" s="138">
        <f>IF(AND(I37&lt;&gt;I38,H53="Ｂ"),E53,E52)</f>
        <v>0</v>
      </c>
      <c r="N42" s="139">
        <f>IF(AND(I37&lt;&gt;I38,H53="Ｂ"),C53,C52)</f>
        <v>0</v>
      </c>
      <c r="Q42" s="64">
        <v>0</v>
      </c>
      <c r="R42" s="65" t="s">
        <v>131</v>
      </c>
      <c r="S42" s="58">
        <v>1140</v>
      </c>
    </row>
    <row r="43" spans="1:19" ht="23.25" customHeight="1">
      <c r="A43" s="423"/>
      <c r="B43" s="136" t="s">
        <v>123</v>
      </c>
      <c r="C43" s="62"/>
      <c r="D43" s="62"/>
      <c r="E43" s="62"/>
      <c r="F43" s="137">
        <f>SUM(C43:E43)</f>
        <v>0</v>
      </c>
      <c r="Q43" s="64">
        <v>0.5</v>
      </c>
      <c r="R43" s="65" t="s">
        <v>132</v>
      </c>
      <c r="S43" s="58">
        <v>1368</v>
      </c>
    </row>
    <row r="44" spans="1:19" ht="23.25" customHeight="1">
      <c r="A44" s="419" t="s">
        <v>124</v>
      </c>
      <c r="B44" s="420"/>
      <c r="C44" s="420"/>
      <c r="D44" s="420"/>
      <c r="E44" s="420"/>
      <c r="F44" s="420"/>
      <c r="G44" s="420"/>
      <c r="H44" s="420"/>
      <c r="I44" s="420"/>
      <c r="Q44" s="64">
        <v>0.6</v>
      </c>
      <c r="R44" s="65" t="s">
        <v>133</v>
      </c>
      <c r="S44" s="58">
        <v>1596</v>
      </c>
    </row>
    <row r="45" spans="1:19" ht="23.25" customHeight="1">
      <c r="A45" s="420"/>
      <c r="B45" s="420"/>
      <c r="C45" s="420"/>
      <c r="D45" s="420"/>
      <c r="E45" s="420"/>
      <c r="F45" s="420"/>
      <c r="G45" s="420"/>
      <c r="H45" s="420"/>
      <c r="I45" s="420"/>
      <c r="Q45" s="64">
        <v>0.7</v>
      </c>
      <c r="R45" s="65" t="s">
        <v>134</v>
      </c>
      <c r="S45" s="58">
        <v>1824</v>
      </c>
    </row>
    <row r="46" spans="1:19" ht="23.25" customHeight="1">
      <c r="A46" s="420"/>
      <c r="B46" s="420"/>
      <c r="C46" s="420"/>
      <c r="D46" s="420"/>
      <c r="E46" s="420"/>
      <c r="F46" s="420"/>
      <c r="G46" s="420"/>
      <c r="H46" s="420"/>
      <c r="I46" s="420"/>
      <c r="Q46" s="64">
        <v>0.8</v>
      </c>
      <c r="R46" s="65" t="s">
        <v>135</v>
      </c>
      <c r="S46" s="58">
        <v>2052</v>
      </c>
    </row>
    <row r="47" spans="1:19" ht="23.25" customHeight="1" thickBot="1">
      <c r="A47" s="420"/>
      <c r="B47" s="420"/>
      <c r="C47" s="420"/>
      <c r="D47" s="420"/>
      <c r="E47" s="420"/>
      <c r="F47" s="420"/>
      <c r="G47" s="420"/>
      <c r="H47" s="420"/>
      <c r="I47" s="420"/>
      <c r="Q47" s="66">
        <v>0.9</v>
      </c>
      <c r="R47" s="67"/>
      <c r="S47" s="68">
        <v>2280</v>
      </c>
    </row>
    <row r="48" spans="1:19" ht="23.25" customHeight="1">
      <c r="A48" s="420"/>
      <c r="B48" s="420"/>
      <c r="C48" s="420"/>
      <c r="D48" s="420"/>
      <c r="E48" s="420"/>
      <c r="F48" s="420"/>
      <c r="G48" s="420"/>
      <c r="H48" s="420"/>
      <c r="I48" s="420"/>
    </row>
    <row r="49" spans="1:19" s="50" customFormat="1">
      <c r="A49" s="436" t="s">
        <v>125</v>
      </c>
      <c r="B49" s="436"/>
      <c r="C49" s="436"/>
      <c r="D49" s="436"/>
      <c r="E49" s="436"/>
      <c r="F49" s="436"/>
      <c r="G49" s="436"/>
      <c r="H49" s="436"/>
      <c r="I49" s="436"/>
      <c r="J49" s="105"/>
      <c r="K49" s="105"/>
      <c r="L49" s="105"/>
      <c r="M49" s="105"/>
      <c r="N49" s="105"/>
      <c r="O49" s="105"/>
      <c r="P49" s="105"/>
      <c r="Q49" s="105"/>
      <c r="R49" s="105"/>
      <c r="S49" s="105"/>
    </row>
    <row r="50" spans="1:19" ht="14.1" customHeight="1"/>
    <row r="51" spans="1:19" ht="24" customHeight="1">
      <c r="A51" s="421">
        <v>8</v>
      </c>
      <c r="B51" s="140" t="s">
        <v>82</v>
      </c>
      <c r="C51" s="426" t="s">
        <v>83</v>
      </c>
      <c r="D51" s="426"/>
      <c r="E51" s="426" t="s">
        <v>28</v>
      </c>
      <c r="F51" s="426"/>
      <c r="H51" s="440" t="s">
        <v>84</v>
      </c>
    </row>
    <row r="52" spans="1:19" ht="24" customHeight="1">
      <c r="A52" s="422"/>
      <c r="B52" s="141" t="s">
        <v>85</v>
      </c>
      <c r="C52" s="452">
        <f>IFERROR(ROUNDDOWN(F42/I37*1/365,3),0)</f>
        <v>0</v>
      </c>
      <c r="D52" s="452"/>
      <c r="E52" s="453">
        <f>ROUNDDOWN(C52*I37,0)</f>
        <v>0</v>
      </c>
      <c r="F52" s="453"/>
      <c r="G52" s="105" t="s">
        <v>86</v>
      </c>
      <c r="H52" s="441"/>
      <c r="I52" s="121" t="s">
        <v>91</v>
      </c>
    </row>
    <row r="53" spans="1:19" ht="24" customHeight="1">
      <c r="A53" s="423"/>
      <c r="B53" s="141" t="s">
        <v>87</v>
      </c>
      <c r="C53" s="452">
        <f>IFERROR(ROUNDDOWN(F43/I38*1/365,3),0)</f>
        <v>0</v>
      </c>
      <c r="D53" s="452"/>
      <c r="E53" s="453">
        <f>ROUNDDOWN(C53*I38,0)</f>
        <v>0</v>
      </c>
      <c r="F53" s="453"/>
      <c r="G53" s="105" t="s">
        <v>86</v>
      </c>
      <c r="H53" s="30" t="s">
        <v>88</v>
      </c>
      <c r="I53" s="121" t="s">
        <v>92</v>
      </c>
    </row>
    <row r="54" spans="1:19" ht="14.1" customHeight="1"/>
    <row r="55" spans="1:19" ht="25.5" customHeight="1">
      <c r="A55" s="389">
        <v>9</v>
      </c>
      <c r="B55" s="418" t="s">
        <v>127</v>
      </c>
      <c r="C55" s="142" t="s">
        <v>29</v>
      </c>
      <c r="D55" s="143" t="s">
        <v>126</v>
      </c>
      <c r="E55" s="142" t="s">
        <v>30</v>
      </c>
    </row>
    <row r="56" spans="1:19" ht="25.5" customHeight="1">
      <c r="A56" s="389"/>
      <c r="B56" s="418"/>
      <c r="C56" s="144">
        <f>VLOOKUP(N42,Q42:S47,3)</f>
        <v>1140</v>
      </c>
      <c r="D56" s="138">
        <f>IF(I11&lt;M42,0,IF(I11-M42&gt;I33,I33,I11-M42))</f>
        <v>0</v>
      </c>
      <c r="E56" s="144">
        <f>IF(D56&gt;0,C56*D56,0)</f>
        <v>0</v>
      </c>
    </row>
    <row r="57" spans="1:19" ht="14.1" customHeight="1"/>
    <row r="58" spans="1:19" ht="25.5" customHeight="1">
      <c r="A58" s="389">
        <v>10</v>
      </c>
      <c r="B58" s="418" t="s">
        <v>128</v>
      </c>
      <c r="C58" s="142" t="s">
        <v>29</v>
      </c>
      <c r="D58" s="143" t="s">
        <v>126</v>
      </c>
      <c r="E58" s="142" t="s">
        <v>30</v>
      </c>
    </row>
    <row r="59" spans="1:19" ht="25.5" customHeight="1">
      <c r="A59" s="389"/>
      <c r="B59" s="418"/>
      <c r="C59" s="144">
        <f>S47</f>
        <v>2280</v>
      </c>
      <c r="D59" s="145">
        <f>I33-D56</f>
        <v>0</v>
      </c>
      <c r="E59" s="144">
        <f>C59*D59</f>
        <v>0</v>
      </c>
    </row>
    <row r="60" spans="1:19" ht="14.1" customHeight="1"/>
    <row r="61" spans="1:19" ht="23.1" customHeight="1">
      <c r="A61" s="106">
        <v>11</v>
      </c>
      <c r="B61" s="146" t="s">
        <v>69</v>
      </c>
      <c r="C61" s="147" t="str">
        <f>別紙２!C160</f>
        <v>非該当</v>
      </c>
      <c r="D61" s="148">
        <f>IF(C61="該当",1.5,1)</f>
        <v>1</v>
      </c>
    </row>
    <row r="62" spans="1:19" ht="14.1" customHeight="1" thickBot="1"/>
    <row r="63" spans="1:19" ht="23.1" customHeight="1" thickBot="1">
      <c r="A63" s="149">
        <v>12</v>
      </c>
      <c r="B63" s="150" t="s">
        <v>31</v>
      </c>
      <c r="C63" s="437">
        <f>(E56+E59)*D61</f>
        <v>0</v>
      </c>
      <c r="D63" s="438"/>
      <c r="F63" s="151"/>
    </row>
    <row r="65" ht="24.75" customHeight="1"/>
  </sheetData>
  <sheetProtection sheet="1" selectLockedCells="1"/>
  <dataConsolidate/>
  <mergeCells count="81">
    <mergeCell ref="C63:D63"/>
    <mergeCell ref="E52:F52"/>
    <mergeCell ref="C53:D53"/>
    <mergeCell ref="E53:F53"/>
    <mergeCell ref="A55:A56"/>
    <mergeCell ref="B55:B56"/>
    <mergeCell ref="A58:A59"/>
    <mergeCell ref="B58:B59"/>
    <mergeCell ref="A51:A53"/>
    <mergeCell ref="C51:D51"/>
    <mergeCell ref="E51:F51"/>
    <mergeCell ref="A41:A43"/>
    <mergeCell ref="Q41:R41"/>
    <mergeCell ref="A44:I48"/>
    <mergeCell ref="A49:I49"/>
    <mergeCell ref="A35:A38"/>
    <mergeCell ref="B35:B36"/>
    <mergeCell ref="H51:H52"/>
    <mergeCell ref="C52:D52"/>
    <mergeCell ref="F28:F29"/>
    <mergeCell ref="G28:G29"/>
    <mergeCell ref="H28:H29"/>
    <mergeCell ref="C35:C36"/>
    <mergeCell ref="D35:D36"/>
    <mergeCell ref="E35:E36"/>
    <mergeCell ref="F35:F36"/>
    <mergeCell ref="G35:G36"/>
    <mergeCell ref="H35:H36"/>
    <mergeCell ref="K24:L27"/>
    <mergeCell ref="P24:Q26"/>
    <mergeCell ref="A25:A26"/>
    <mergeCell ref="B25:B26"/>
    <mergeCell ref="P27:Q27"/>
    <mergeCell ref="F20:F21"/>
    <mergeCell ref="G20:G21"/>
    <mergeCell ref="A28:A30"/>
    <mergeCell ref="B28:B30"/>
    <mergeCell ref="C28:C29"/>
    <mergeCell ref="D28:D29"/>
    <mergeCell ref="E28:E29"/>
    <mergeCell ref="A20:A22"/>
    <mergeCell ref="B20:B22"/>
    <mergeCell ref="C20:C21"/>
    <mergeCell ref="D20:D21"/>
    <mergeCell ref="E20:E21"/>
    <mergeCell ref="M15:M16"/>
    <mergeCell ref="N15:N16"/>
    <mergeCell ref="O15:O16"/>
    <mergeCell ref="Q15:Q16"/>
    <mergeCell ref="R15:R16"/>
    <mergeCell ref="P15:P16"/>
    <mergeCell ref="K9:L10"/>
    <mergeCell ref="K11:L11"/>
    <mergeCell ref="A12:I12"/>
    <mergeCell ref="A14:I14"/>
    <mergeCell ref="K15:L17"/>
    <mergeCell ref="A16:A18"/>
    <mergeCell ref="B16:B18"/>
    <mergeCell ref="C16:C17"/>
    <mergeCell ref="D16:D17"/>
    <mergeCell ref="E16:E17"/>
    <mergeCell ref="F16:F17"/>
    <mergeCell ref="G16:G17"/>
    <mergeCell ref="H16:H17"/>
    <mergeCell ref="K18:K19"/>
    <mergeCell ref="A13:I13"/>
    <mergeCell ref="A7:A11"/>
    <mergeCell ref="G7:G8"/>
    <mergeCell ref="H7:H8"/>
    <mergeCell ref="C2:F2"/>
    <mergeCell ref="G2:I2"/>
    <mergeCell ref="A3:A5"/>
    <mergeCell ref="C3:F3"/>
    <mergeCell ref="G3:I3"/>
    <mergeCell ref="C4:D4"/>
    <mergeCell ref="C5:D5"/>
    <mergeCell ref="B7:B8"/>
    <mergeCell ref="C7:C8"/>
    <mergeCell ref="D7:D8"/>
    <mergeCell ref="E7:E8"/>
    <mergeCell ref="F7:F8"/>
  </mergeCells>
  <phoneticPr fontId="1"/>
  <conditionalFormatting sqref="C52:F52">
    <cfRule type="expression" dxfId="55" priority="5">
      <formula>OR($I$37=$I$38,$H$53="Ａ")</formula>
    </cfRule>
  </conditionalFormatting>
  <conditionalFormatting sqref="C53:F53">
    <cfRule type="expression" dxfId="54" priority="4">
      <formula>AND($I$37&lt;&gt;$I$38,$H$53="Ｂ")</formula>
    </cfRule>
  </conditionalFormatting>
  <conditionalFormatting sqref="G52">
    <cfRule type="expression" dxfId="53" priority="3">
      <formula>AND($I$37&lt;&gt;$I$38,$H$53="Ｂ")</formula>
    </cfRule>
  </conditionalFormatting>
  <conditionalFormatting sqref="G53">
    <cfRule type="expression" dxfId="52" priority="2">
      <formula>OR($I$37=$I$38,$H$53="Ａ")</formula>
    </cfRule>
  </conditionalFormatting>
  <conditionalFormatting sqref="H51:H53">
    <cfRule type="expression" dxfId="51" priority="1">
      <formula>$I$37=$I$38</formula>
    </cfRule>
  </conditionalFormatting>
  <conditionalFormatting sqref="I33">
    <cfRule type="expression" dxfId="50" priority="6">
      <formula>$I$33&lt;0</formula>
    </cfRule>
  </conditionalFormatting>
  <conditionalFormatting sqref="I34">
    <cfRule type="expression" dxfId="49" priority="7">
      <formula>$I$33&lt;0</formula>
    </cfRule>
  </conditionalFormatting>
  <dataValidations count="11">
    <dataValidation type="list" allowBlank="1" showInputMessage="1" showErrorMessage="1" sqref="C5:D5" xr:uid="{00000000-0002-0000-0400-000000000000}">
      <formula1>"存続,廃止,廃止（有床診療所化）,廃止（無床診療所化）"</formula1>
    </dataValidation>
    <dataValidation imeMode="disabled" allowBlank="1" showInputMessage="1" showErrorMessage="1" sqref="C11:G11" xr:uid="{00000000-0002-0000-0400-000001000000}"/>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xr:uid="{00000000-0002-0000-0400-000002000000}">
      <formula1>O18</formula1>
      <formula2>O19</formula2>
    </dataValidation>
    <dataValidation type="whole" imeMode="disabled" operator="greaterThanOrEqual" allowBlank="1" showInputMessage="1" showErrorMessage="1" error="令和２年４月１日時点における稼働病床数未満の数値は入力できません。" sqref="C38:G38" xr:uid="{00000000-0002-0000-0400-000003000000}">
      <formula1>C10</formula1>
    </dataValidation>
    <dataValidation type="whole" imeMode="disabled" operator="greaterThanOrEqual" allowBlank="1" showInputMessage="1" showErrorMessage="1" error="0以上の値を入力してください。" sqref="C9:G10 C18:F18 C42:E43" xr:uid="{00000000-0002-0000-0400-000004000000}">
      <formula1>0</formula1>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xr:uid="{00000000-0002-0000-0400-000005000000}">
      <formula1>P18</formula1>
      <formula2>P19</formula2>
    </dataValidation>
    <dataValidation type="whole" imeMode="disabled" allowBlank="1" showInputMessage="1" showErrorMessage="1" error="対象３区分の減少病床数の合計（融通分を除く）を超える転換はできません。" sqref="D26" xr:uid="{00000000-0002-0000-0400-000006000000}">
      <formula1>0</formula1>
      <formula2>O27</formula2>
    </dataValidation>
    <dataValidation type="list" allowBlank="1" showInputMessage="1" showErrorMessage="1" sqref="H53" xr:uid="{00000000-0002-0000-0400-000007000000}">
      <formula1>IF($I$37&lt;&gt;$I$38,INDIRECT("I46:I47"),INDIRECT("I46"))</formula1>
    </dataValidation>
    <dataValidation type="whole" imeMode="disabled" operator="greaterThanOrEqual" allowBlank="1" showInputMessage="1" showErrorMessage="1" error="平成30年度病床機能報告における稼働病床数未満の数値は入力できません。" sqref="C37:G37" xr:uid="{00000000-0002-0000-0400-000008000000}">
      <formula1>C9</formula1>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xr:uid="{00000000-0002-0000-0400-000009000000}">
      <formula1>N18</formula1>
      <formula2>N19</formula2>
    </dataValidation>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xr:uid="{00000000-0002-0000-0400-00000A000000}">
      <formula1>M18</formula1>
      <formula2>M19</formula2>
    </dataValidation>
  </dataValidations>
  <pageMargins left="0.70866141732283472" right="0.70866141732283472" top="0.39370078740157483" bottom="0.39370078740157483" header="0.31496062992125984" footer="0.31496062992125984"/>
  <pageSetup paperSize="9" scale="64" fitToWidth="0" orientation="portrait" r:id="rId1"/>
  <colBreaks count="1" manualBreakCount="1">
    <brk id="9" max="57"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5"/>
  <sheetViews>
    <sheetView view="pageBreakPreview" zoomScale="85" zoomScaleNormal="100" zoomScaleSheetLayoutView="85" workbookViewId="0">
      <selection activeCell="AZ16" sqref="AZ16:BG18"/>
    </sheetView>
  </sheetViews>
  <sheetFormatPr defaultColWidth="9" defaultRowHeight="17.399999999999999"/>
  <cols>
    <col min="1" max="1" width="5.44140625" style="105" customWidth="1"/>
    <col min="2" max="2" width="27.33203125" style="105" customWidth="1"/>
    <col min="3" max="8" width="10.77734375" style="105" customWidth="1"/>
    <col min="9" max="9" width="16.44140625" style="105" customWidth="1"/>
    <col min="10" max="12" width="9" style="105" hidden="1" customWidth="1"/>
    <col min="13" max="20" width="11.6640625" style="105" hidden="1" customWidth="1"/>
    <col min="21" max="21" width="11.6640625" style="105" customWidth="1"/>
    <col min="22" max="16384" width="9" style="105"/>
  </cols>
  <sheetData>
    <row r="1" spans="1:23" ht="34.5" customHeight="1">
      <c r="A1" s="104" t="s">
        <v>24</v>
      </c>
    </row>
    <row r="2" spans="1:23" ht="15" customHeight="1">
      <c r="A2" s="106" t="s">
        <v>8</v>
      </c>
      <c r="B2" s="106" t="s">
        <v>108</v>
      </c>
      <c r="C2" s="430" t="s">
        <v>10</v>
      </c>
      <c r="D2" s="431"/>
      <c r="E2" s="431"/>
      <c r="F2" s="432"/>
      <c r="G2" s="389" t="s">
        <v>99</v>
      </c>
      <c r="H2" s="389"/>
      <c r="I2" s="389"/>
      <c r="K2" s="93"/>
      <c r="L2" s="93"/>
      <c r="M2" s="94"/>
      <c r="N2" s="94"/>
      <c r="O2" s="94"/>
      <c r="P2" s="94"/>
      <c r="Q2" s="93"/>
      <c r="R2" s="93"/>
      <c r="S2" s="94"/>
      <c r="T2" s="94"/>
      <c r="U2" s="94"/>
      <c r="V2" s="94"/>
      <c r="W2" s="93"/>
    </row>
    <row r="3" spans="1:23" ht="26.25" customHeight="1">
      <c r="A3" s="427" t="s">
        <v>54</v>
      </c>
      <c r="B3" s="103"/>
      <c r="C3" s="467"/>
      <c r="D3" s="468"/>
      <c r="E3" s="468"/>
      <c r="F3" s="469"/>
      <c r="G3" s="429"/>
      <c r="H3" s="429"/>
      <c r="I3" s="429"/>
    </row>
    <row r="4" spans="1:23" ht="15" customHeight="1">
      <c r="A4" s="427"/>
      <c r="B4" s="106" t="s">
        <v>13</v>
      </c>
      <c r="C4" s="428" t="s">
        <v>37</v>
      </c>
      <c r="D4" s="428"/>
      <c r="K4" s="93"/>
      <c r="L4" s="93"/>
      <c r="M4" s="94"/>
      <c r="N4" s="94"/>
      <c r="O4" s="94"/>
      <c r="P4" s="94"/>
      <c r="Q4" s="93"/>
      <c r="R4" s="93"/>
      <c r="S4" s="94"/>
      <c r="T4" s="94"/>
      <c r="U4" s="94"/>
      <c r="V4" s="94"/>
      <c r="W4" s="93"/>
    </row>
    <row r="5" spans="1:23" ht="26.25" customHeight="1">
      <c r="A5" s="427"/>
      <c r="B5" s="103"/>
      <c r="C5" s="429"/>
      <c r="D5" s="429"/>
      <c r="K5" s="93"/>
      <c r="L5" s="93"/>
      <c r="M5" s="94"/>
      <c r="N5" s="94"/>
      <c r="O5" s="94"/>
      <c r="P5" s="94"/>
    </row>
    <row r="6" spans="1:23" ht="18" thickBot="1"/>
    <row r="7" spans="1:23" ht="14.1" customHeight="1" thickBot="1">
      <c r="A7" s="389">
        <v>1</v>
      </c>
      <c r="B7" s="396" t="s">
        <v>109</v>
      </c>
      <c r="C7" s="390" t="s">
        <v>2</v>
      </c>
      <c r="D7" s="392" t="s">
        <v>3</v>
      </c>
      <c r="E7" s="394" t="s">
        <v>4</v>
      </c>
      <c r="F7" s="416" t="s">
        <v>6</v>
      </c>
      <c r="G7" s="400" t="s">
        <v>5</v>
      </c>
      <c r="H7" s="402" t="s">
        <v>25</v>
      </c>
      <c r="I7" s="108"/>
    </row>
    <row r="8" spans="1:23" ht="14.1" customHeight="1" thickBot="1">
      <c r="A8" s="389"/>
      <c r="B8" s="397"/>
      <c r="C8" s="391"/>
      <c r="D8" s="393"/>
      <c r="E8" s="394"/>
      <c r="F8" s="417"/>
      <c r="G8" s="401"/>
      <c r="H8" s="403"/>
      <c r="I8" s="109" t="s">
        <v>111</v>
      </c>
      <c r="K8" s="105" t="s">
        <v>174</v>
      </c>
    </row>
    <row r="9" spans="1:23" ht="24" customHeight="1">
      <c r="A9" s="389"/>
      <c r="B9" s="110" t="s">
        <v>79</v>
      </c>
      <c r="C9" s="40"/>
      <c r="D9" s="41"/>
      <c r="E9" s="42"/>
      <c r="F9" s="43"/>
      <c r="G9" s="44"/>
      <c r="H9" s="111">
        <f>SUM(C9:G9)</f>
        <v>0</v>
      </c>
      <c r="I9" s="112">
        <f>SUM(C9,D9,F9)</f>
        <v>0</v>
      </c>
      <c r="K9" s="404" t="s">
        <v>115</v>
      </c>
      <c r="L9" s="405"/>
    </row>
    <row r="10" spans="1:23" ht="24" customHeight="1" thickBot="1">
      <c r="A10" s="389"/>
      <c r="B10" s="113" t="s">
        <v>110</v>
      </c>
      <c r="C10" s="45"/>
      <c r="D10" s="46"/>
      <c r="E10" s="47"/>
      <c r="F10" s="48"/>
      <c r="G10" s="49"/>
      <c r="H10" s="114">
        <f>SUM(C10:G10)</f>
        <v>0</v>
      </c>
      <c r="I10" s="115">
        <f>SUM(C10,D10,F10)</f>
        <v>0</v>
      </c>
      <c r="K10" s="406"/>
      <c r="L10" s="407"/>
    </row>
    <row r="11" spans="1:23" ht="24" customHeight="1" thickTop="1" thickBot="1">
      <c r="A11" s="389"/>
      <c r="B11" s="116" t="str">
        <f>"③　統合前病床数＝"&amp; $K11&amp;" （※２）"</f>
        <v>③　統合前病床数＝② （※２）</v>
      </c>
      <c r="C11" s="35">
        <f>IF($K11="①",C9,C10)</f>
        <v>0</v>
      </c>
      <c r="D11" s="36">
        <f>IF($K11="①",D9,D10)</f>
        <v>0</v>
      </c>
      <c r="E11" s="37">
        <f>IF($K11="①",E9,E10)</f>
        <v>0</v>
      </c>
      <c r="F11" s="38">
        <f>IF($K11="①",F9,F10)</f>
        <v>0</v>
      </c>
      <c r="G11" s="39">
        <f>IF($K11="①",G9,G10)</f>
        <v>0</v>
      </c>
      <c r="H11" s="117">
        <f>SUM(C11:G11)</f>
        <v>0</v>
      </c>
      <c r="I11" s="38">
        <f>SUM(C11,D11,F11)</f>
        <v>0</v>
      </c>
      <c r="K11" s="408" t="str">
        <f>IF(I9&lt;I10,"①","②")</f>
        <v>②</v>
      </c>
      <c r="L11" s="409"/>
    </row>
    <row r="12" spans="1:23" ht="54" customHeight="1">
      <c r="A12" s="398" t="s">
        <v>112</v>
      </c>
      <c r="B12" s="399"/>
      <c r="C12" s="399"/>
      <c r="D12" s="399"/>
      <c r="E12" s="399"/>
      <c r="F12" s="399"/>
      <c r="G12" s="399"/>
      <c r="H12" s="399"/>
      <c r="I12" s="399"/>
    </row>
    <row r="13" spans="1:23">
      <c r="A13" s="399" t="s">
        <v>113</v>
      </c>
      <c r="B13" s="399"/>
      <c r="C13" s="399"/>
      <c r="D13" s="399"/>
      <c r="E13" s="399"/>
      <c r="F13" s="399"/>
      <c r="G13" s="399"/>
      <c r="H13" s="399"/>
      <c r="I13" s="399"/>
      <c r="S13" s="153"/>
    </row>
    <row r="14" spans="1:23" ht="18" thickBot="1">
      <c r="A14" s="399" t="s">
        <v>114</v>
      </c>
      <c r="B14" s="399"/>
      <c r="C14" s="399"/>
      <c r="D14" s="399"/>
      <c r="E14" s="399"/>
      <c r="F14" s="399"/>
      <c r="G14" s="399"/>
      <c r="H14" s="399"/>
      <c r="I14" s="399"/>
      <c r="K14" s="105" t="s">
        <v>156</v>
      </c>
      <c r="S14" s="152"/>
    </row>
    <row r="15" spans="1:23" ht="14.1" customHeight="1" thickBot="1">
      <c r="K15" s="410" t="s">
        <v>150</v>
      </c>
      <c r="L15" s="411"/>
      <c r="M15" s="442" t="s">
        <v>2</v>
      </c>
      <c r="N15" s="442" t="s">
        <v>3</v>
      </c>
      <c r="O15" s="442" t="s">
        <v>4</v>
      </c>
      <c r="P15" s="444" t="s">
        <v>6</v>
      </c>
      <c r="Q15" s="466" t="s">
        <v>47</v>
      </c>
      <c r="R15" s="463" t="s">
        <v>25</v>
      </c>
      <c r="S15" s="55"/>
    </row>
    <row r="16" spans="1:23" ht="14.1" customHeight="1" thickBot="1">
      <c r="A16" s="389">
        <v>2</v>
      </c>
      <c r="B16" s="395" t="s">
        <v>48</v>
      </c>
      <c r="C16" s="390" t="s">
        <v>2</v>
      </c>
      <c r="D16" s="392" t="s">
        <v>3</v>
      </c>
      <c r="E16" s="394" t="s">
        <v>4</v>
      </c>
      <c r="F16" s="416" t="s">
        <v>6</v>
      </c>
      <c r="G16" s="401" t="s">
        <v>47</v>
      </c>
      <c r="H16" s="402" t="s">
        <v>25</v>
      </c>
      <c r="I16" s="108"/>
      <c r="K16" s="412"/>
      <c r="L16" s="413"/>
      <c r="M16" s="443"/>
      <c r="N16" s="443"/>
      <c r="O16" s="443"/>
      <c r="P16" s="445"/>
      <c r="Q16" s="415"/>
      <c r="R16" s="463"/>
      <c r="S16" s="56" t="s">
        <v>116</v>
      </c>
    </row>
    <row r="17" spans="1:19" ht="14.1" customHeight="1">
      <c r="A17" s="389"/>
      <c r="B17" s="395"/>
      <c r="C17" s="391"/>
      <c r="D17" s="393"/>
      <c r="E17" s="394"/>
      <c r="F17" s="417"/>
      <c r="G17" s="401"/>
      <c r="H17" s="403"/>
      <c r="I17" s="109" t="s">
        <v>26</v>
      </c>
      <c r="K17" s="414"/>
      <c r="L17" s="415"/>
      <c r="M17" s="57">
        <f>C18-C11</f>
        <v>0</v>
      </c>
      <c r="N17" s="57">
        <f>D18-D11</f>
        <v>0</v>
      </c>
      <c r="O17" s="57">
        <f>E18-E11</f>
        <v>0</v>
      </c>
      <c r="P17" s="58">
        <f>F18-F11</f>
        <v>0</v>
      </c>
      <c r="Q17" s="59">
        <f t="shared" ref="Q17" si="0">G18-G11</f>
        <v>0</v>
      </c>
      <c r="R17" s="60">
        <f>H18-H11</f>
        <v>0</v>
      </c>
      <c r="S17" s="57">
        <f>I18-I11</f>
        <v>0</v>
      </c>
    </row>
    <row r="18" spans="1:19" ht="24" customHeight="1" thickBot="1">
      <c r="A18" s="389"/>
      <c r="B18" s="395"/>
      <c r="C18" s="51"/>
      <c r="D18" s="52"/>
      <c r="E18" s="53"/>
      <c r="F18" s="54"/>
      <c r="G18" s="118">
        <v>0</v>
      </c>
      <c r="H18" s="119">
        <f>SUM(C18:G18)</f>
        <v>0</v>
      </c>
      <c r="I18" s="120">
        <f>SUM(C18,D18,F18)</f>
        <v>0</v>
      </c>
      <c r="K18" s="464" t="s">
        <v>151</v>
      </c>
      <c r="L18" s="95" t="s">
        <v>152</v>
      </c>
      <c r="M18" s="157">
        <f>IF(M17&gt;0,M17*-1,0)</f>
        <v>0</v>
      </c>
      <c r="N18" s="157">
        <f>IF(N17&gt;0,N17*-1,0)</f>
        <v>0</v>
      </c>
      <c r="O18" s="157">
        <f>IF(O17&gt;0,O17*-1,0)</f>
        <v>0</v>
      </c>
      <c r="P18" s="158">
        <f>IF(P17&gt;0,P17*-1,0)</f>
        <v>0</v>
      </c>
      <c r="Q18" s="98"/>
      <c r="R18" s="96"/>
      <c r="S18" s="101">
        <f>IF(S17&gt;0,S17*-1,0)</f>
        <v>0</v>
      </c>
    </row>
    <row r="19" spans="1:19" s="121" customFormat="1" ht="14.1" customHeight="1" thickBot="1">
      <c r="C19" s="50"/>
      <c r="D19" s="50"/>
      <c r="E19" s="50"/>
      <c r="F19" s="50"/>
      <c r="G19" s="50"/>
      <c r="H19" s="50"/>
      <c r="I19" s="122"/>
      <c r="K19" s="465"/>
      <c r="L19" s="156" t="s">
        <v>153</v>
      </c>
      <c r="M19" s="159">
        <f>IF(M17&lt;0,M17*-1,0)</f>
        <v>0</v>
      </c>
      <c r="N19" s="159">
        <f t="shared" ref="N19:P19" si="1">IF(N17&lt;0,N17*-1,0)</f>
        <v>0</v>
      </c>
      <c r="O19" s="159">
        <f t="shared" si="1"/>
        <v>0</v>
      </c>
      <c r="P19" s="160">
        <f t="shared" si="1"/>
        <v>0</v>
      </c>
      <c r="Q19" s="99"/>
      <c r="R19" s="97"/>
      <c r="S19" s="102">
        <f>IF(S17&lt;0,S17*-1,0)</f>
        <v>0</v>
      </c>
    </row>
    <row r="20" spans="1:19" ht="14.1" customHeight="1">
      <c r="A20" s="389">
        <v>3</v>
      </c>
      <c r="B20" s="395" t="s">
        <v>163</v>
      </c>
      <c r="C20" s="390" t="s">
        <v>2</v>
      </c>
      <c r="D20" s="392" t="s">
        <v>3</v>
      </c>
      <c r="E20" s="394" t="s">
        <v>4</v>
      </c>
      <c r="F20" s="416" t="s">
        <v>6</v>
      </c>
      <c r="G20" s="432" t="s">
        <v>36</v>
      </c>
      <c r="Q20" s="123"/>
    </row>
    <row r="21" spans="1:19" ht="14.1" customHeight="1">
      <c r="A21" s="389"/>
      <c r="B21" s="395"/>
      <c r="C21" s="391"/>
      <c r="D21" s="393"/>
      <c r="E21" s="394"/>
      <c r="F21" s="417"/>
      <c r="G21" s="432"/>
      <c r="K21" s="50"/>
      <c r="L21" s="50"/>
      <c r="M21" s="50"/>
      <c r="N21" s="50"/>
      <c r="O21" s="50"/>
      <c r="P21" s="50"/>
      <c r="R21" s="50"/>
      <c r="S21" s="50"/>
    </row>
    <row r="22" spans="1:19" ht="24" customHeight="1" thickBot="1">
      <c r="A22" s="389"/>
      <c r="B22" s="395"/>
      <c r="C22" s="51"/>
      <c r="D22" s="52"/>
      <c r="E22" s="53"/>
      <c r="F22" s="54"/>
      <c r="G22" s="118">
        <f>SUM(C22,D22,F22)</f>
        <v>0</v>
      </c>
    </row>
    <row r="23" spans="1:19" ht="18.75" customHeight="1" thickBot="1">
      <c r="A23" s="124" t="s">
        <v>117</v>
      </c>
      <c r="B23" s="125"/>
      <c r="K23" s="105" t="s">
        <v>170</v>
      </c>
      <c r="P23" s="105" t="s">
        <v>171</v>
      </c>
    </row>
    <row r="24" spans="1:19" ht="14.1" customHeight="1">
      <c r="K24" s="454" t="s">
        <v>136</v>
      </c>
      <c r="L24" s="455"/>
      <c r="M24" s="70" t="s">
        <v>167</v>
      </c>
      <c r="N24" s="71" t="s">
        <v>168</v>
      </c>
      <c r="O24" s="89" t="s">
        <v>164</v>
      </c>
      <c r="P24" s="446" t="s">
        <v>137</v>
      </c>
      <c r="Q24" s="447"/>
      <c r="R24" s="72"/>
      <c r="S24" s="73"/>
    </row>
    <row r="25" spans="1:19" ht="21.75" customHeight="1">
      <c r="A25" s="389">
        <v>4</v>
      </c>
      <c r="B25" s="440" t="s">
        <v>80</v>
      </c>
      <c r="C25" s="126" t="s">
        <v>4</v>
      </c>
      <c r="D25" s="126" t="s">
        <v>27</v>
      </c>
      <c r="E25" s="126" t="s">
        <v>25</v>
      </c>
      <c r="K25" s="456"/>
      <c r="L25" s="457"/>
      <c r="M25" s="74" t="s">
        <v>138</v>
      </c>
      <c r="N25" s="75" t="s">
        <v>139</v>
      </c>
      <c r="O25" s="76" t="s">
        <v>140</v>
      </c>
      <c r="P25" s="448"/>
      <c r="Q25" s="449"/>
      <c r="R25" s="77" t="s">
        <v>141</v>
      </c>
      <c r="S25" s="78" t="s">
        <v>142</v>
      </c>
    </row>
    <row r="26" spans="1:19" ht="25.5" customHeight="1" thickBot="1">
      <c r="A26" s="389"/>
      <c r="B26" s="440"/>
      <c r="C26" s="127">
        <f>IF(E11&lt;E18,P27,0)</f>
        <v>0</v>
      </c>
      <c r="D26" s="61"/>
      <c r="E26" s="127">
        <f>SUM(C26:D26)</f>
        <v>0</v>
      </c>
      <c r="F26" s="128"/>
      <c r="K26" s="456"/>
      <c r="L26" s="457"/>
      <c r="M26" s="79" t="s">
        <v>165</v>
      </c>
      <c r="N26" s="80" t="s">
        <v>166</v>
      </c>
      <c r="O26" s="81" t="s">
        <v>145</v>
      </c>
      <c r="P26" s="448"/>
      <c r="Q26" s="449"/>
      <c r="R26" s="82" t="s">
        <v>143</v>
      </c>
      <c r="S26" s="83" t="s">
        <v>144</v>
      </c>
    </row>
    <row r="27" spans="1:19" ht="14.1" customHeight="1" thickBot="1">
      <c r="K27" s="458"/>
      <c r="L27" s="459"/>
      <c r="M27" s="84">
        <f>I11-I18</f>
        <v>0</v>
      </c>
      <c r="N27" s="85">
        <f>G22</f>
        <v>0</v>
      </c>
      <c r="O27" s="86">
        <f>IF(M27&gt;N27,M27-N27,0)</f>
        <v>0</v>
      </c>
      <c r="P27" s="450">
        <f>MIN(R27:S27)</f>
        <v>0</v>
      </c>
      <c r="Q27" s="451"/>
      <c r="R27" s="87">
        <f>O27-D26</f>
        <v>0</v>
      </c>
      <c r="S27" s="88">
        <f>E18+E22-E11</f>
        <v>0</v>
      </c>
    </row>
    <row r="28" spans="1:19" ht="14.1" customHeight="1" thickBot="1">
      <c r="A28" s="389">
        <v>5</v>
      </c>
      <c r="B28" s="395" t="s">
        <v>118</v>
      </c>
      <c r="C28" s="390" t="s">
        <v>2</v>
      </c>
      <c r="D28" s="392" t="s">
        <v>3</v>
      </c>
      <c r="E28" s="394" t="s">
        <v>4</v>
      </c>
      <c r="F28" s="416" t="s">
        <v>6</v>
      </c>
      <c r="G28" s="401" t="s">
        <v>5</v>
      </c>
      <c r="H28" s="402" t="s">
        <v>25</v>
      </c>
      <c r="I28" s="108"/>
    </row>
    <row r="29" spans="1:19" ht="14.1" customHeight="1">
      <c r="A29" s="389"/>
      <c r="B29" s="395"/>
      <c r="C29" s="391"/>
      <c r="D29" s="393"/>
      <c r="E29" s="394"/>
      <c r="F29" s="417"/>
      <c r="G29" s="401"/>
      <c r="H29" s="403"/>
      <c r="I29" s="109" t="s">
        <v>26</v>
      </c>
    </row>
    <row r="30" spans="1:19" ht="24" customHeight="1" thickBot="1">
      <c r="A30" s="389"/>
      <c r="B30" s="395"/>
      <c r="C30" s="129">
        <f>C11-C18</f>
        <v>0</v>
      </c>
      <c r="D30" s="130">
        <f>D11-D18</f>
        <v>0</v>
      </c>
      <c r="E30" s="131">
        <f>E11-E18</f>
        <v>0</v>
      </c>
      <c r="F30" s="132">
        <f>F11-F18</f>
        <v>0</v>
      </c>
      <c r="G30" s="118">
        <f>G11-G18</f>
        <v>0</v>
      </c>
      <c r="H30" s="119">
        <f>SUM(C30:G30)</f>
        <v>0</v>
      </c>
      <c r="I30" s="92">
        <f>C30+D30+F30</f>
        <v>0</v>
      </c>
    </row>
    <row r="31" spans="1:19" ht="14.1" customHeight="1" thickBot="1"/>
    <row r="32" spans="1:19" ht="24.9" customHeight="1">
      <c r="F32" s="90" t="s">
        <v>148</v>
      </c>
      <c r="G32" s="155" t="s">
        <v>160</v>
      </c>
      <c r="H32" s="161" t="s">
        <v>169</v>
      </c>
      <c r="I32" s="91" t="s">
        <v>149</v>
      </c>
    </row>
    <row r="33" spans="1:19" ht="24.9" customHeight="1" thickBot="1">
      <c r="F33" s="57">
        <f>I30</f>
        <v>0</v>
      </c>
      <c r="G33" s="57">
        <f>E26</f>
        <v>0</v>
      </c>
      <c r="H33" s="58">
        <f>G22</f>
        <v>0</v>
      </c>
      <c r="I33" s="120">
        <f>IF(F33-G33-H33&lt;0,0,F33-G33-H33)</f>
        <v>0</v>
      </c>
    </row>
    <row r="34" spans="1:19" ht="14.1" customHeight="1" thickBot="1">
      <c r="I34" s="100" t="s">
        <v>154</v>
      </c>
    </row>
    <row r="35" spans="1:19" ht="14.1" customHeight="1" thickBot="1">
      <c r="A35" s="389">
        <v>6</v>
      </c>
      <c r="B35" s="424" t="s">
        <v>119</v>
      </c>
      <c r="C35" s="390" t="s">
        <v>2</v>
      </c>
      <c r="D35" s="392" t="s">
        <v>3</v>
      </c>
      <c r="E35" s="394" t="s">
        <v>4</v>
      </c>
      <c r="F35" s="416" t="s">
        <v>6</v>
      </c>
      <c r="G35" s="401" t="s">
        <v>47</v>
      </c>
      <c r="H35" s="402" t="s">
        <v>25</v>
      </c>
      <c r="I35" s="108"/>
    </row>
    <row r="36" spans="1:19" ht="14.1" customHeight="1">
      <c r="A36" s="389"/>
      <c r="B36" s="425"/>
      <c r="C36" s="391"/>
      <c r="D36" s="393"/>
      <c r="E36" s="394"/>
      <c r="F36" s="417"/>
      <c r="G36" s="401"/>
      <c r="H36" s="403"/>
      <c r="I36" s="109" t="s">
        <v>26</v>
      </c>
    </row>
    <row r="37" spans="1:19" ht="24" customHeight="1">
      <c r="A37" s="389"/>
      <c r="B37" s="133" t="s">
        <v>79</v>
      </c>
      <c r="C37" s="31"/>
      <c r="D37" s="32"/>
      <c r="E37" s="53"/>
      <c r="F37" s="33"/>
      <c r="G37" s="34"/>
      <c r="H37" s="119">
        <f>SUM(C37:G37)</f>
        <v>0</v>
      </c>
      <c r="I37" s="134">
        <f>SUM(C37,D37,F37)</f>
        <v>0</v>
      </c>
    </row>
    <row r="38" spans="1:19" ht="24" customHeight="1" thickBot="1">
      <c r="A38" s="389"/>
      <c r="B38" s="133" t="s">
        <v>120</v>
      </c>
      <c r="C38" s="51"/>
      <c r="D38" s="52"/>
      <c r="E38" s="53"/>
      <c r="F38" s="54"/>
      <c r="G38" s="34"/>
      <c r="H38" s="119">
        <f>SUM(C38:G38)</f>
        <v>0</v>
      </c>
      <c r="I38" s="132">
        <f>SUM(C38,D38,F38)</f>
        <v>0</v>
      </c>
    </row>
    <row r="39" spans="1:19" ht="18.75" customHeight="1">
      <c r="A39" s="124" t="s">
        <v>121</v>
      </c>
      <c r="B39" s="125"/>
      <c r="M39" s="105" t="s">
        <v>172</v>
      </c>
    </row>
    <row r="40" spans="1:19" ht="14.1" customHeight="1" thickBot="1">
      <c r="M40" s="105" t="s">
        <v>157</v>
      </c>
      <c r="N40" s="105" t="s">
        <v>173</v>
      </c>
      <c r="Q40" s="105" t="s">
        <v>173</v>
      </c>
    </row>
    <row r="41" spans="1:19" ht="33" customHeight="1">
      <c r="A41" s="421">
        <v>7</v>
      </c>
      <c r="B41" s="135" t="s">
        <v>81</v>
      </c>
      <c r="C41" s="126" t="s">
        <v>2</v>
      </c>
      <c r="D41" s="126" t="s">
        <v>3</v>
      </c>
      <c r="E41" s="126" t="s">
        <v>6</v>
      </c>
      <c r="F41" s="126" t="s">
        <v>25</v>
      </c>
      <c r="M41" s="154" t="s">
        <v>158</v>
      </c>
      <c r="N41" s="69" t="s">
        <v>159</v>
      </c>
      <c r="Q41" s="460" t="s">
        <v>129</v>
      </c>
      <c r="R41" s="461"/>
      <c r="S41" s="63" t="s">
        <v>130</v>
      </c>
    </row>
    <row r="42" spans="1:19" ht="23.25" customHeight="1">
      <c r="A42" s="422"/>
      <c r="B42" s="136" t="s">
        <v>122</v>
      </c>
      <c r="C42" s="62"/>
      <c r="D42" s="62"/>
      <c r="E42" s="62"/>
      <c r="F42" s="137">
        <f>SUM(C42:E42)</f>
        <v>0</v>
      </c>
      <c r="M42" s="138">
        <f>IF(AND(I37&lt;&gt;I38,H53="Ｂ"),E53,E52)</f>
        <v>0</v>
      </c>
      <c r="N42" s="139">
        <f>IF(AND(I37&lt;&gt;I38,H53="Ｂ"),C53,C52)</f>
        <v>0</v>
      </c>
      <c r="Q42" s="64">
        <v>0</v>
      </c>
      <c r="R42" s="65" t="s">
        <v>131</v>
      </c>
      <c r="S42" s="58">
        <v>1140</v>
      </c>
    </row>
    <row r="43" spans="1:19" ht="23.25" customHeight="1">
      <c r="A43" s="423"/>
      <c r="B43" s="136" t="s">
        <v>123</v>
      </c>
      <c r="C43" s="62"/>
      <c r="D43" s="62"/>
      <c r="E43" s="62"/>
      <c r="F43" s="137">
        <f>SUM(C43:E43)</f>
        <v>0</v>
      </c>
      <c r="Q43" s="64">
        <v>0.5</v>
      </c>
      <c r="R43" s="65" t="s">
        <v>132</v>
      </c>
      <c r="S43" s="58">
        <v>1368</v>
      </c>
    </row>
    <row r="44" spans="1:19" ht="23.25" customHeight="1">
      <c r="A44" s="419" t="s">
        <v>124</v>
      </c>
      <c r="B44" s="420"/>
      <c r="C44" s="420"/>
      <c r="D44" s="420"/>
      <c r="E44" s="420"/>
      <c r="F44" s="420"/>
      <c r="G44" s="420"/>
      <c r="H44" s="420"/>
      <c r="I44" s="420"/>
      <c r="Q44" s="64">
        <v>0.6</v>
      </c>
      <c r="R44" s="65" t="s">
        <v>133</v>
      </c>
      <c r="S44" s="58">
        <v>1596</v>
      </c>
    </row>
    <row r="45" spans="1:19" ht="23.25" customHeight="1">
      <c r="A45" s="420"/>
      <c r="B45" s="420"/>
      <c r="C45" s="420"/>
      <c r="D45" s="420"/>
      <c r="E45" s="420"/>
      <c r="F45" s="420"/>
      <c r="G45" s="420"/>
      <c r="H45" s="420"/>
      <c r="I45" s="420"/>
      <c r="Q45" s="64">
        <v>0.7</v>
      </c>
      <c r="R45" s="65" t="s">
        <v>134</v>
      </c>
      <c r="S45" s="58">
        <v>1824</v>
      </c>
    </row>
    <row r="46" spans="1:19" ht="23.25" customHeight="1">
      <c r="A46" s="420"/>
      <c r="B46" s="420"/>
      <c r="C46" s="420"/>
      <c r="D46" s="420"/>
      <c r="E46" s="420"/>
      <c r="F46" s="420"/>
      <c r="G46" s="420"/>
      <c r="H46" s="420"/>
      <c r="I46" s="420"/>
      <c r="Q46" s="64">
        <v>0.8</v>
      </c>
      <c r="R46" s="65" t="s">
        <v>135</v>
      </c>
      <c r="S46" s="58">
        <v>2052</v>
      </c>
    </row>
    <row r="47" spans="1:19" ht="23.25" customHeight="1" thickBot="1">
      <c r="A47" s="420"/>
      <c r="B47" s="420"/>
      <c r="C47" s="420"/>
      <c r="D47" s="420"/>
      <c r="E47" s="420"/>
      <c r="F47" s="420"/>
      <c r="G47" s="420"/>
      <c r="H47" s="420"/>
      <c r="I47" s="420"/>
      <c r="Q47" s="66">
        <v>0.9</v>
      </c>
      <c r="R47" s="67"/>
      <c r="S47" s="68">
        <v>2280</v>
      </c>
    </row>
    <row r="48" spans="1:19" ht="23.25" customHeight="1">
      <c r="A48" s="420"/>
      <c r="B48" s="420"/>
      <c r="C48" s="420"/>
      <c r="D48" s="420"/>
      <c r="E48" s="420"/>
      <c r="F48" s="420"/>
      <c r="G48" s="420"/>
      <c r="H48" s="420"/>
      <c r="I48" s="420"/>
    </row>
    <row r="49" spans="1:19" s="50" customFormat="1">
      <c r="A49" s="436" t="s">
        <v>125</v>
      </c>
      <c r="B49" s="436"/>
      <c r="C49" s="436"/>
      <c r="D49" s="436"/>
      <c r="E49" s="436"/>
      <c r="F49" s="436"/>
      <c r="G49" s="436"/>
      <c r="H49" s="436"/>
      <c r="I49" s="436"/>
      <c r="J49" s="105"/>
      <c r="K49" s="105"/>
      <c r="L49" s="105"/>
      <c r="M49" s="105"/>
      <c r="N49" s="105"/>
      <c r="O49" s="105"/>
      <c r="P49" s="105"/>
      <c r="Q49" s="105"/>
      <c r="R49" s="105"/>
      <c r="S49" s="105"/>
    </row>
    <row r="50" spans="1:19" ht="14.1" customHeight="1"/>
    <row r="51" spans="1:19" ht="24" customHeight="1">
      <c r="A51" s="421">
        <v>8</v>
      </c>
      <c r="B51" s="140" t="s">
        <v>82</v>
      </c>
      <c r="C51" s="426" t="s">
        <v>83</v>
      </c>
      <c r="D51" s="426"/>
      <c r="E51" s="426" t="s">
        <v>28</v>
      </c>
      <c r="F51" s="426"/>
      <c r="H51" s="440" t="s">
        <v>84</v>
      </c>
    </row>
    <row r="52" spans="1:19" ht="24" customHeight="1">
      <c r="A52" s="422"/>
      <c r="B52" s="141" t="s">
        <v>85</v>
      </c>
      <c r="C52" s="452">
        <f>IFERROR(ROUNDDOWN(F42/I37*1/365,3),0)</f>
        <v>0</v>
      </c>
      <c r="D52" s="452"/>
      <c r="E52" s="453">
        <f>ROUNDDOWN(C52*I37,0)</f>
        <v>0</v>
      </c>
      <c r="F52" s="453"/>
      <c r="G52" s="105" t="s">
        <v>86</v>
      </c>
      <c r="H52" s="441"/>
      <c r="I52" s="121" t="s">
        <v>91</v>
      </c>
    </row>
    <row r="53" spans="1:19" ht="24" customHeight="1">
      <c r="A53" s="423"/>
      <c r="B53" s="141" t="s">
        <v>87</v>
      </c>
      <c r="C53" s="452">
        <f>IFERROR(ROUNDDOWN(F43/I38*1/365,3),0)</f>
        <v>0</v>
      </c>
      <c r="D53" s="452"/>
      <c r="E53" s="453">
        <f>ROUNDDOWN(C53*I38,0)</f>
        <v>0</v>
      </c>
      <c r="F53" s="453"/>
      <c r="G53" s="105" t="s">
        <v>86</v>
      </c>
      <c r="H53" s="30" t="s">
        <v>88</v>
      </c>
      <c r="I53" s="121" t="s">
        <v>92</v>
      </c>
    </row>
    <row r="54" spans="1:19" ht="14.1" customHeight="1"/>
    <row r="55" spans="1:19" ht="25.5" customHeight="1">
      <c r="A55" s="389">
        <v>9</v>
      </c>
      <c r="B55" s="418" t="s">
        <v>127</v>
      </c>
      <c r="C55" s="142" t="s">
        <v>29</v>
      </c>
      <c r="D55" s="143" t="s">
        <v>126</v>
      </c>
      <c r="E55" s="142" t="s">
        <v>30</v>
      </c>
    </row>
    <row r="56" spans="1:19" ht="25.5" customHeight="1">
      <c r="A56" s="389"/>
      <c r="B56" s="418"/>
      <c r="C56" s="144">
        <f>VLOOKUP(N42,Q42:S47,3)</f>
        <v>1140</v>
      </c>
      <c r="D56" s="138">
        <f>IF(I11&lt;M42,0,IF(I11-M42&gt;I33,I33,I11-M42))</f>
        <v>0</v>
      </c>
      <c r="E56" s="144">
        <f>IF(D56&gt;0,C56*D56,0)</f>
        <v>0</v>
      </c>
    </row>
    <row r="57" spans="1:19" ht="14.1" customHeight="1"/>
    <row r="58" spans="1:19" ht="25.5" customHeight="1">
      <c r="A58" s="389">
        <v>10</v>
      </c>
      <c r="B58" s="418" t="s">
        <v>128</v>
      </c>
      <c r="C58" s="142" t="s">
        <v>29</v>
      </c>
      <c r="D58" s="143" t="s">
        <v>126</v>
      </c>
      <c r="E58" s="142" t="s">
        <v>30</v>
      </c>
    </row>
    <row r="59" spans="1:19" ht="25.5" customHeight="1">
      <c r="A59" s="389"/>
      <c r="B59" s="418"/>
      <c r="C59" s="144">
        <f>S47</f>
        <v>2280</v>
      </c>
      <c r="D59" s="145">
        <f>I33-D56</f>
        <v>0</v>
      </c>
      <c r="E59" s="144">
        <f>C59*D59</f>
        <v>0</v>
      </c>
    </row>
    <row r="60" spans="1:19" ht="14.1" customHeight="1"/>
    <row r="61" spans="1:19" ht="23.1" customHeight="1">
      <c r="A61" s="106">
        <v>11</v>
      </c>
      <c r="B61" s="146" t="s">
        <v>69</v>
      </c>
      <c r="C61" s="147" t="str">
        <f>別紙２!C160</f>
        <v>非該当</v>
      </c>
      <c r="D61" s="148">
        <f>IF(C61="該当",1.5,1)</f>
        <v>1</v>
      </c>
    </row>
    <row r="62" spans="1:19" ht="14.1" customHeight="1" thickBot="1"/>
    <row r="63" spans="1:19" ht="23.1" customHeight="1" thickBot="1">
      <c r="A63" s="149">
        <v>12</v>
      </c>
      <c r="B63" s="150" t="s">
        <v>31</v>
      </c>
      <c r="C63" s="437">
        <f>(E56+E59)*D61</f>
        <v>0</v>
      </c>
      <c r="D63" s="438"/>
      <c r="F63" s="151"/>
    </row>
    <row r="65" ht="24.75" customHeight="1"/>
  </sheetData>
  <sheetProtection sheet="1" selectLockedCells="1"/>
  <dataConsolidate/>
  <mergeCells count="81">
    <mergeCell ref="C63:D63"/>
    <mergeCell ref="E52:F52"/>
    <mergeCell ref="C53:D53"/>
    <mergeCell ref="E53:F53"/>
    <mergeCell ref="A55:A56"/>
    <mergeCell ref="B55:B56"/>
    <mergeCell ref="A58:A59"/>
    <mergeCell ref="B58:B59"/>
    <mergeCell ref="A51:A53"/>
    <mergeCell ref="C51:D51"/>
    <mergeCell ref="E51:F51"/>
    <mergeCell ref="A41:A43"/>
    <mergeCell ref="Q41:R41"/>
    <mergeCell ref="A44:I48"/>
    <mergeCell ref="A49:I49"/>
    <mergeCell ref="A35:A38"/>
    <mergeCell ref="B35:B36"/>
    <mergeCell ref="H51:H52"/>
    <mergeCell ref="C52:D52"/>
    <mergeCell ref="F28:F29"/>
    <mergeCell ref="G28:G29"/>
    <mergeCell ref="H28:H29"/>
    <mergeCell ref="C35:C36"/>
    <mergeCell ref="D35:D36"/>
    <mergeCell ref="E35:E36"/>
    <mergeCell ref="F35:F36"/>
    <mergeCell ref="G35:G36"/>
    <mergeCell ref="H35:H36"/>
    <mergeCell ref="K24:L27"/>
    <mergeCell ref="P24:Q26"/>
    <mergeCell ref="A25:A26"/>
    <mergeCell ref="B25:B26"/>
    <mergeCell ref="P27:Q27"/>
    <mergeCell ref="F20:F21"/>
    <mergeCell ref="G20:G21"/>
    <mergeCell ref="A28:A30"/>
    <mergeCell ref="B28:B30"/>
    <mergeCell ref="C28:C29"/>
    <mergeCell ref="D28:D29"/>
    <mergeCell ref="E28:E29"/>
    <mergeCell ref="A20:A22"/>
    <mergeCell ref="B20:B22"/>
    <mergeCell ref="C20:C21"/>
    <mergeCell ref="D20:D21"/>
    <mergeCell ref="E20:E21"/>
    <mergeCell ref="M15:M16"/>
    <mergeCell ref="N15:N16"/>
    <mergeCell ref="O15:O16"/>
    <mergeCell ref="Q15:Q16"/>
    <mergeCell ref="R15:R16"/>
    <mergeCell ref="P15:P16"/>
    <mergeCell ref="K9:L10"/>
    <mergeCell ref="K11:L11"/>
    <mergeCell ref="A12:I12"/>
    <mergeCell ref="A14:I14"/>
    <mergeCell ref="K15:L17"/>
    <mergeCell ref="A16:A18"/>
    <mergeCell ref="B16:B18"/>
    <mergeCell ref="C16:C17"/>
    <mergeCell ref="D16:D17"/>
    <mergeCell ref="E16:E17"/>
    <mergeCell ref="F16:F17"/>
    <mergeCell ref="G16:G17"/>
    <mergeCell ref="H16:H17"/>
    <mergeCell ref="K18:K19"/>
    <mergeCell ref="A13:I13"/>
    <mergeCell ref="A7:A11"/>
    <mergeCell ref="G7:G8"/>
    <mergeCell ref="H7:H8"/>
    <mergeCell ref="C2:F2"/>
    <mergeCell ref="G2:I2"/>
    <mergeCell ref="A3:A5"/>
    <mergeCell ref="C3:F3"/>
    <mergeCell ref="G3:I3"/>
    <mergeCell ref="C4:D4"/>
    <mergeCell ref="C5:D5"/>
    <mergeCell ref="B7:B8"/>
    <mergeCell ref="C7:C8"/>
    <mergeCell ref="D7:D8"/>
    <mergeCell ref="E7:E8"/>
    <mergeCell ref="F7:F8"/>
  </mergeCells>
  <phoneticPr fontId="1"/>
  <conditionalFormatting sqref="C52:F52">
    <cfRule type="expression" dxfId="48" priority="5">
      <formula>OR($I$37=$I$38,$H$53="Ａ")</formula>
    </cfRule>
  </conditionalFormatting>
  <conditionalFormatting sqref="C53:F53">
    <cfRule type="expression" dxfId="47" priority="4">
      <formula>AND($I$37&lt;&gt;$I$38,$H$53="Ｂ")</formula>
    </cfRule>
  </conditionalFormatting>
  <conditionalFormatting sqref="G52">
    <cfRule type="expression" dxfId="46" priority="3">
      <formula>AND($I$37&lt;&gt;$I$38,$H$53="Ｂ")</formula>
    </cfRule>
  </conditionalFormatting>
  <conditionalFormatting sqref="G53">
    <cfRule type="expression" dxfId="45" priority="2">
      <formula>OR($I$37=$I$38,$H$53="Ａ")</formula>
    </cfRule>
  </conditionalFormatting>
  <conditionalFormatting sqref="H51:H53">
    <cfRule type="expression" dxfId="44" priority="1">
      <formula>$I$37=$I$38</formula>
    </cfRule>
  </conditionalFormatting>
  <conditionalFormatting sqref="I33">
    <cfRule type="expression" dxfId="43" priority="6">
      <formula>$I$33&lt;0</formula>
    </cfRule>
  </conditionalFormatting>
  <conditionalFormatting sqref="I34">
    <cfRule type="expression" dxfId="42" priority="7">
      <formula>$I$33&lt;0</formula>
    </cfRule>
  </conditionalFormatting>
  <dataValidations count="11">
    <dataValidation type="list" allowBlank="1" showInputMessage="1" showErrorMessage="1" sqref="C5:D5" xr:uid="{00000000-0002-0000-0500-000000000000}">
      <formula1>"存続,廃止,廃止（有床診療所化）,廃止（無床診療所化）"</formula1>
    </dataValidation>
    <dataValidation imeMode="disabled" allowBlank="1" showInputMessage="1" showErrorMessage="1" sqref="C11:G11" xr:uid="{00000000-0002-0000-0500-000001000000}"/>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xr:uid="{00000000-0002-0000-0500-000002000000}">
      <formula1>O18</formula1>
      <formula2>O19</formula2>
    </dataValidation>
    <dataValidation type="whole" imeMode="disabled" operator="greaterThanOrEqual" allowBlank="1" showInputMessage="1" showErrorMessage="1" error="令和２年４月１日時点における稼働病床数未満の数値は入力できません。" sqref="C38:G38" xr:uid="{00000000-0002-0000-0500-000003000000}">
      <formula1>C10</formula1>
    </dataValidation>
    <dataValidation type="whole" imeMode="disabled" operator="greaterThanOrEqual" allowBlank="1" showInputMessage="1" showErrorMessage="1" error="0以上の値を入力してください。" sqref="C9:G10 C18:F18 C42:E43" xr:uid="{00000000-0002-0000-0500-000004000000}">
      <formula1>0</formula1>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xr:uid="{00000000-0002-0000-0500-000005000000}">
      <formula1>P18</formula1>
      <formula2>P19</formula2>
    </dataValidation>
    <dataValidation type="whole" imeMode="disabled" allowBlank="1" showInputMessage="1" showErrorMessage="1" error="対象３区分の減少病床数の合計（融通分を除く）を超える転換はできません。" sqref="D26" xr:uid="{00000000-0002-0000-0500-000006000000}">
      <formula1>0</formula1>
      <formula2>O27</formula2>
    </dataValidation>
    <dataValidation type="list" allowBlank="1" showInputMessage="1" showErrorMessage="1" sqref="H53" xr:uid="{00000000-0002-0000-0500-000007000000}">
      <formula1>IF($I$37&lt;&gt;$I$38,INDIRECT("I46:I47"),INDIRECT("I46"))</formula1>
    </dataValidation>
    <dataValidation type="whole" imeMode="disabled" operator="greaterThanOrEqual" allowBlank="1" showInputMessage="1" showErrorMessage="1" error="平成30年度病床機能報告における稼働病床数未満の数値は入力できません。" sqref="C37:G37" xr:uid="{00000000-0002-0000-0500-000008000000}">
      <formula1>C9</formula1>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xr:uid="{00000000-0002-0000-0500-000009000000}">
      <formula1>N18</formula1>
      <formula2>N19</formula2>
    </dataValidation>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xr:uid="{00000000-0002-0000-0500-00000A000000}">
      <formula1>M18</formula1>
      <formula2>M19</formula2>
    </dataValidation>
  </dataValidations>
  <pageMargins left="0.70866141732283472" right="0.70866141732283472" top="0.39370078740157483" bottom="0.39370078740157483" header="0.31496062992125984" footer="0.31496062992125984"/>
  <pageSetup paperSize="9" scale="64" fitToWidth="0" orientation="portrait" r:id="rId1"/>
  <colBreaks count="1" manualBreakCount="1">
    <brk id="9" max="57"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65"/>
  <sheetViews>
    <sheetView view="pageBreakPreview" zoomScale="85" zoomScaleNormal="100" zoomScaleSheetLayoutView="85" workbookViewId="0">
      <selection activeCell="AZ16" sqref="AZ16:BG18"/>
    </sheetView>
  </sheetViews>
  <sheetFormatPr defaultColWidth="9" defaultRowHeight="17.399999999999999"/>
  <cols>
    <col min="1" max="1" width="5.44140625" style="105" customWidth="1"/>
    <col min="2" max="2" width="27.33203125" style="105" customWidth="1"/>
    <col min="3" max="8" width="10.77734375" style="105" customWidth="1"/>
    <col min="9" max="9" width="16.44140625" style="105" customWidth="1"/>
    <col min="10" max="12" width="9" style="105" hidden="1" customWidth="1"/>
    <col min="13" max="20" width="11.6640625" style="105" hidden="1" customWidth="1"/>
    <col min="21" max="21" width="11.6640625" style="105" customWidth="1"/>
    <col min="22" max="16384" width="9" style="105"/>
  </cols>
  <sheetData>
    <row r="1" spans="1:23" ht="34.5" customHeight="1">
      <c r="A1" s="104" t="s">
        <v>24</v>
      </c>
    </row>
    <row r="2" spans="1:23" ht="15" customHeight="1">
      <c r="A2" s="106" t="s">
        <v>8</v>
      </c>
      <c r="B2" s="106" t="s">
        <v>108</v>
      </c>
      <c r="C2" s="430" t="s">
        <v>10</v>
      </c>
      <c r="D2" s="431"/>
      <c r="E2" s="431"/>
      <c r="F2" s="432"/>
      <c r="G2" s="389" t="s">
        <v>99</v>
      </c>
      <c r="H2" s="389"/>
      <c r="I2" s="389"/>
      <c r="K2" s="93"/>
      <c r="L2" s="93"/>
      <c r="M2" s="94"/>
      <c r="N2" s="94"/>
      <c r="O2" s="94"/>
      <c r="P2" s="94"/>
      <c r="Q2" s="93"/>
      <c r="R2" s="93"/>
      <c r="S2" s="94"/>
      <c r="T2" s="94"/>
      <c r="U2" s="94"/>
      <c r="V2" s="94"/>
      <c r="W2" s="93"/>
    </row>
    <row r="3" spans="1:23" ht="26.25" customHeight="1">
      <c r="A3" s="427" t="s">
        <v>56</v>
      </c>
      <c r="B3" s="103"/>
      <c r="C3" s="467"/>
      <c r="D3" s="468"/>
      <c r="E3" s="468"/>
      <c r="F3" s="469"/>
      <c r="G3" s="429"/>
      <c r="H3" s="429"/>
      <c r="I3" s="429"/>
    </row>
    <row r="4" spans="1:23" ht="15" customHeight="1">
      <c r="A4" s="427"/>
      <c r="B4" s="106" t="s">
        <v>13</v>
      </c>
      <c r="C4" s="428" t="s">
        <v>37</v>
      </c>
      <c r="D4" s="428"/>
      <c r="K4" s="93"/>
      <c r="L4" s="93"/>
      <c r="M4" s="94"/>
      <c r="N4" s="94"/>
      <c r="O4" s="94"/>
      <c r="P4" s="94"/>
      <c r="Q4" s="93"/>
      <c r="R4" s="93"/>
      <c r="S4" s="94"/>
      <c r="T4" s="94"/>
      <c r="U4" s="94"/>
      <c r="V4" s="94"/>
      <c r="W4" s="93"/>
    </row>
    <row r="5" spans="1:23" ht="26.25" customHeight="1">
      <c r="A5" s="427"/>
      <c r="B5" s="103"/>
      <c r="C5" s="429"/>
      <c r="D5" s="429"/>
      <c r="K5" s="93"/>
      <c r="L5" s="93"/>
      <c r="M5" s="94"/>
      <c r="N5" s="94"/>
      <c r="O5" s="94"/>
      <c r="P5" s="94"/>
    </row>
    <row r="6" spans="1:23" ht="18" thickBot="1"/>
    <row r="7" spans="1:23" ht="14.1" customHeight="1" thickBot="1">
      <c r="A7" s="389">
        <v>1</v>
      </c>
      <c r="B7" s="396" t="s">
        <v>109</v>
      </c>
      <c r="C7" s="390" t="s">
        <v>2</v>
      </c>
      <c r="D7" s="392" t="s">
        <v>3</v>
      </c>
      <c r="E7" s="394" t="s">
        <v>4</v>
      </c>
      <c r="F7" s="416" t="s">
        <v>6</v>
      </c>
      <c r="G7" s="400" t="s">
        <v>5</v>
      </c>
      <c r="H7" s="402" t="s">
        <v>25</v>
      </c>
      <c r="I7" s="108"/>
    </row>
    <row r="8" spans="1:23" ht="14.1" customHeight="1" thickBot="1">
      <c r="A8" s="389"/>
      <c r="B8" s="397"/>
      <c r="C8" s="391"/>
      <c r="D8" s="393"/>
      <c r="E8" s="394"/>
      <c r="F8" s="417"/>
      <c r="G8" s="401"/>
      <c r="H8" s="403"/>
      <c r="I8" s="109" t="s">
        <v>111</v>
      </c>
      <c r="K8" s="105" t="s">
        <v>174</v>
      </c>
    </row>
    <row r="9" spans="1:23" ht="24" customHeight="1">
      <c r="A9" s="389"/>
      <c r="B9" s="110" t="s">
        <v>79</v>
      </c>
      <c r="C9" s="40"/>
      <c r="D9" s="41"/>
      <c r="E9" s="42"/>
      <c r="F9" s="43"/>
      <c r="G9" s="44"/>
      <c r="H9" s="111">
        <f>SUM(C9:G9)</f>
        <v>0</v>
      </c>
      <c r="I9" s="112">
        <f>SUM(C9,D9,F9)</f>
        <v>0</v>
      </c>
      <c r="K9" s="404" t="s">
        <v>115</v>
      </c>
      <c r="L9" s="405"/>
    </row>
    <row r="10" spans="1:23" ht="24" customHeight="1" thickBot="1">
      <c r="A10" s="389"/>
      <c r="B10" s="113" t="s">
        <v>110</v>
      </c>
      <c r="C10" s="45"/>
      <c r="D10" s="46"/>
      <c r="E10" s="47"/>
      <c r="F10" s="48"/>
      <c r="G10" s="49"/>
      <c r="H10" s="114">
        <f>SUM(C10:G10)</f>
        <v>0</v>
      </c>
      <c r="I10" s="115">
        <f>SUM(C10,D10,F10)</f>
        <v>0</v>
      </c>
      <c r="K10" s="406"/>
      <c r="L10" s="407"/>
    </row>
    <row r="11" spans="1:23" ht="24" customHeight="1" thickTop="1" thickBot="1">
      <c r="A11" s="389"/>
      <c r="B11" s="116" t="str">
        <f>"③　統合前病床数＝"&amp; $K11&amp;" （※２）"</f>
        <v>③　統合前病床数＝② （※２）</v>
      </c>
      <c r="C11" s="35">
        <f>IF($K11="①",C9,C10)</f>
        <v>0</v>
      </c>
      <c r="D11" s="36">
        <f>IF($K11="①",D9,D10)</f>
        <v>0</v>
      </c>
      <c r="E11" s="37">
        <f>IF($K11="①",E9,E10)</f>
        <v>0</v>
      </c>
      <c r="F11" s="38">
        <f>IF($K11="①",F9,F10)</f>
        <v>0</v>
      </c>
      <c r="G11" s="39">
        <f>IF($K11="①",G9,G10)</f>
        <v>0</v>
      </c>
      <c r="H11" s="117">
        <f>SUM(C11:G11)</f>
        <v>0</v>
      </c>
      <c r="I11" s="38">
        <f>SUM(C11,D11,F11)</f>
        <v>0</v>
      </c>
      <c r="K11" s="408" t="str">
        <f>IF(I9&lt;I10,"①","②")</f>
        <v>②</v>
      </c>
      <c r="L11" s="409"/>
    </row>
    <row r="12" spans="1:23" ht="54" customHeight="1">
      <c r="A12" s="398" t="s">
        <v>112</v>
      </c>
      <c r="B12" s="399"/>
      <c r="C12" s="399"/>
      <c r="D12" s="399"/>
      <c r="E12" s="399"/>
      <c r="F12" s="399"/>
      <c r="G12" s="399"/>
      <c r="H12" s="399"/>
      <c r="I12" s="399"/>
    </row>
    <row r="13" spans="1:23">
      <c r="A13" s="399" t="s">
        <v>113</v>
      </c>
      <c r="B13" s="399"/>
      <c r="C13" s="399"/>
      <c r="D13" s="399"/>
      <c r="E13" s="399"/>
      <c r="F13" s="399"/>
      <c r="G13" s="399"/>
      <c r="H13" s="399"/>
      <c r="I13" s="399"/>
      <c r="S13" s="153"/>
    </row>
    <row r="14" spans="1:23" ht="18" thickBot="1">
      <c r="A14" s="399" t="s">
        <v>114</v>
      </c>
      <c r="B14" s="399"/>
      <c r="C14" s="399"/>
      <c r="D14" s="399"/>
      <c r="E14" s="399"/>
      <c r="F14" s="399"/>
      <c r="G14" s="399"/>
      <c r="H14" s="399"/>
      <c r="I14" s="399"/>
      <c r="K14" s="105" t="s">
        <v>156</v>
      </c>
      <c r="S14" s="152"/>
    </row>
    <row r="15" spans="1:23" ht="14.1" customHeight="1" thickBot="1">
      <c r="K15" s="410" t="s">
        <v>150</v>
      </c>
      <c r="L15" s="411"/>
      <c r="M15" s="442" t="s">
        <v>2</v>
      </c>
      <c r="N15" s="442" t="s">
        <v>3</v>
      </c>
      <c r="O15" s="442" t="s">
        <v>4</v>
      </c>
      <c r="P15" s="444" t="s">
        <v>6</v>
      </c>
      <c r="Q15" s="466" t="s">
        <v>47</v>
      </c>
      <c r="R15" s="463" t="s">
        <v>25</v>
      </c>
      <c r="S15" s="55"/>
    </row>
    <row r="16" spans="1:23" ht="14.1" customHeight="1" thickBot="1">
      <c r="A16" s="389">
        <v>2</v>
      </c>
      <c r="B16" s="395" t="s">
        <v>48</v>
      </c>
      <c r="C16" s="390" t="s">
        <v>2</v>
      </c>
      <c r="D16" s="392" t="s">
        <v>3</v>
      </c>
      <c r="E16" s="394" t="s">
        <v>4</v>
      </c>
      <c r="F16" s="416" t="s">
        <v>6</v>
      </c>
      <c r="G16" s="401" t="s">
        <v>47</v>
      </c>
      <c r="H16" s="402" t="s">
        <v>25</v>
      </c>
      <c r="I16" s="108"/>
      <c r="K16" s="412"/>
      <c r="L16" s="413"/>
      <c r="M16" s="443"/>
      <c r="N16" s="443"/>
      <c r="O16" s="443"/>
      <c r="P16" s="445"/>
      <c r="Q16" s="415"/>
      <c r="R16" s="463"/>
      <c r="S16" s="56" t="s">
        <v>116</v>
      </c>
    </row>
    <row r="17" spans="1:19" ht="14.1" customHeight="1">
      <c r="A17" s="389"/>
      <c r="B17" s="395"/>
      <c r="C17" s="391"/>
      <c r="D17" s="393"/>
      <c r="E17" s="394"/>
      <c r="F17" s="417"/>
      <c r="G17" s="401"/>
      <c r="H17" s="403"/>
      <c r="I17" s="109" t="s">
        <v>26</v>
      </c>
      <c r="K17" s="414"/>
      <c r="L17" s="415"/>
      <c r="M17" s="57">
        <f>C18-C11</f>
        <v>0</v>
      </c>
      <c r="N17" s="57">
        <f>D18-D11</f>
        <v>0</v>
      </c>
      <c r="O17" s="57">
        <f>E18-E11</f>
        <v>0</v>
      </c>
      <c r="P17" s="58">
        <f>F18-F11</f>
        <v>0</v>
      </c>
      <c r="Q17" s="59">
        <f t="shared" ref="Q17" si="0">G18-G11</f>
        <v>0</v>
      </c>
      <c r="R17" s="60">
        <f>H18-H11</f>
        <v>0</v>
      </c>
      <c r="S17" s="57">
        <f>I18-I11</f>
        <v>0</v>
      </c>
    </row>
    <row r="18" spans="1:19" ht="24" customHeight="1" thickBot="1">
      <c r="A18" s="389"/>
      <c r="B18" s="395"/>
      <c r="C18" s="51"/>
      <c r="D18" s="52"/>
      <c r="E18" s="53"/>
      <c r="F18" s="54"/>
      <c r="G18" s="118">
        <v>0</v>
      </c>
      <c r="H18" s="119">
        <f>SUM(C18:G18)</f>
        <v>0</v>
      </c>
      <c r="I18" s="120">
        <f>SUM(C18,D18,F18)</f>
        <v>0</v>
      </c>
      <c r="K18" s="464" t="s">
        <v>151</v>
      </c>
      <c r="L18" s="95" t="s">
        <v>152</v>
      </c>
      <c r="M18" s="157">
        <f>IF(M17&gt;0,M17*-1,0)</f>
        <v>0</v>
      </c>
      <c r="N18" s="157">
        <f>IF(N17&gt;0,N17*-1,0)</f>
        <v>0</v>
      </c>
      <c r="O18" s="157">
        <f>IF(O17&gt;0,O17*-1,0)</f>
        <v>0</v>
      </c>
      <c r="P18" s="158">
        <f>IF(P17&gt;0,P17*-1,0)</f>
        <v>0</v>
      </c>
      <c r="Q18" s="98"/>
      <c r="R18" s="96"/>
      <c r="S18" s="101">
        <f>IF(S17&gt;0,S17*-1,0)</f>
        <v>0</v>
      </c>
    </row>
    <row r="19" spans="1:19" s="121" customFormat="1" ht="14.1" customHeight="1" thickBot="1">
      <c r="C19" s="50"/>
      <c r="D19" s="50"/>
      <c r="E19" s="50"/>
      <c r="F19" s="50"/>
      <c r="G19" s="50"/>
      <c r="H19" s="50"/>
      <c r="I19" s="122"/>
      <c r="K19" s="465"/>
      <c r="L19" s="156" t="s">
        <v>153</v>
      </c>
      <c r="M19" s="159">
        <f>IF(M17&lt;0,M17*-1,0)</f>
        <v>0</v>
      </c>
      <c r="N19" s="159">
        <f t="shared" ref="N19:P19" si="1">IF(N17&lt;0,N17*-1,0)</f>
        <v>0</v>
      </c>
      <c r="O19" s="159">
        <f t="shared" si="1"/>
        <v>0</v>
      </c>
      <c r="P19" s="160">
        <f t="shared" si="1"/>
        <v>0</v>
      </c>
      <c r="Q19" s="99"/>
      <c r="R19" s="97"/>
      <c r="S19" s="102">
        <f>IF(S17&lt;0,S17*-1,0)</f>
        <v>0</v>
      </c>
    </row>
    <row r="20" spans="1:19" ht="14.1" customHeight="1">
      <c r="A20" s="389">
        <v>3</v>
      </c>
      <c r="B20" s="395" t="s">
        <v>163</v>
      </c>
      <c r="C20" s="390" t="s">
        <v>2</v>
      </c>
      <c r="D20" s="392" t="s">
        <v>3</v>
      </c>
      <c r="E20" s="394" t="s">
        <v>4</v>
      </c>
      <c r="F20" s="416" t="s">
        <v>6</v>
      </c>
      <c r="G20" s="432" t="s">
        <v>36</v>
      </c>
      <c r="Q20" s="123"/>
    </row>
    <row r="21" spans="1:19" ht="14.1" customHeight="1">
      <c r="A21" s="389"/>
      <c r="B21" s="395"/>
      <c r="C21" s="391"/>
      <c r="D21" s="393"/>
      <c r="E21" s="394"/>
      <c r="F21" s="417"/>
      <c r="G21" s="432"/>
      <c r="K21" s="50"/>
      <c r="L21" s="50"/>
      <c r="M21" s="50"/>
      <c r="N21" s="50"/>
      <c r="O21" s="50"/>
      <c r="P21" s="50"/>
      <c r="R21" s="50"/>
      <c r="S21" s="50"/>
    </row>
    <row r="22" spans="1:19" ht="24" customHeight="1" thickBot="1">
      <c r="A22" s="389"/>
      <c r="B22" s="395"/>
      <c r="C22" s="51"/>
      <c r="D22" s="52"/>
      <c r="E22" s="53"/>
      <c r="F22" s="54"/>
      <c r="G22" s="118">
        <f>SUM(C22,D22,F22)</f>
        <v>0</v>
      </c>
    </row>
    <row r="23" spans="1:19" ht="18.75" customHeight="1" thickBot="1">
      <c r="A23" s="124" t="s">
        <v>117</v>
      </c>
      <c r="B23" s="125"/>
      <c r="K23" s="105" t="s">
        <v>170</v>
      </c>
      <c r="P23" s="105" t="s">
        <v>171</v>
      </c>
    </row>
    <row r="24" spans="1:19" ht="14.1" customHeight="1">
      <c r="K24" s="454" t="s">
        <v>136</v>
      </c>
      <c r="L24" s="455"/>
      <c r="M24" s="70" t="s">
        <v>167</v>
      </c>
      <c r="N24" s="71" t="s">
        <v>168</v>
      </c>
      <c r="O24" s="89" t="s">
        <v>164</v>
      </c>
      <c r="P24" s="446" t="s">
        <v>137</v>
      </c>
      <c r="Q24" s="447"/>
      <c r="R24" s="72"/>
      <c r="S24" s="73"/>
    </row>
    <row r="25" spans="1:19" ht="21.75" customHeight="1">
      <c r="A25" s="389">
        <v>4</v>
      </c>
      <c r="B25" s="440" t="s">
        <v>80</v>
      </c>
      <c r="C25" s="126" t="s">
        <v>4</v>
      </c>
      <c r="D25" s="126" t="s">
        <v>27</v>
      </c>
      <c r="E25" s="126" t="s">
        <v>25</v>
      </c>
      <c r="K25" s="456"/>
      <c r="L25" s="457"/>
      <c r="M25" s="74" t="s">
        <v>138</v>
      </c>
      <c r="N25" s="75" t="s">
        <v>139</v>
      </c>
      <c r="O25" s="76" t="s">
        <v>140</v>
      </c>
      <c r="P25" s="448"/>
      <c r="Q25" s="449"/>
      <c r="R25" s="77" t="s">
        <v>141</v>
      </c>
      <c r="S25" s="78" t="s">
        <v>142</v>
      </c>
    </row>
    <row r="26" spans="1:19" ht="25.5" customHeight="1" thickBot="1">
      <c r="A26" s="389"/>
      <c r="B26" s="440"/>
      <c r="C26" s="127">
        <f>IF(E11&lt;E18,P27,0)</f>
        <v>0</v>
      </c>
      <c r="D26" s="61"/>
      <c r="E26" s="127">
        <f>SUM(C26:D26)</f>
        <v>0</v>
      </c>
      <c r="F26" s="128"/>
      <c r="K26" s="456"/>
      <c r="L26" s="457"/>
      <c r="M26" s="79" t="s">
        <v>165</v>
      </c>
      <c r="N26" s="80" t="s">
        <v>166</v>
      </c>
      <c r="O26" s="81" t="s">
        <v>145</v>
      </c>
      <c r="P26" s="448"/>
      <c r="Q26" s="449"/>
      <c r="R26" s="82" t="s">
        <v>143</v>
      </c>
      <c r="S26" s="83" t="s">
        <v>144</v>
      </c>
    </row>
    <row r="27" spans="1:19" ht="14.1" customHeight="1" thickBot="1">
      <c r="K27" s="458"/>
      <c r="L27" s="459"/>
      <c r="M27" s="84">
        <f>I11-I18</f>
        <v>0</v>
      </c>
      <c r="N27" s="85">
        <f>G22</f>
        <v>0</v>
      </c>
      <c r="O27" s="86">
        <f>IF(M27&gt;N27,M27-N27,0)</f>
        <v>0</v>
      </c>
      <c r="P27" s="450">
        <f>MIN(R27:S27)</f>
        <v>0</v>
      </c>
      <c r="Q27" s="451"/>
      <c r="R27" s="87">
        <f>O27-D26</f>
        <v>0</v>
      </c>
      <c r="S27" s="88">
        <f>E18+E22-E11</f>
        <v>0</v>
      </c>
    </row>
    <row r="28" spans="1:19" ht="14.1" customHeight="1" thickBot="1">
      <c r="A28" s="389">
        <v>5</v>
      </c>
      <c r="B28" s="395" t="s">
        <v>118</v>
      </c>
      <c r="C28" s="390" t="s">
        <v>2</v>
      </c>
      <c r="D28" s="392" t="s">
        <v>3</v>
      </c>
      <c r="E28" s="394" t="s">
        <v>4</v>
      </c>
      <c r="F28" s="416" t="s">
        <v>6</v>
      </c>
      <c r="G28" s="401" t="s">
        <v>5</v>
      </c>
      <c r="H28" s="402" t="s">
        <v>25</v>
      </c>
      <c r="I28" s="108"/>
    </row>
    <row r="29" spans="1:19" ht="14.1" customHeight="1">
      <c r="A29" s="389"/>
      <c r="B29" s="395"/>
      <c r="C29" s="391"/>
      <c r="D29" s="393"/>
      <c r="E29" s="394"/>
      <c r="F29" s="417"/>
      <c r="G29" s="401"/>
      <c r="H29" s="403"/>
      <c r="I29" s="109" t="s">
        <v>26</v>
      </c>
    </row>
    <row r="30" spans="1:19" ht="24" customHeight="1" thickBot="1">
      <c r="A30" s="389"/>
      <c r="B30" s="395"/>
      <c r="C30" s="129">
        <f>C11-C18</f>
        <v>0</v>
      </c>
      <c r="D30" s="130">
        <f>D11-D18</f>
        <v>0</v>
      </c>
      <c r="E30" s="131">
        <f>E11-E18</f>
        <v>0</v>
      </c>
      <c r="F30" s="132">
        <f>F11-F18</f>
        <v>0</v>
      </c>
      <c r="G30" s="118">
        <f>G11-G18</f>
        <v>0</v>
      </c>
      <c r="H30" s="119">
        <f>SUM(C30:G30)</f>
        <v>0</v>
      </c>
      <c r="I30" s="92">
        <f>C30+D30+F30</f>
        <v>0</v>
      </c>
    </row>
    <row r="31" spans="1:19" ht="14.1" customHeight="1" thickBot="1"/>
    <row r="32" spans="1:19" ht="24.9" customHeight="1">
      <c r="F32" s="90" t="s">
        <v>148</v>
      </c>
      <c r="G32" s="155" t="s">
        <v>160</v>
      </c>
      <c r="H32" s="161" t="s">
        <v>169</v>
      </c>
      <c r="I32" s="91" t="s">
        <v>149</v>
      </c>
    </row>
    <row r="33" spans="1:19" ht="24.9" customHeight="1" thickBot="1">
      <c r="F33" s="57">
        <f>I30</f>
        <v>0</v>
      </c>
      <c r="G33" s="57">
        <f>E26</f>
        <v>0</v>
      </c>
      <c r="H33" s="58">
        <f>G22</f>
        <v>0</v>
      </c>
      <c r="I33" s="120">
        <f>IF(F33-G33-H33&lt;0,0,F33-G33-H33)</f>
        <v>0</v>
      </c>
    </row>
    <row r="34" spans="1:19" ht="14.1" customHeight="1" thickBot="1">
      <c r="I34" s="100" t="s">
        <v>154</v>
      </c>
    </row>
    <row r="35" spans="1:19" ht="14.1" customHeight="1" thickBot="1">
      <c r="A35" s="389">
        <v>6</v>
      </c>
      <c r="B35" s="424" t="s">
        <v>119</v>
      </c>
      <c r="C35" s="390" t="s">
        <v>2</v>
      </c>
      <c r="D35" s="392" t="s">
        <v>3</v>
      </c>
      <c r="E35" s="394" t="s">
        <v>4</v>
      </c>
      <c r="F35" s="416" t="s">
        <v>6</v>
      </c>
      <c r="G35" s="401" t="s">
        <v>47</v>
      </c>
      <c r="H35" s="402" t="s">
        <v>25</v>
      </c>
      <c r="I35" s="108"/>
    </row>
    <row r="36" spans="1:19" ht="14.1" customHeight="1">
      <c r="A36" s="389"/>
      <c r="B36" s="425"/>
      <c r="C36" s="391"/>
      <c r="D36" s="393"/>
      <c r="E36" s="394"/>
      <c r="F36" s="417"/>
      <c r="G36" s="401"/>
      <c r="H36" s="403"/>
      <c r="I36" s="109" t="s">
        <v>26</v>
      </c>
    </row>
    <row r="37" spans="1:19" ht="24" customHeight="1">
      <c r="A37" s="389"/>
      <c r="B37" s="133" t="s">
        <v>79</v>
      </c>
      <c r="C37" s="31"/>
      <c r="D37" s="32"/>
      <c r="E37" s="53"/>
      <c r="F37" s="33"/>
      <c r="G37" s="34"/>
      <c r="H37" s="119">
        <f>SUM(C37:G37)</f>
        <v>0</v>
      </c>
      <c r="I37" s="134">
        <f>SUM(C37,D37,F37)</f>
        <v>0</v>
      </c>
    </row>
    <row r="38" spans="1:19" ht="24" customHeight="1" thickBot="1">
      <c r="A38" s="389"/>
      <c r="B38" s="133" t="s">
        <v>120</v>
      </c>
      <c r="C38" s="51"/>
      <c r="D38" s="52"/>
      <c r="E38" s="53"/>
      <c r="F38" s="54"/>
      <c r="G38" s="34"/>
      <c r="H38" s="119">
        <f>SUM(C38:G38)</f>
        <v>0</v>
      </c>
      <c r="I38" s="132">
        <f>SUM(C38,D38,F38)</f>
        <v>0</v>
      </c>
    </row>
    <row r="39" spans="1:19" ht="18.75" customHeight="1">
      <c r="A39" s="124" t="s">
        <v>121</v>
      </c>
      <c r="B39" s="125"/>
      <c r="M39" s="105" t="s">
        <v>172</v>
      </c>
    </row>
    <row r="40" spans="1:19" ht="14.1" customHeight="1" thickBot="1">
      <c r="M40" s="105" t="s">
        <v>157</v>
      </c>
      <c r="N40" s="105" t="s">
        <v>173</v>
      </c>
      <c r="Q40" s="105" t="s">
        <v>173</v>
      </c>
    </row>
    <row r="41" spans="1:19" ht="33" customHeight="1">
      <c r="A41" s="421">
        <v>7</v>
      </c>
      <c r="B41" s="135" t="s">
        <v>81</v>
      </c>
      <c r="C41" s="126" t="s">
        <v>2</v>
      </c>
      <c r="D41" s="126" t="s">
        <v>3</v>
      </c>
      <c r="E41" s="126" t="s">
        <v>6</v>
      </c>
      <c r="F41" s="126" t="s">
        <v>25</v>
      </c>
      <c r="M41" s="154" t="s">
        <v>158</v>
      </c>
      <c r="N41" s="69" t="s">
        <v>159</v>
      </c>
      <c r="Q41" s="460" t="s">
        <v>129</v>
      </c>
      <c r="R41" s="461"/>
      <c r="S41" s="63" t="s">
        <v>130</v>
      </c>
    </row>
    <row r="42" spans="1:19" ht="23.25" customHeight="1">
      <c r="A42" s="422"/>
      <c r="B42" s="136" t="s">
        <v>122</v>
      </c>
      <c r="C42" s="62"/>
      <c r="D42" s="62"/>
      <c r="E42" s="62"/>
      <c r="F42" s="137">
        <f>SUM(C42:E42)</f>
        <v>0</v>
      </c>
      <c r="M42" s="138">
        <f>IF(AND(I37&lt;&gt;I38,H53="Ｂ"),E53,E52)</f>
        <v>0</v>
      </c>
      <c r="N42" s="139">
        <f>IF(AND(I37&lt;&gt;I38,H53="Ｂ"),C53,C52)</f>
        <v>0</v>
      </c>
      <c r="Q42" s="64">
        <v>0</v>
      </c>
      <c r="R42" s="65" t="s">
        <v>131</v>
      </c>
      <c r="S42" s="58">
        <v>1140</v>
      </c>
    </row>
    <row r="43" spans="1:19" ht="23.25" customHeight="1">
      <c r="A43" s="423"/>
      <c r="B43" s="136" t="s">
        <v>123</v>
      </c>
      <c r="C43" s="62"/>
      <c r="D43" s="62"/>
      <c r="E43" s="62"/>
      <c r="F43" s="137">
        <f>SUM(C43:E43)</f>
        <v>0</v>
      </c>
      <c r="Q43" s="64">
        <v>0.5</v>
      </c>
      <c r="R43" s="65" t="s">
        <v>132</v>
      </c>
      <c r="S43" s="58">
        <v>1368</v>
      </c>
    </row>
    <row r="44" spans="1:19" ht="23.25" customHeight="1">
      <c r="A44" s="419" t="s">
        <v>124</v>
      </c>
      <c r="B44" s="420"/>
      <c r="C44" s="420"/>
      <c r="D44" s="420"/>
      <c r="E44" s="420"/>
      <c r="F44" s="420"/>
      <c r="G44" s="420"/>
      <c r="H44" s="420"/>
      <c r="I44" s="420"/>
      <c r="Q44" s="64">
        <v>0.6</v>
      </c>
      <c r="R44" s="65" t="s">
        <v>133</v>
      </c>
      <c r="S44" s="58">
        <v>1596</v>
      </c>
    </row>
    <row r="45" spans="1:19" ht="23.25" customHeight="1">
      <c r="A45" s="420"/>
      <c r="B45" s="420"/>
      <c r="C45" s="420"/>
      <c r="D45" s="420"/>
      <c r="E45" s="420"/>
      <c r="F45" s="420"/>
      <c r="G45" s="420"/>
      <c r="H45" s="420"/>
      <c r="I45" s="420"/>
      <c r="Q45" s="64">
        <v>0.7</v>
      </c>
      <c r="R45" s="65" t="s">
        <v>134</v>
      </c>
      <c r="S45" s="58">
        <v>1824</v>
      </c>
    </row>
    <row r="46" spans="1:19" ht="23.25" customHeight="1">
      <c r="A46" s="420"/>
      <c r="B46" s="420"/>
      <c r="C46" s="420"/>
      <c r="D46" s="420"/>
      <c r="E46" s="420"/>
      <c r="F46" s="420"/>
      <c r="G46" s="420"/>
      <c r="H46" s="420"/>
      <c r="I46" s="420"/>
      <c r="Q46" s="64">
        <v>0.8</v>
      </c>
      <c r="R46" s="65" t="s">
        <v>135</v>
      </c>
      <c r="S46" s="58">
        <v>2052</v>
      </c>
    </row>
    <row r="47" spans="1:19" ht="23.25" customHeight="1" thickBot="1">
      <c r="A47" s="420"/>
      <c r="B47" s="420"/>
      <c r="C47" s="420"/>
      <c r="D47" s="420"/>
      <c r="E47" s="420"/>
      <c r="F47" s="420"/>
      <c r="G47" s="420"/>
      <c r="H47" s="420"/>
      <c r="I47" s="420"/>
      <c r="Q47" s="66">
        <v>0.9</v>
      </c>
      <c r="R47" s="67"/>
      <c r="S47" s="68">
        <v>2280</v>
      </c>
    </row>
    <row r="48" spans="1:19" ht="23.25" customHeight="1">
      <c r="A48" s="420"/>
      <c r="B48" s="420"/>
      <c r="C48" s="420"/>
      <c r="D48" s="420"/>
      <c r="E48" s="420"/>
      <c r="F48" s="420"/>
      <c r="G48" s="420"/>
      <c r="H48" s="420"/>
      <c r="I48" s="420"/>
    </row>
    <row r="49" spans="1:19" s="50" customFormat="1">
      <c r="A49" s="436" t="s">
        <v>125</v>
      </c>
      <c r="B49" s="436"/>
      <c r="C49" s="436"/>
      <c r="D49" s="436"/>
      <c r="E49" s="436"/>
      <c r="F49" s="436"/>
      <c r="G49" s="436"/>
      <c r="H49" s="436"/>
      <c r="I49" s="436"/>
      <c r="J49" s="105"/>
      <c r="K49" s="105"/>
      <c r="L49" s="105"/>
      <c r="M49" s="105"/>
      <c r="N49" s="105"/>
      <c r="O49" s="105"/>
      <c r="P49" s="105"/>
      <c r="Q49" s="105"/>
      <c r="R49" s="105"/>
      <c r="S49" s="105"/>
    </row>
    <row r="50" spans="1:19" ht="14.1" customHeight="1"/>
    <row r="51" spans="1:19" ht="24" customHeight="1">
      <c r="A51" s="421">
        <v>8</v>
      </c>
      <c r="B51" s="140" t="s">
        <v>82</v>
      </c>
      <c r="C51" s="426" t="s">
        <v>83</v>
      </c>
      <c r="D51" s="426"/>
      <c r="E51" s="426" t="s">
        <v>28</v>
      </c>
      <c r="F51" s="426"/>
      <c r="H51" s="440" t="s">
        <v>84</v>
      </c>
    </row>
    <row r="52" spans="1:19" ht="24" customHeight="1">
      <c r="A52" s="422"/>
      <c r="B52" s="141" t="s">
        <v>85</v>
      </c>
      <c r="C52" s="452">
        <f>IFERROR(ROUNDDOWN(F42/I37*1/365,3),0)</f>
        <v>0</v>
      </c>
      <c r="D52" s="452"/>
      <c r="E52" s="453">
        <f>ROUNDDOWN(C52*I37,0)</f>
        <v>0</v>
      </c>
      <c r="F52" s="453"/>
      <c r="G52" s="105" t="s">
        <v>86</v>
      </c>
      <c r="H52" s="441"/>
      <c r="I52" s="121" t="s">
        <v>91</v>
      </c>
    </row>
    <row r="53" spans="1:19" ht="24" customHeight="1">
      <c r="A53" s="423"/>
      <c r="B53" s="141" t="s">
        <v>87</v>
      </c>
      <c r="C53" s="452">
        <f>IFERROR(ROUNDDOWN(F43/I38*1/365,3),0)</f>
        <v>0</v>
      </c>
      <c r="D53" s="452"/>
      <c r="E53" s="453">
        <f>ROUNDDOWN(C53*I38,0)</f>
        <v>0</v>
      </c>
      <c r="F53" s="453"/>
      <c r="G53" s="105" t="s">
        <v>86</v>
      </c>
      <c r="H53" s="30" t="s">
        <v>88</v>
      </c>
      <c r="I53" s="121" t="s">
        <v>92</v>
      </c>
    </row>
    <row r="54" spans="1:19" ht="14.1" customHeight="1"/>
    <row r="55" spans="1:19" ht="25.5" customHeight="1">
      <c r="A55" s="389">
        <v>9</v>
      </c>
      <c r="B55" s="418" t="s">
        <v>127</v>
      </c>
      <c r="C55" s="142" t="s">
        <v>29</v>
      </c>
      <c r="D55" s="143" t="s">
        <v>126</v>
      </c>
      <c r="E55" s="142" t="s">
        <v>30</v>
      </c>
    </row>
    <row r="56" spans="1:19" ht="25.5" customHeight="1">
      <c r="A56" s="389"/>
      <c r="B56" s="418"/>
      <c r="C56" s="144">
        <f>VLOOKUP(N42,Q42:S47,3)</f>
        <v>1140</v>
      </c>
      <c r="D56" s="138">
        <f>IF(I11&lt;M42,0,IF(I11-M42&gt;I33,I33,I11-M42))</f>
        <v>0</v>
      </c>
      <c r="E56" s="144">
        <f>IF(D56&gt;0,C56*D56,0)</f>
        <v>0</v>
      </c>
    </row>
    <row r="57" spans="1:19" ht="14.1" customHeight="1"/>
    <row r="58" spans="1:19" ht="25.5" customHeight="1">
      <c r="A58" s="389">
        <v>10</v>
      </c>
      <c r="B58" s="418" t="s">
        <v>128</v>
      </c>
      <c r="C58" s="142" t="s">
        <v>29</v>
      </c>
      <c r="D58" s="143" t="s">
        <v>126</v>
      </c>
      <c r="E58" s="142" t="s">
        <v>30</v>
      </c>
    </row>
    <row r="59" spans="1:19" ht="25.5" customHeight="1">
      <c r="A59" s="389"/>
      <c r="B59" s="418"/>
      <c r="C59" s="144">
        <f>S47</f>
        <v>2280</v>
      </c>
      <c r="D59" s="145">
        <f>I33-D56</f>
        <v>0</v>
      </c>
      <c r="E59" s="144">
        <f>C59*D59</f>
        <v>0</v>
      </c>
    </row>
    <row r="60" spans="1:19" ht="14.1" customHeight="1"/>
    <row r="61" spans="1:19" ht="23.1" customHeight="1">
      <c r="A61" s="106">
        <v>11</v>
      </c>
      <c r="B61" s="146" t="s">
        <v>69</v>
      </c>
      <c r="C61" s="147" t="str">
        <f>別紙２!C160</f>
        <v>非該当</v>
      </c>
      <c r="D61" s="148">
        <f>IF(C61="該当",1.5,1)</f>
        <v>1</v>
      </c>
    </row>
    <row r="62" spans="1:19" ht="14.1" customHeight="1" thickBot="1"/>
    <row r="63" spans="1:19" ht="23.1" customHeight="1" thickBot="1">
      <c r="A63" s="149">
        <v>12</v>
      </c>
      <c r="B63" s="150" t="s">
        <v>31</v>
      </c>
      <c r="C63" s="437">
        <f>(E56+E59)*D61</f>
        <v>0</v>
      </c>
      <c r="D63" s="438"/>
      <c r="F63" s="151"/>
    </row>
    <row r="65" ht="24.75" customHeight="1"/>
  </sheetData>
  <sheetProtection sheet="1" selectLockedCells="1"/>
  <dataConsolidate/>
  <mergeCells count="81">
    <mergeCell ref="C63:D63"/>
    <mergeCell ref="E52:F52"/>
    <mergeCell ref="C53:D53"/>
    <mergeCell ref="E53:F53"/>
    <mergeCell ref="A55:A56"/>
    <mergeCell ref="B55:B56"/>
    <mergeCell ref="A58:A59"/>
    <mergeCell ref="B58:B59"/>
    <mergeCell ref="A51:A53"/>
    <mergeCell ref="C51:D51"/>
    <mergeCell ref="E51:F51"/>
    <mergeCell ref="A41:A43"/>
    <mergeCell ref="Q41:R41"/>
    <mergeCell ref="A44:I48"/>
    <mergeCell ref="A49:I49"/>
    <mergeCell ref="A35:A38"/>
    <mergeCell ref="B35:B36"/>
    <mergeCell ref="H51:H52"/>
    <mergeCell ref="C52:D52"/>
    <mergeCell ref="F28:F29"/>
    <mergeCell ref="G28:G29"/>
    <mergeCell ref="H28:H29"/>
    <mergeCell ref="C35:C36"/>
    <mergeCell ref="D35:D36"/>
    <mergeCell ref="E35:E36"/>
    <mergeCell ref="F35:F36"/>
    <mergeCell ref="G35:G36"/>
    <mergeCell ref="H35:H36"/>
    <mergeCell ref="K24:L27"/>
    <mergeCell ref="P24:Q26"/>
    <mergeCell ref="A25:A26"/>
    <mergeCell ref="B25:B26"/>
    <mergeCell ref="P27:Q27"/>
    <mergeCell ref="F20:F21"/>
    <mergeCell ref="G20:G21"/>
    <mergeCell ref="A28:A30"/>
    <mergeCell ref="B28:B30"/>
    <mergeCell ref="C28:C29"/>
    <mergeCell ref="D28:D29"/>
    <mergeCell ref="E28:E29"/>
    <mergeCell ref="A20:A22"/>
    <mergeCell ref="B20:B22"/>
    <mergeCell ref="C20:C21"/>
    <mergeCell ref="D20:D21"/>
    <mergeCell ref="E20:E21"/>
    <mergeCell ref="M15:M16"/>
    <mergeCell ref="N15:N16"/>
    <mergeCell ref="O15:O16"/>
    <mergeCell ref="Q15:Q16"/>
    <mergeCell ref="R15:R16"/>
    <mergeCell ref="P15:P16"/>
    <mergeCell ref="K9:L10"/>
    <mergeCell ref="K11:L11"/>
    <mergeCell ref="A12:I12"/>
    <mergeCell ref="A14:I14"/>
    <mergeCell ref="K15:L17"/>
    <mergeCell ref="A16:A18"/>
    <mergeCell ref="B16:B18"/>
    <mergeCell ref="C16:C17"/>
    <mergeCell ref="D16:D17"/>
    <mergeCell ref="E16:E17"/>
    <mergeCell ref="F16:F17"/>
    <mergeCell ref="G16:G17"/>
    <mergeCell ref="H16:H17"/>
    <mergeCell ref="K18:K19"/>
    <mergeCell ref="A13:I13"/>
    <mergeCell ref="A7:A11"/>
    <mergeCell ref="G7:G8"/>
    <mergeCell ref="H7:H8"/>
    <mergeCell ref="C2:F2"/>
    <mergeCell ref="G2:I2"/>
    <mergeCell ref="A3:A5"/>
    <mergeCell ref="C3:F3"/>
    <mergeCell ref="G3:I3"/>
    <mergeCell ref="C4:D4"/>
    <mergeCell ref="C5:D5"/>
    <mergeCell ref="B7:B8"/>
    <mergeCell ref="C7:C8"/>
    <mergeCell ref="D7:D8"/>
    <mergeCell ref="E7:E8"/>
    <mergeCell ref="F7:F8"/>
  </mergeCells>
  <phoneticPr fontId="1"/>
  <conditionalFormatting sqref="C52:F52">
    <cfRule type="expression" dxfId="41" priority="5">
      <formula>OR($I$37=$I$38,$H$53="Ａ")</formula>
    </cfRule>
  </conditionalFormatting>
  <conditionalFormatting sqref="C53:F53">
    <cfRule type="expression" dxfId="40" priority="4">
      <formula>AND($I$37&lt;&gt;$I$38,$H$53="Ｂ")</formula>
    </cfRule>
  </conditionalFormatting>
  <conditionalFormatting sqref="G52">
    <cfRule type="expression" dxfId="39" priority="3">
      <formula>AND($I$37&lt;&gt;$I$38,$H$53="Ｂ")</formula>
    </cfRule>
  </conditionalFormatting>
  <conditionalFormatting sqref="G53">
    <cfRule type="expression" dxfId="38" priority="2">
      <formula>OR($I$37=$I$38,$H$53="Ａ")</formula>
    </cfRule>
  </conditionalFormatting>
  <conditionalFormatting sqref="H51:H53">
    <cfRule type="expression" dxfId="37" priority="1">
      <formula>$I$37=$I$38</formula>
    </cfRule>
  </conditionalFormatting>
  <conditionalFormatting sqref="I33">
    <cfRule type="expression" dxfId="36" priority="6">
      <formula>$I$33&lt;0</formula>
    </cfRule>
  </conditionalFormatting>
  <conditionalFormatting sqref="I34">
    <cfRule type="expression" dxfId="35" priority="7">
      <formula>$I$33&lt;0</formula>
    </cfRule>
  </conditionalFormatting>
  <dataValidations count="11">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xr:uid="{00000000-0002-0000-0600-000000000000}">
      <formula1>M18</formula1>
      <formula2>M19</formula2>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xr:uid="{00000000-0002-0000-0600-000001000000}">
      <formula1>N18</formula1>
      <formula2>N19</formula2>
    </dataValidation>
    <dataValidation type="whole" imeMode="disabled" operator="greaterThanOrEqual" allowBlank="1" showInputMessage="1" showErrorMessage="1" error="平成30年度病床機能報告における稼働病床数未満の数値は入力できません。" sqref="C37:G37" xr:uid="{00000000-0002-0000-0600-000002000000}">
      <formula1>C9</formula1>
    </dataValidation>
    <dataValidation type="list" allowBlank="1" showInputMessage="1" showErrorMessage="1" sqref="H53" xr:uid="{00000000-0002-0000-0600-000003000000}">
      <formula1>IF($I$37&lt;&gt;$I$38,INDIRECT("I46:I47"),INDIRECT("I46"))</formula1>
    </dataValidation>
    <dataValidation type="whole" imeMode="disabled" allowBlank="1" showInputMessage="1" showErrorMessage="1" error="対象３区分の減少病床数の合計（融通分を除く）を超える転換はできません。" sqref="D26" xr:uid="{00000000-0002-0000-0600-000004000000}">
      <formula1>0</formula1>
      <formula2>O27</formula2>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xr:uid="{00000000-0002-0000-0600-000005000000}">
      <formula1>P18</formula1>
      <formula2>P19</formula2>
    </dataValidation>
    <dataValidation type="whole" imeMode="disabled" operator="greaterThanOrEqual" allowBlank="1" showInputMessage="1" showErrorMessage="1" error="0以上の値を入力してください。" sqref="C9:G10 C18:F18 C42:E43" xr:uid="{00000000-0002-0000-0600-000006000000}">
      <formula1>0</formula1>
    </dataValidation>
    <dataValidation type="whole" imeMode="disabled" operator="greaterThanOrEqual" allowBlank="1" showInputMessage="1" showErrorMessage="1" error="令和２年４月１日時点における稼働病床数未満の数値は入力できません。" sqref="C38:G38" xr:uid="{00000000-0002-0000-0600-000007000000}">
      <formula1>C10</formula1>
    </dataValidation>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xr:uid="{00000000-0002-0000-0600-000008000000}">
      <formula1>O18</formula1>
      <formula2>O19</formula2>
    </dataValidation>
    <dataValidation imeMode="disabled" allowBlank="1" showInputMessage="1" showErrorMessage="1" sqref="C11:G11" xr:uid="{00000000-0002-0000-0600-000009000000}"/>
    <dataValidation type="list" allowBlank="1" showInputMessage="1" showErrorMessage="1" sqref="C5:D5" xr:uid="{00000000-0002-0000-0600-00000A000000}">
      <formula1>"存続,廃止,廃止（有床診療所化）,廃止（無床診療所化）"</formula1>
    </dataValidation>
  </dataValidations>
  <pageMargins left="0.70866141732283472" right="0.70866141732283472" top="0.39370078740157483" bottom="0.39370078740157483" header="0.31496062992125984" footer="0.31496062992125984"/>
  <pageSetup paperSize="9" scale="64" fitToWidth="0" orientation="portrait" r:id="rId1"/>
  <colBreaks count="1" manualBreakCount="1">
    <brk id="9" max="57"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65"/>
  <sheetViews>
    <sheetView view="pageBreakPreview" zoomScale="85" zoomScaleNormal="100" zoomScaleSheetLayoutView="85" workbookViewId="0">
      <selection activeCell="AZ16" sqref="AZ16:BG18"/>
    </sheetView>
  </sheetViews>
  <sheetFormatPr defaultColWidth="9" defaultRowHeight="17.399999999999999"/>
  <cols>
    <col min="1" max="1" width="5.44140625" style="105" customWidth="1"/>
    <col min="2" max="2" width="27.33203125" style="105" customWidth="1"/>
    <col min="3" max="8" width="10.77734375" style="105" customWidth="1"/>
    <col min="9" max="9" width="16.44140625" style="105" customWidth="1"/>
    <col min="10" max="12" width="9" style="105" hidden="1" customWidth="1"/>
    <col min="13" max="20" width="11.6640625" style="105" hidden="1" customWidth="1"/>
    <col min="21" max="21" width="11.6640625" style="105" customWidth="1"/>
    <col min="22" max="16384" width="9" style="105"/>
  </cols>
  <sheetData>
    <row r="1" spans="1:23" ht="34.5" customHeight="1">
      <c r="A1" s="104" t="s">
        <v>24</v>
      </c>
    </row>
    <row r="2" spans="1:23" ht="15" customHeight="1">
      <c r="A2" s="106" t="s">
        <v>8</v>
      </c>
      <c r="B2" s="106" t="s">
        <v>108</v>
      </c>
      <c r="C2" s="430" t="s">
        <v>10</v>
      </c>
      <c r="D2" s="431"/>
      <c r="E2" s="431"/>
      <c r="F2" s="432"/>
      <c r="G2" s="389" t="s">
        <v>99</v>
      </c>
      <c r="H2" s="389"/>
      <c r="I2" s="389"/>
      <c r="K2" s="93"/>
      <c r="L2" s="93"/>
      <c r="M2" s="94"/>
      <c r="N2" s="94"/>
      <c r="O2" s="94"/>
      <c r="P2" s="94"/>
      <c r="Q2" s="93"/>
      <c r="R2" s="93"/>
      <c r="S2" s="94"/>
      <c r="T2" s="94"/>
      <c r="U2" s="94"/>
      <c r="V2" s="94"/>
      <c r="W2" s="93"/>
    </row>
    <row r="3" spans="1:23" ht="26.25" customHeight="1">
      <c r="A3" s="427" t="s">
        <v>58</v>
      </c>
      <c r="B3" s="103"/>
      <c r="C3" s="467"/>
      <c r="D3" s="468"/>
      <c r="E3" s="468"/>
      <c r="F3" s="469"/>
      <c r="G3" s="429"/>
      <c r="H3" s="429"/>
      <c r="I3" s="429"/>
    </row>
    <row r="4" spans="1:23" ht="15" customHeight="1">
      <c r="A4" s="427"/>
      <c r="B4" s="106" t="s">
        <v>13</v>
      </c>
      <c r="C4" s="428" t="s">
        <v>37</v>
      </c>
      <c r="D4" s="428"/>
      <c r="K4" s="93"/>
      <c r="L4" s="93"/>
      <c r="M4" s="94"/>
      <c r="N4" s="94"/>
      <c r="O4" s="94"/>
      <c r="P4" s="94"/>
      <c r="Q4" s="93"/>
      <c r="R4" s="93"/>
      <c r="S4" s="94"/>
      <c r="T4" s="94"/>
      <c r="U4" s="94"/>
      <c r="V4" s="94"/>
      <c r="W4" s="93"/>
    </row>
    <row r="5" spans="1:23" ht="26.25" customHeight="1">
      <c r="A5" s="427"/>
      <c r="B5" s="103"/>
      <c r="C5" s="429"/>
      <c r="D5" s="429"/>
      <c r="K5" s="93"/>
      <c r="L5" s="93"/>
      <c r="M5" s="94"/>
      <c r="N5" s="94"/>
      <c r="O5" s="94"/>
      <c r="P5" s="94"/>
    </row>
    <row r="6" spans="1:23" ht="18" thickBot="1"/>
    <row r="7" spans="1:23" ht="14.1" customHeight="1" thickBot="1">
      <c r="A7" s="389">
        <v>1</v>
      </c>
      <c r="B7" s="396" t="s">
        <v>109</v>
      </c>
      <c r="C7" s="390" t="s">
        <v>2</v>
      </c>
      <c r="D7" s="392" t="s">
        <v>3</v>
      </c>
      <c r="E7" s="394" t="s">
        <v>4</v>
      </c>
      <c r="F7" s="416" t="s">
        <v>6</v>
      </c>
      <c r="G7" s="400" t="s">
        <v>5</v>
      </c>
      <c r="H7" s="402" t="s">
        <v>25</v>
      </c>
      <c r="I7" s="108"/>
    </row>
    <row r="8" spans="1:23" ht="14.1" customHeight="1" thickBot="1">
      <c r="A8" s="389"/>
      <c r="B8" s="397"/>
      <c r="C8" s="391"/>
      <c r="D8" s="393"/>
      <c r="E8" s="394"/>
      <c r="F8" s="417"/>
      <c r="G8" s="401"/>
      <c r="H8" s="403"/>
      <c r="I8" s="109" t="s">
        <v>111</v>
      </c>
      <c r="K8" s="105" t="s">
        <v>174</v>
      </c>
    </row>
    <row r="9" spans="1:23" ht="24" customHeight="1">
      <c r="A9" s="389"/>
      <c r="B9" s="110" t="s">
        <v>79</v>
      </c>
      <c r="C9" s="40"/>
      <c r="D9" s="41"/>
      <c r="E9" s="42"/>
      <c r="F9" s="43"/>
      <c r="G9" s="44"/>
      <c r="H9" s="111">
        <f>SUM(C9:G9)</f>
        <v>0</v>
      </c>
      <c r="I9" s="112">
        <f>SUM(C9,D9,F9)</f>
        <v>0</v>
      </c>
      <c r="K9" s="404" t="s">
        <v>115</v>
      </c>
      <c r="L9" s="405"/>
    </row>
    <row r="10" spans="1:23" ht="24" customHeight="1" thickBot="1">
      <c r="A10" s="389"/>
      <c r="B10" s="113" t="s">
        <v>110</v>
      </c>
      <c r="C10" s="45"/>
      <c r="D10" s="46"/>
      <c r="E10" s="47"/>
      <c r="F10" s="48"/>
      <c r="G10" s="49"/>
      <c r="H10" s="114">
        <f>SUM(C10:G10)</f>
        <v>0</v>
      </c>
      <c r="I10" s="115">
        <f>SUM(C10,D10,F10)</f>
        <v>0</v>
      </c>
      <c r="K10" s="406"/>
      <c r="L10" s="407"/>
    </row>
    <row r="11" spans="1:23" ht="24" customHeight="1" thickTop="1" thickBot="1">
      <c r="A11" s="389"/>
      <c r="B11" s="116" t="str">
        <f>"③　統合前病床数＝"&amp; $K11&amp;" （※２）"</f>
        <v>③　統合前病床数＝② （※２）</v>
      </c>
      <c r="C11" s="35">
        <f>IF($K11="①",C9,C10)</f>
        <v>0</v>
      </c>
      <c r="D11" s="36">
        <f>IF($K11="①",D9,D10)</f>
        <v>0</v>
      </c>
      <c r="E11" s="37">
        <f>IF($K11="①",E9,E10)</f>
        <v>0</v>
      </c>
      <c r="F11" s="38">
        <f>IF($K11="①",F9,F10)</f>
        <v>0</v>
      </c>
      <c r="G11" s="39">
        <f>IF($K11="①",G9,G10)</f>
        <v>0</v>
      </c>
      <c r="H11" s="117">
        <f>SUM(C11:G11)</f>
        <v>0</v>
      </c>
      <c r="I11" s="38">
        <f>SUM(C11,D11,F11)</f>
        <v>0</v>
      </c>
      <c r="K11" s="408" t="str">
        <f>IF(I9&lt;I10,"①","②")</f>
        <v>②</v>
      </c>
      <c r="L11" s="409"/>
    </row>
    <row r="12" spans="1:23" ht="54" customHeight="1">
      <c r="A12" s="398" t="s">
        <v>112</v>
      </c>
      <c r="B12" s="399"/>
      <c r="C12" s="399"/>
      <c r="D12" s="399"/>
      <c r="E12" s="399"/>
      <c r="F12" s="399"/>
      <c r="G12" s="399"/>
      <c r="H12" s="399"/>
      <c r="I12" s="399"/>
    </row>
    <row r="13" spans="1:23">
      <c r="A13" s="399" t="s">
        <v>113</v>
      </c>
      <c r="B13" s="399"/>
      <c r="C13" s="399"/>
      <c r="D13" s="399"/>
      <c r="E13" s="399"/>
      <c r="F13" s="399"/>
      <c r="G13" s="399"/>
      <c r="H13" s="399"/>
      <c r="I13" s="399"/>
      <c r="S13" s="153"/>
    </row>
    <row r="14" spans="1:23" ht="18" thickBot="1">
      <c r="A14" s="399" t="s">
        <v>114</v>
      </c>
      <c r="B14" s="399"/>
      <c r="C14" s="399"/>
      <c r="D14" s="399"/>
      <c r="E14" s="399"/>
      <c r="F14" s="399"/>
      <c r="G14" s="399"/>
      <c r="H14" s="399"/>
      <c r="I14" s="399"/>
      <c r="K14" s="105" t="s">
        <v>156</v>
      </c>
      <c r="S14" s="152"/>
    </row>
    <row r="15" spans="1:23" ht="14.1" customHeight="1" thickBot="1">
      <c r="K15" s="410" t="s">
        <v>150</v>
      </c>
      <c r="L15" s="411"/>
      <c r="M15" s="442" t="s">
        <v>2</v>
      </c>
      <c r="N15" s="442" t="s">
        <v>3</v>
      </c>
      <c r="O15" s="442" t="s">
        <v>4</v>
      </c>
      <c r="P15" s="444" t="s">
        <v>6</v>
      </c>
      <c r="Q15" s="466" t="s">
        <v>47</v>
      </c>
      <c r="R15" s="463" t="s">
        <v>25</v>
      </c>
      <c r="S15" s="55"/>
    </row>
    <row r="16" spans="1:23" ht="14.1" customHeight="1" thickBot="1">
      <c r="A16" s="389">
        <v>2</v>
      </c>
      <c r="B16" s="395" t="s">
        <v>48</v>
      </c>
      <c r="C16" s="390" t="s">
        <v>2</v>
      </c>
      <c r="D16" s="392" t="s">
        <v>3</v>
      </c>
      <c r="E16" s="394" t="s">
        <v>4</v>
      </c>
      <c r="F16" s="416" t="s">
        <v>6</v>
      </c>
      <c r="G16" s="401" t="s">
        <v>47</v>
      </c>
      <c r="H16" s="402" t="s">
        <v>25</v>
      </c>
      <c r="I16" s="108"/>
      <c r="K16" s="412"/>
      <c r="L16" s="413"/>
      <c r="M16" s="443"/>
      <c r="N16" s="443"/>
      <c r="O16" s="443"/>
      <c r="P16" s="445"/>
      <c r="Q16" s="415"/>
      <c r="R16" s="463"/>
      <c r="S16" s="56" t="s">
        <v>116</v>
      </c>
    </row>
    <row r="17" spans="1:19" ht="14.1" customHeight="1">
      <c r="A17" s="389"/>
      <c r="B17" s="395"/>
      <c r="C17" s="391"/>
      <c r="D17" s="393"/>
      <c r="E17" s="394"/>
      <c r="F17" s="417"/>
      <c r="G17" s="401"/>
      <c r="H17" s="403"/>
      <c r="I17" s="109" t="s">
        <v>26</v>
      </c>
      <c r="K17" s="414"/>
      <c r="L17" s="415"/>
      <c r="M17" s="57">
        <f>C18-C11</f>
        <v>0</v>
      </c>
      <c r="N17" s="57">
        <f>D18-D11</f>
        <v>0</v>
      </c>
      <c r="O17" s="57">
        <f>E18-E11</f>
        <v>0</v>
      </c>
      <c r="P17" s="58">
        <f>F18-F11</f>
        <v>0</v>
      </c>
      <c r="Q17" s="59">
        <f t="shared" ref="Q17" si="0">G18-G11</f>
        <v>0</v>
      </c>
      <c r="R17" s="60">
        <f>H18-H11</f>
        <v>0</v>
      </c>
      <c r="S17" s="57">
        <f>I18-I11</f>
        <v>0</v>
      </c>
    </row>
    <row r="18" spans="1:19" ht="24" customHeight="1" thickBot="1">
      <c r="A18" s="389"/>
      <c r="B18" s="395"/>
      <c r="C18" s="51"/>
      <c r="D18" s="52"/>
      <c r="E18" s="53"/>
      <c r="F18" s="54"/>
      <c r="G18" s="118">
        <v>0</v>
      </c>
      <c r="H18" s="119">
        <f>SUM(C18:G18)</f>
        <v>0</v>
      </c>
      <c r="I18" s="120">
        <f>SUM(C18,D18,F18)</f>
        <v>0</v>
      </c>
      <c r="K18" s="464" t="s">
        <v>151</v>
      </c>
      <c r="L18" s="95" t="s">
        <v>152</v>
      </c>
      <c r="M18" s="157">
        <f>IF(M17&gt;0,M17*-1,0)</f>
        <v>0</v>
      </c>
      <c r="N18" s="157">
        <f>IF(N17&gt;0,N17*-1,0)</f>
        <v>0</v>
      </c>
      <c r="O18" s="157">
        <f>IF(O17&gt;0,O17*-1,0)</f>
        <v>0</v>
      </c>
      <c r="P18" s="158">
        <f>IF(P17&gt;0,P17*-1,0)</f>
        <v>0</v>
      </c>
      <c r="Q18" s="98"/>
      <c r="R18" s="96"/>
      <c r="S18" s="101">
        <f>IF(S17&gt;0,S17*-1,0)</f>
        <v>0</v>
      </c>
    </row>
    <row r="19" spans="1:19" s="121" customFormat="1" ht="14.1" customHeight="1" thickBot="1">
      <c r="C19" s="50"/>
      <c r="D19" s="50"/>
      <c r="E19" s="50"/>
      <c r="F19" s="50"/>
      <c r="G19" s="50"/>
      <c r="H19" s="50"/>
      <c r="I19" s="122"/>
      <c r="K19" s="465"/>
      <c r="L19" s="156" t="s">
        <v>153</v>
      </c>
      <c r="M19" s="159">
        <f>IF(M17&lt;0,M17*-1,0)</f>
        <v>0</v>
      </c>
      <c r="N19" s="159">
        <f t="shared" ref="N19:P19" si="1">IF(N17&lt;0,N17*-1,0)</f>
        <v>0</v>
      </c>
      <c r="O19" s="159">
        <f t="shared" si="1"/>
        <v>0</v>
      </c>
      <c r="P19" s="160">
        <f t="shared" si="1"/>
        <v>0</v>
      </c>
      <c r="Q19" s="99"/>
      <c r="R19" s="97"/>
      <c r="S19" s="102">
        <f>IF(S17&lt;0,S17*-1,0)</f>
        <v>0</v>
      </c>
    </row>
    <row r="20" spans="1:19" ht="14.1" customHeight="1">
      <c r="A20" s="389">
        <v>3</v>
      </c>
      <c r="B20" s="395" t="s">
        <v>163</v>
      </c>
      <c r="C20" s="390" t="s">
        <v>2</v>
      </c>
      <c r="D20" s="392" t="s">
        <v>3</v>
      </c>
      <c r="E20" s="394" t="s">
        <v>4</v>
      </c>
      <c r="F20" s="416" t="s">
        <v>6</v>
      </c>
      <c r="G20" s="432" t="s">
        <v>36</v>
      </c>
      <c r="Q20" s="123"/>
    </row>
    <row r="21" spans="1:19" ht="14.1" customHeight="1">
      <c r="A21" s="389"/>
      <c r="B21" s="395"/>
      <c r="C21" s="391"/>
      <c r="D21" s="393"/>
      <c r="E21" s="394"/>
      <c r="F21" s="417"/>
      <c r="G21" s="432"/>
      <c r="K21" s="50"/>
      <c r="L21" s="50"/>
      <c r="M21" s="50"/>
      <c r="N21" s="50"/>
      <c r="O21" s="50"/>
      <c r="P21" s="50"/>
      <c r="R21" s="50"/>
      <c r="S21" s="50"/>
    </row>
    <row r="22" spans="1:19" ht="24" customHeight="1" thickBot="1">
      <c r="A22" s="389"/>
      <c r="B22" s="395"/>
      <c r="C22" s="51"/>
      <c r="D22" s="52"/>
      <c r="E22" s="53"/>
      <c r="F22" s="54"/>
      <c r="G22" s="118">
        <f>SUM(C22,D22,F22)</f>
        <v>0</v>
      </c>
    </row>
    <row r="23" spans="1:19" ht="18.75" customHeight="1" thickBot="1">
      <c r="A23" s="124" t="s">
        <v>117</v>
      </c>
      <c r="B23" s="125"/>
      <c r="K23" s="105" t="s">
        <v>170</v>
      </c>
      <c r="P23" s="105" t="s">
        <v>171</v>
      </c>
    </row>
    <row r="24" spans="1:19" ht="14.1" customHeight="1">
      <c r="K24" s="454" t="s">
        <v>136</v>
      </c>
      <c r="L24" s="455"/>
      <c r="M24" s="70" t="s">
        <v>167</v>
      </c>
      <c r="N24" s="71" t="s">
        <v>168</v>
      </c>
      <c r="O24" s="89" t="s">
        <v>164</v>
      </c>
      <c r="P24" s="446" t="s">
        <v>137</v>
      </c>
      <c r="Q24" s="447"/>
      <c r="R24" s="72"/>
      <c r="S24" s="73"/>
    </row>
    <row r="25" spans="1:19" ht="21.75" customHeight="1">
      <c r="A25" s="389">
        <v>4</v>
      </c>
      <c r="B25" s="440" t="s">
        <v>80</v>
      </c>
      <c r="C25" s="126" t="s">
        <v>4</v>
      </c>
      <c r="D25" s="126" t="s">
        <v>27</v>
      </c>
      <c r="E25" s="126" t="s">
        <v>25</v>
      </c>
      <c r="K25" s="456"/>
      <c r="L25" s="457"/>
      <c r="M25" s="74" t="s">
        <v>138</v>
      </c>
      <c r="N25" s="75" t="s">
        <v>139</v>
      </c>
      <c r="O25" s="76" t="s">
        <v>140</v>
      </c>
      <c r="P25" s="448"/>
      <c r="Q25" s="449"/>
      <c r="R25" s="77" t="s">
        <v>141</v>
      </c>
      <c r="S25" s="78" t="s">
        <v>142</v>
      </c>
    </row>
    <row r="26" spans="1:19" ht="25.5" customHeight="1" thickBot="1">
      <c r="A26" s="389"/>
      <c r="B26" s="440"/>
      <c r="C26" s="127">
        <f>IF(E11&lt;E18,P27,0)</f>
        <v>0</v>
      </c>
      <c r="D26" s="61"/>
      <c r="E26" s="127">
        <f>SUM(C26:D26)</f>
        <v>0</v>
      </c>
      <c r="F26" s="128"/>
      <c r="K26" s="456"/>
      <c r="L26" s="457"/>
      <c r="M26" s="79" t="s">
        <v>165</v>
      </c>
      <c r="N26" s="80" t="s">
        <v>166</v>
      </c>
      <c r="O26" s="81" t="s">
        <v>145</v>
      </c>
      <c r="P26" s="448"/>
      <c r="Q26" s="449"/>
      <c r="R26" s="82" t="s">
        <v>143</v>
      </c>
      <c r="S26" s="83" t="s">
        <v>144</v>
      </c>
    </row>
    <row r="27" spans="1:19" ht="14.1" customHeight="1" thickBot="1">
      <c r="K27" s="458"/>
      <c r="L27" s="459"/>
      <c r="M27" s="84">
        <f>I11-I18</f>
        <v>0</v>
      </c>
      <c r="N27" s="85">
        <f>G22</f>
        <v>0</v>
      </c>
      <c r="O27" s="86">
        <f>IF(M27&gt;N27,M27-N27,0)</f>
        <v>0</v>
      </c>
      <c r="P27" s="450">
        <f>MIN(R27:S27)</f>
        <v>0</v>
      </c>
      <c r="Q27" s="451"/>
      <c r="R27" s="87">
        <f>O27-D26</f>
        <v>0</v>
      </c>
      <c r="S27" s="88">
        <f>E18+E22-E11</f>
        <v>0</v>
      </c>
    </row>
    <row r="28" spans="1:19" ht="14.1" customHeight="1" thickBot="1">
      <c r="A28" s="389">
        <v>5</v>
      </c>
      <c r="B28" s="395" t="s">
        <v>118</v>
      </c>
      <c r="C28" s="390" t="s">
        <v>2</v>
      </c>
      <c r="D28" s="392" t="s">
        <v>3</v>
      </c>
      <c r="E28" s="394" t="s">
        <v>4</v>
      </c>
      <c r="F28" s="416" t="s">
        <v>6</v>
      </c>
      <c r="G28" s="401" t="s">
        <v>5</v>
      </c>
      <c r="H28" s="402" t="s">
        <v>25</v>
      </c>
      <c r="I28" s="108"/>
    </row>
    <row r="29" spans="1:19" ht="14.1" customHeight="1">
      <c r="A29" s="389"/>
      <c r="B29" s="395"/>
      <c r="C29" s="391"/>
      <c r="D29" s="393"/>
      <c r="E29" s="394"/>
      <c r="F29" s="417"/>
      <c r="G29" s="401"/>
      <c r="H29" s="403"/>
      <c r="I29" s="109" t="s">
        <v>26</v>
      </c>
    </row>
    <row r="30" spans="1:19" ht="24" customHeight="1" thickBot="1">
      <c r="A30" s="389"/>
      <c r="B30" s="395"/>
      <c r="C30" s="129">
        <f>C11-C18</f>
        <v>0</v>
      </c>
      <c r="D30" s="130">
        <f>D11-D18</f>
        <v>0</v>
      </c>
      <c r="E30" s="131">
        <f>E11-E18</f>
        <v>0</v>
      </c>
      <c r="F30" s="132">
        <f>F11-F18</f>
        <v>0</v>
      </c>
      <c r="G30" s="118">
        <f>G11-G18</f>
        <v>0</v>
      </c>
      <c r="H30" s="119">
        <f>SUM(C30:G30)</f>
        <v>0</v>
      </c>
      <c r="I30" s="92">
        <f>C30+D30+F30</f>
        <v>0</v>
      </c>
    </row>
    <row r="31" spans="1:19" ht="14.1" customHeight="1" thickBot="1"/>
    <row r="32" spans="1:19" ht="24.9" customHeight="1">
      <c r="F32" s="90" t="s">
        <v>148</v>
      </c>
      <c r="G32" s="155" t="s">
        <v>160</v>
      </c>
      <c r="H32" s="161" t="s">
        <v>169</v>
      </c>
      <c r="I32" s="91" t="s">
        <v>149</v>
      </c>
    </row>
    <row r="33" spans="1:19" ht="24.9" customHeight="1" thickBot="1">
      <c r="F33" s="57">
        <f>I30</f>
        <v>0</v>
      </c>
      <c r="G33" s="57">
        <f>E26</f>
        <v>0</v>
      </c>
      <c r="H33" s="58">
        <f>G22</f>
        <v>0</v>
      </c>
      <c r="I33" s="120">
        <f>IF(F33-G33-H33&lt;0,0,F33-G33-H33)</f>
        <v>0</v>
      </c>
    </row>
    <row r="34" spans="1:19" ht="14.1" customHeight="1" thickBot="1">
      <c r="I34" s="100" t="s">
        <v>154</v>
      </c>
    </row>
    <row r="35" spans="1:19" ht="14.1" customHeight="1" thickBot="1">
      <c r="A35" s="389">
        <v>6</v>
      </c>
      <c r="B35" s="424" t="s">
        <v>119</v>
      </c>
      <c r="C35" s="390" t="s">
        <v>2</v>
      </c>
      <c r="D35" s="392" t="s">
        <v>3</v>
      </c>
      <c r="E35" s="394" t="s">
        <v>4</v>
      </c>
      <c r="F35" s="416" t="s">
        <v>6</v>
      </c>
      <c r="G35" s="401" t="s">
        <v>47</v>
      </c>
      <c r="H35" s="402" t="s">
        <v>25</v>
      </c>
      <c r="I35" s="108"/>
    </row>
    <row r="36" spans="1:19" ht="14.1" customHeight="1">
      <c r="A36" s="389"/>
      <c r="B36" s="425"/>
      <c r="C36" s="391"/>
      <c r="D36" s="393"/>
      <c r="E36" s="394"/>
      <c r="F36" s="417"/>
      <c r="G36" s="401"/>
      <c r="H36" s="403"/>
      <c r="I36" s="109" t="s">
        <v>26</v>
      </c>
    </row>
    <row r="37" spans="1:19" ht="24" customHeight="1">
      <c r="A37" s="389"/>
      <c r="B37" s="133" t="s">
        <v>79</v>
      </c>
      <c r="C37" s="31"/>
      <c r="D37" s="32"/>
      <c r="E37" s="53"/>
      <c r="F37" s="33"/>
      <c r="G37" s="34"/>
      <c r="H37" s="119">
        <f>SUM(C37:G37)</f>
        <v>0</v>
      </c>
      <c r="I37" s="134">
        <f>SUM(C37,D37,F37)</f>
        <v>0</v>
      </c>
    </row>
    <row r="38" spans="1:19" ht="24" customHeight="1" thickBot="1">
      <c r="A38" s="389"/>
      <c r="B38" s="133" t="s">
        <v>120</v>
      </c>
      <c r="C38" s="51"/>
      <c r="D38" s="52"/>
      <c r="E38" s="53"/>
      <c r="F38" s="54"/>
      <c r="G38" s="34"/>
      <c r="H38" s="119">
        <f>SUM(C38:G38)</f>
        <v>0</v>
      </c>
      <c r="I38" s="132">
        <f>SUM(C38,D38,F38)</f>
        <v>0</v>
      </c>
    </row>
    <row r="39" spans="1:19" ht="18.75" customHeight="1">
      <c r="A39" s="124" t="s">
        <v>121</v>
      </c>
      <c r="B39" s="125"/>
      <c r="M39" s="105" t="s">
        <v>172</v>
      </c>
    </row>
    <row r="40" spans="1:19" ht="14.1" customHeight="1" thickBot="1">
      <c r="M40" s="105" t="s">
        <v>157</v>
      </c>
      <c r="N40" s="105" t="s">
        <v>173</v>
      </c>
      <c r="Q40" s="105" t="s">
        <v>173</v>
      </c>
    </row>
    <row r="41" spans="1:19" ht="33" customHeight="1">
      <c r="A41" s="421">
        <v>7</v>
      </c>
      <c r="B41" s="135" t="s">
        <v>81</v>
      </c>
      <c r="C41" s="126" t="s">
        <v>2</v>
      </c>
      <c r="D41" s="126" t="s">
        <v>3</v>
      </c>
      <c r="E41" s="126" t="s">
        <v>6</v>
      </c>
      <c r="F41" s="126" t="s">
        <v>25</v>
      </c>
      <c r="M41" s="154" t="s">
        <v>158</v>
      </c>
      <c r="N41" s="69" t="s">
        <v>159</v>
      </c>
      <c r="Q41" s="460" t="s">
        <v>129</v>
      </c>
      <c r="R41" s="461"/>
      <c r="S41" s="63" t="s">
        <v>130</v>
      </c>
    </row>
    <row r="42" spans="1:19" ht="23.25" customHeight="1">
      <c r="A42" s="422"/>
      <c r="B42" s="136" t="s">
        <v>122</v>
      </c>
      <c r="C42" s="62"/>
      <c r="D42" s="62"/>
      <c r="E42" s="62"/>
      <c r="F42" s="137">
        <f>SUM(C42:E42)</f>
        <v>0</v>
      </c>
      <c r="M42" s="138">
        <f>IF(AND(I37&lt;&gt;I38,H53="Ｂ"),E53,E52)</f>
        <v>0</v>
      </c>
      <c r="N42" s="139">
        <f>IF(AND(I37&lt;&gt;I38,H53="Ｂ"),C53,C52)</f>
        <v>0</v>
      </c>
      <c r="Q42" s="64">
        <v>0</v>
      </c>
      <c r="R42" s="65" t="s">
        <v>131</v>
      </c>
      <c r="S42" s="58">
        <v>1140</v>
      </c>
    </row>
    <row r="43" spans="1:19" ht="23.25" customHeight="1">
      <c r="A43" s="423"/>
      <c r="B43" s="136" t="s">
        <v>123</v>
      </c>
      <c r="C43" s="62"/>
      <c r="D43" s="62"/>
      <c r="E43" s="62"/>
      <c r="F43" s="137">
        <f>SUM(C43:E43)</f>
        <v>0</v>
      </c>
      <c r="Q43" s="64">
        <v>0.5</v>
      </c>
      <c r="R43" s="65" t="s">
        <v>132</v>
      </c>
      <c r="S43" s="58">
        <v>1368</v>
      </c>
    </row>
    <row r="44" spans="1:19" ht="23.25" customHeight="1">
      <c r="A44" s="419" t="s">
        <v>124</v>
      </c>
      <c r="B44" s="420"/>
      <c r="C44" s="420"/>
      <c r="D44" s="420"/>
      <c r="E44" s="420"/>
      <c r="F44" s="420"/>
      <c r="G44" s="420"/>
      <c r="H44" s="420"/>
      <c r="I44" s="420"/>
      <c r="Q44" s="64">
        <v>0.6</v>
      </c>
      <c r="R44" s="65" t="s">
        <v>133</v>
      </c>
      <c r="S44" s="58">
        <v>1596</v>
      </c>
    </row>
    <row r="45" spans="1:19" ht="23.25" customHeight="1">
      <c r="A45" s="420"/>
      <c r="B45" s="420"/>
      <c r="C45" s="420"/>
      <c r="D45" s="420"/>
      <c r="E45" s="420"/>
      <c r="F45" s="420"/>
      <c r="G45" s="420"/>
      <c r="H45" s="420"/>
      <c r="I45" s="420"/>
      <c r="Q45" s="64">
        <v>0.7</v>
      </c>
      <c r="R45" s="65" t="s">
        <v>134</v>
      </c>
      <c r="S45" s="58">
        <v>1824</v>
      </c>
    </row>
    <row r="46" spans="1:19" ht="23.25" customHeight="1">
      <c r="A46" s="420"/>
      <c r="B46" s="420"/>
      <c r="C46" s="420"/>
      <c r="D46" s="420"/>
      <c r="E46" s="420"/>
      <c r="F46" s="420"/>
      <c r="G46" s="420"/>
      <c r="H46" s="420"/>
      <c r="I46" s="420"/>
      <c r="Q46" s="64">
        <v>0.8</v>
      </c>
      <c r="R46" s="65" t="s">
        <v>135</v>
      </c>
      <c r="S46" s="58">
        <v>2052</v>
      </c>
    </row>
    <row r="47" spans="1:19" ht="23.25" customHeight="1" thickBot="1">
      <c r="A47" s="420"/>
      <c r="B47" s="420"/>
      <c r="C47" s="420"/>
      <c r="D47" s="420"/>
      <c r="E47" s="420"/>
      <c r="F47" s="420"/>
      <c r="G47" s="420"/>
      <c r="H47" s="420"/>
      <c r="I47" s="420"/>
      <c r="Q47" s="66">
        <v>0.9</v>
      </c>
      <c r="R47" s="67"/>
      <c r="S47" s="68">
        <v>2280</v>
      </c>
    </row>
    <row r="48" spans="1:19" ht="23.25" customHeight="1">
      <c r="A48" s="420"/>
      <c r="B48" s="420"/>
      <c r="C48" s="420"/>
      <c r="D48" s="420"/>
      <c r="E48" s="420"/>
      <c r="F48" s="420"/>
      <c r="G48" s="420"/>
      <c r="H48" s="420"/>
      <c r="I48" s="420"/>
    </row>
    <row r="49" spans="1:19" s="50" customFormat="1">
      <c r="A49" s="436" t="s">
        <v>125</v>
      </c>
      <c r="B49" s="436"/>
      <c r="C49" s="436"/>
      <c r="D49" s="436"/>
      <c r="E49" s="436"/>
      <c r="F49" s="436"/>
      <c r="G49" s="436"/>
      <c r="H49" s="436"/>
      <c r="I49" s="436"/>
      <c r="J49" s="105"/>
      <c r="K49" s="105"/>
      <c r="L49" s="105"/>
      <c r="M49" s="105"/>
      <c r="N49" s="105"/>
      <c r="O49" s="105"/>
      <c r="P49" s="105"/>
      <c r="Q49" s="105"/>
      <c r="R49" s="105"/>
      <c r="S49" s="105"/>
    </row>
    <row r="50" spans="1:19" ht="14.1" customHeight="1"/>
    <row r="51" spans="1:19" ht="24" customHeight="1">
      <c r="A51" s="421">
        <v>8</v>
      </c>
      <c r="B51" s="140" t="s">
        <v>82</v>
      </c>
      <c r="C51" s="426" t="s">
        <v>83</v>
      </c>
      <c r="D51" s="426"/>
      <c r="E51" s="426" t="s">
        <v>28</v>
      </c>
      <c r="F51" s="426"/>
      <c r="H51" s="440" t="s">
        <v>84</v>
      </c>
    </row>
    <row r="52" spans="1:19" ht="24" customHeight="1">
      <c r="A52" s="422"/>
      <c r="B52" s="141" t="s">
        <v>85</v>
      </c>
      <c r="C52" s="452">
        <f>IFERROR(ROUNDDOWN(F42/I37*1/365,3),0)</f>
        <v>0</v>
      </c>
      <c r="D52" s="452"/>
      <c r="E52" s="453">
        <f>ROUNDDOWN(C52*I37,0)</f>
        <v>0</v>
      </c>
      <c r="F52" s="453"/>
      <c r="G52" s="105" t="s">
        <v>86</v>
      </c>
      <c r="H52" s="441"/>
      <c r="I52" s="121" t="s">
        <v>91</v>
      </c>
    </row>
    <row r="53" spans="1:19" ht="24" customHeight="1">
      <c r="A53" s="423"/>
      <c r="B53" s="141" t="s">
        <v>87</v>
      </c>
      <c r="C53" s="452">
        <f>IFERROR(ROUNDDOWN(F43/I38*1/365,3),0)</f>
        <v>0</v>
      </c>
      <c r="D53" s="452"/>
      <c r="E53" s="453">
        <f>ROUNDDOWN(C53*I38,0)</f>
        <v>0</v>
      </c>
      <c r="F53" s="453"/>
      <c r="G53" s="105" t="s">
        <v>86</v>
      </c>
      <c r="H53" s="30" t="s">
        <v>88</v>
      </c>
      <c r="I53" s="121" t="s">
        <v>92</v>
      </c>
    </row>
    <row r="54" spans="1:19" ht="14.1" customHeight="1"/>
    <row r="55" spans="1:19" ht="25.5" customHeight="1">
      <c r="A55" s="389">
        <v>9</v>
      </c>
      <c r="B55" s="418" t="s">
        <v>127</v>
      </c>
      <c r="C55" s="142" t="s">
        <v>29</v>
      </c>
      <c r="D55" s="143" t="s">
        <v>126</v>
      </c>
      <c r="E55" s="142" t="s">
        <v>30</v>
      </c>
    </row>
    <row r="56" spans="1:19" ht="25.5" customHeight="1">
      <c r="A56" s="389"/>
      <c r="B56" s="418"/>
      <c r="C56" s="144">
        <f>VLOOKUP(N42,Q42:S47,3)</f>
        <v>1140</v>
      </c>
      <c r="D56" s="138">
        <f>IF(I11&lt;M42,0,IF(I11-M42&gt;I33,I33,I11-M42))</f>
        <v>0</v>
      </c>
      <c r="E56" s="144">
        <f>IF(D56&gt;0,C56*D56,0)</f>
        <v>0</v>
      </c>
    </row>
    <row r="57" spans="1:19" ht="14.1" customHeight="1"/>
    <row r="58" spans="1:19" ht="25.5" customHeight="1">
      <c r="A58" s="389">
        <v>10</v>
      </c>
      <c r="B58" s="418" t="s">
        <v>128</v>
      </c>
      <c r="C58" s="142" t="s">
        <v>29</v>
      </c>
      <c r="D58" s="143" t="s">
        <v>126</v>
      </c>
      <c r="E58" s="142" t="s">
        <v>30</v>
      </c>
    </row>
    <row r="59" spans="1:19" ht="25.5" customHeight="1">
      <c r="A59" s="389"/>
      <c r="B59" s="418"/>
      <c r="C59" s="144">
        <f>S47</f>
        <v>2280</v>
      </c>
      <c r="D59" s="145">
        <f>I33-D56</f>
        <v>0</v>
      </c>
      <c r="E59" s="144">
        <f>C59*D59</f>
        <v>0</v>
      </c>
    </row>
    <row r="60" spans="1:19" ht="14.1" customHeight="1"/>
    <row r="61" spans="1:19" ht="23.1" customHeight="1">
      <c r="A61" s="106">
        <v>11</v>
      </c>
      <c r="B61" s="146" t="s">
        <v>69</v>
      </c>
      <c r="C61" s="147" t="str">
        <f>別紙２!C160</f>
        <v>非該当</v>
      </c>
      <c r="D61" s="148">
        <f>IF(C61="該当",1.5,1)</f>
        <v>1</v>
      </c>
    </row>
    <row r="62" spans="1:19" ht="14.1" customHeight="1" thickBot="1"/>
    <row r="63" spans="1:19" ht="23.1" customHeight="1" thickBot="1">
      <c r="A63" s="149">
        <v>12</v>
      </c>
      <c r="B63" s="150" t="s">
        <v>31</v>
      </c>
      <c r="C63" s="437">
        <f>(E56+E59)*D61</f>
        <v>0</v>
      </c>
      <c r="D63" s="438"/>
      <c r="F63" s="151"/>
    </row>
    <row r="65" ht="24.75" customHeight="1"/>
  </sheetData>
  <sheetProtection sheet="1" selectLockedCells="1"/>
  <dataConsolidate/>
  <mergeCells count="81">
    <mergeCell ref="C63:D63"/>
    <mergeCell ref="E52:F52"/>
    <mergeCell ref="C53:D53"/>
    <mergeCell ref="E53:F53"/>
    <mergeCell ref="A55:A56"/>
    <mergeCell ref="B55:B56"/>
    <mergeCell ref="A58:A59"/>
    <mergeCell ref="B58:B59"/>
    <mergeCell ref="A51:A53"/>
    <mergeCell ref="C51:D51"/>
    <mergeCell ref="E51:F51"/>
    <mergeCell ref="A41:A43"/>
    <mergeCell ref="Q41:R41"/>
    <mergeCell ref="A44:I48"/>
    <mergeCell ref="A49:I49"/>
    <mergeCell ref="A35:A38"/>
    <mergeCell ref="B35:B36"/>
    <mergeCell ref="H51:H52"/>
    <mergeCell ref="C52:D52"/>
    <mergeCell ref="F28:F29"/>
    <mergeCell ref="G28:G29"/>
    <mergeCell ref="H28:H29"/>
    <mergeCell ref="C35:C36"/>
    <mergeCell ref="D35:D36"/>
    <mergeCell ref="E35:E36"/>
    <mergeCell ref="F35:F36"/>
    <mergeCell ref="G35:G36"/>
    <mergeCell ref="H35:H36"/>
    <mergeCell ref="K24:L27"/>
    <mergeCell ref="P24:Q26"/>
    <mergeCell ref="A25:A26"/>
    <mergeCell ref="B25:B26"/>
    <mergeCell ref="P27:Q27"/>
    <mergeCell ref="F20:F21"/>
    <mergeCell ref="G20:G21"/>
    <mergeCell ref="A28:A30"/>
    <mergeCell ref="B28:B30"/>
    <mergeCell ref="C28:C29"/>
    <mergeCell ref="D28:D29"/>
    <mergeCell ref="E28:E29"/>
    <mergeCell ref="A20:A22"/>
    <mergeCell ref="B20:B22"/>
    <mergeCell ref="C20:C21"/>
    <mergeCell ref="D20:D21"/>
    <mergeCell ref="E20:E21"/>
    <mergeCell ref="M15:M16"/>
    <mergeCell ref="N15:N16"/>
    <mergeCell ref="O15:O16"/>
    <mergeCell ref="Q15:Q16"/>
    <mergeCell ref="R15:R16"/>
    <mergeCell ref="P15:P16"/>
    <mergeCell ref="K9:L10"/>
    <mergeCell ref="K11:L11"/>
    <mergeCell ref="A12:I12"/>
    <mergeCell ref="A14:I14"/>
    <mergeCell ref="K15:L17"/>
    <mergeCell ref="A16:A18"/>
    <mergeCell ref="B16:B18"/>
    <mergeCell ref="C16:C17"/>
    <mergeCell ref="D16:D17"/>
    <mergeCell ref="E16:E17"/>
    <mergeCell ref="F16:F17"/>
    <mergeCell ref="G16:G17"/>
    <mergeCell ref="H16:H17"/>
    <mergeCell ref="K18:K19"/>
    <mergeCell ref="A13:I13"/>
    <mergeCell ref="A7:A11"/>
    <mergeCell ref="G7:G8"/>
    <mergeCell ref="H7:H8"/>
    <mergeCell ref="C2:F2"/>
    <mergeCell ref="G2:I2"/>
    <mergeCell ref="A3:A5"/>
    <mergeCell ref="C3:F3"/>
    <mergeCell ref="G3:I3"/>
    <mergeCell ref="C4:D4"/>
    <mergeCell ref="C5:D5"/>
    <mergeCell ref="B7:B8"/>
    <mergeCell ref="C7:C8"/>
    <mergeCell ref="D7:D8"/>
    <mergeCell ref="E7:E8"/>
    <mergeCell ref="F7:F8"/>
  </mergeCells>
  <phoneticPr fontId="1"/>
  <conditionalFormatting sqref="C52:F52">
    <cfRule type="expression" dxfId="34" priority="5">
      <formula>OR($I$37=$I$38,$H$53="Ａ")</formula>
    </cfRule>
  </conditionalFormatting>
  <conditionalFormatting sqref="C53:F53">
    <cfRule type="expression" dxfId="33" priority="4">
      <formula>AND($I$37&lt;&gt;$I$38,$H$53="Ｂ")</formula>
    </cfRule>
  </conditionalFormatting>
  <conditionalFormatting sqref="G52">
    <cfRule type="expression" dxfId="32" priority="3">
      <formula>AND($I$37&lt;&gt;$I$38,$H$53="Ｂ")</formula>
    </cfRule>
  </conditionalFormatting>
  <conditionalFormatting sqref="G53">
    <cfRule type="expression" dxfId="31" priority="2">
      <formula>OR($I$37=$I$38,$H$53="Ａ")</formula>
    </cfRule>
  </conditionalFormatting>
  <conditionalFormatting sqref="H51:H53">
    <cfRule type="expression" dxfId="30" priority="1">
      <formula>$I$37=$I$38</formula>
    </cfRule>
  </conditionalFormatting>
  <conditionalFormatting sqref="I33">
    <cfRule type="expression" dxfId="29" priority="6">
      <formula>$I$33&lt;0</formula>
    </cfRule>
  </conditionalFormatting>
  <conditionalFormatting sqref="I34">
    <cfRule type="expression" dxfId="28" priority="7">
      <formula>$I$33&lt;0</formula>
    </cfRule>
  </conditionalFormatting>
  <dataValidations count="11">
    <dataValidation type="list" allowBlank="1" showInputMessage="1" showErrorMessage="1" sqref="C5:D5" xr:uid="{00000000-0002-0000-0700-000000000000}">
      <formula1>"存続,廃止,廃止（有床診療所化）,廃止（無床診療所化）"</formula1>
    </dataValidation>
    <dataValidation imeMode="disabled" allowBlank="1" showInputMessage="1" showErrorMessage="1" sqref="C11:G11" xr:uid="{00000000-0002-0000-0700-000001000000}"/>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xr:uid="{00000000-0002-0000-0700-000002000000}">
      <formula1>O18</formula1>
      <formula2>O19</formula2>
    </dataValidation>
    <dataValidation type="whole" imeMode="disabled" operator="greaterThanOrEqual" allowBlank="1" showInputMessage="1" showErrorMessage="1" error="令和２年４月１日時点における稼働病床数未満の数値は入力できません。" sqref="C38:G38" xr:uid="{00000000-0002-0000-0700-000003000000}">
      <formula1>C10</formula1>
    </dataValidation>
    <dataValidation type="whole" imeMode="disabled" operator="greaterThanOrEqual" allowBlank="1" showInputMessage="1" showErrorMessage="1" error="0以上の値を入力してください。" sqref="C9:G10 C18:F18 C42:E43" xr:uid="{00000000-0002-0000-0700-000004000000}">
      <formula1>0</formula1>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xr:uid="{00000000-0002-0000-0700-000005000000}">
      <formula1>P18</formula1>
      <formula2>P19</formula2>
    </dataValidation>
    <dataValidation type="whole" imeMode="disabled" allowBlank="1" showInputMessage="1" showErrorMessage="1" error="対象３区分の減少病床数の合計（融通分を除く）を超える転換はできません。" sqref="D26" xr:uid="{00000000-0002-0000-0700-000006000000}">
      <formula1>0</formula1>
      <formula2>O27</formula2>
    </dataValidation>
    <dataValidation type="list" allowBlank="1" showInputMessage="1" showErrorMessage="1" sqref="H53" xr:uid="{00000000-0002-0000-0700-000007000000}">
      <formula1>IF($I$37&lt;&gt;$I$38,INDIRECT("I46:I47"),INDIRECT("I46"))</formula1>
    </dataValidation>
    <dataValidation type="whole" imeMode="disabled" operator="greaterThanOrEqual" allowBlank="1" showInputMessage="1" showErrorMessage="1" error="平成30年度病床機能報告における稼働病床数未満の数値は入力できません。" sqref="C37:G37" xr:uid="{00000000-0002-0000-0700-000008000000}">
      <formula1>C9</formula1>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xr:uid="{00000000-0002-0000-0700-000009000000}">
      <formula1>N18</formula1>
      <formula2>N19</formula2>
    </dataValidation>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xr:uid="{00000000-0002-0000-0700-00000A000000}">
      <formula1>M18</formula1>
      <formula2>M19</formula2>
    </dataValidation>
  </dataValidations>
  <pageMargins left="0.70866141732283472" right="0.70866141732283472" top="0.39370078740157483" bottom="0.39370078740157483" header="0.31496062992125984" footer="0.31496062992125984"/>
  <pageSetup paperSize="9" scale="64" fitToWidth="0" orientation="portrait" r:id="rId1"/>
  <colBreaks count="1" manualBreakCount="1">
    <brk id="9" max="57" man="1"/>
  </col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65"/>
  <sheetViews>
    <sheetView view="pageBreakPreview" zoomScale="85" zoomScaleNormal="100" zoomScaleSheetLayoutView="85" workbookViewId="0">
      <selection activeCell="AZ16" sqref="AZ16:BG18"/>
    </sheetView>
  </sheetViews>
  <sheetFormatPr defaultColWidth="9" defaultRowHeight="17.399999999999999"/>
  <cols>
    <col min="1" max="1" width="5.44140625" style="105" customWidth="1"/>
    <col min="2" max="2" width="27.33203125" style="105" customWidth="1"/>
    <col min="3" max="8" width="10.77734375" style="105" customWidth="1"/>
    <col min="9" max="9" width="16.44140625" style="105" customWidth="1"/>
    <col min="10" max="12" width="9" style="105" hidden="1" customWidth="1"/>
    <col min="13" max="20" width="11.6640625" style="105" hidden="1" customWidth="1"/>
    <col min="21" max="21" width="11.6640625" style="105" customWidth="1"/>
    <col min="22" max="16384" width="9" style="105"/>
  </cols>
  <sheetData>
    <row r="1" spans="1:23" ht="34.5" customHeight="1">
      <c r="A1" s="104" t="s">
        <v>24</v>
      </c>
    </row>
    <row r="2" spans="1:23" ht="15" customHeight="1">
      <c r="A2" s="106" t="s">
        <v>8</v>
      </c>
      <c r="B2" s="106" t="s">
        <v>108</v>
      </c>
      <c r="C2" s="430" t="s">
        <v>10</v>
      </c>
      <c r="D2" s="431"/>
      <c r="E2" s="431"/>
      <c r="F2" s="432"/>
      <c r="G2" s="389" t="s">
        <v>99</v>
      </c>
      <c r="H2" s="389"/>
      <c r="I2" s="389"/>
      <c r="K2" s="93"/>
      <c r="L2" s="93"/>
      <c r="M2" s="94"/>
      <c r="N2" s="94"/>
      <c r="O2" s="94"/>
      <c r="P2" s="94"/>
      <c r="Q2" s="93"/>
      <c r="R2" s="93"/>
      <c r="S2" s="94"/>
      <c r="T2" s="94"/>
      <c r="U2" s="94"/>
      <c r="V2" s="94"/>
      <c r="W2" s="93"/>
    </row>
    <row r="3" spans="1:23" ht="26.25" customHeight="1">
      <c r="A3" s="427" t="s">
        <v>60</v>
      </c>
      <c r="B3" s="103"/>
      <c r="C3" s="467"/>
      <c r="D3" s="468"/>
      <c r="E3" s="468"/>
      <c r="F3" s="469"/>
      <c r="G3" s="429"/>
      <c r="H3" s="429"/>
      <c r="I3" s="429"/>
    </row>
    <row r="4" spans="1:23" ht="15" customHeight="1">
      <c r="A4" s="427"/>
      <c r="B4" s="106" t="s">
        <v>13</v>
      </c>
      <c r="C4" s="428" t="s">
        <v>37</v>
      </c>
      <c r="D4" s="428"/>
      <c r="K4" s="93"/>
      <c r="L4" s="93"/>
      <c r="M4" s="94"/>
      <c r="N4" s="94"/>
      <c r="O4" s="94"/>
      <c r="P4" s="94"/>
      <c r="Q4" s="93"/>
      <c r="R4" s="93"/>
      <c r="S4" s="94"/>
      <c r="T4" s="94"/>
      <c r="U4" s="94"/>
      <c r="V4" s="94"/>
      <c r="W4" s="93"/>
    </row>
    <row r="5" spans="1:23" ht="26.25" customHeight="1">
      <c r="A5" s="427"/>
      <c r="B5" s="103"/>
      <c r="C5" s="429"/>
      <c r="D5" s="429"/>
      <c r="K5" s="93"/>
      <c r="L5" s="93"/>
      <c r="M5" s="94"/>
      <c r="N5" s="94"/>
      <c r="O5" s="94"/>
      <c r="P5" s="94"/>
    </row>
    <row r="6" spans="1:23" ht="18" thickBot="1"/>
    <row r="7" spans="1:23" ht="14.1" customHeight="1" thickBot="1">
      <c r="A7" s="389">
        <v>1</v>
      </c>
      <c r="B7" s="396" t="s">
        <v>109</v>
      </c>
      <c r="C7" s="390" t="s">
        <v>2</v>
      </c>
      <c r="D7" s="392" t="s">
        <v>3</v>
      </c>
      <c r="E7" s="394" t="s">
        <v>4</v>
      </c>
      <c r="F7" s="416" t="s">
        <v>6</v>
      </c>
      <c r="G7" s="400" t="s">
        <v>5</v>
      </c>
      <c r="H7" s="402" t="s">
        <v>25</v>
      </c>
      <c r="I7" s="108"/>
    </row>
    <row r="8" spans="1:23" ht="14.1" customHeight="1" thickBot="1">
      <c r="A8" s="389"/>
      <c r="B8" s="397"/>
      <c r="C8" s="391"/>
      <c r="D8" s="393"/>
      <c r="E8" s="394"/>
      <c r="F8" s="417"/>
      <c r="G8" s="401"/>
      <c r="H8" s="403"/>
      <c r="I8" s="109" t="s">
        <v>111</v>
      </c>
      <c r="K8" s="105" t="s">
        <v>174</v>
      </c>
    </row>
    <row r="9" spans="1:23" ht="24" customHeight="1">
      <c r="A9" s="389"/>
      <c r="B9" s="110" t="s">
        <v>79</v>
      </c>
      <c r="C9" s="40"/>
      <c r="D9" s="41"/>
      <c r="E9" s="42"/>
      <c r="F9" s="43"/>
      <c r="G9" s="44"/>
      <c r="H9" s="111">
        <f>SUM(C9:G9)</f>
        <v>0</v>
      </c>
      <c r="I9" s="112">
        <f>SUM(C9,D9,F9)</f>
        <v>0</v>
      </c>
      <c r="K9" s="404" t="s">
        <v>115</v>
      </c>
      <c r="L9" s="405"/>
    </row>
    <row r="10" spans="1:23" ht="24" customHeight="1" thickBot="1">
      <c r="A10" s="389"/>
      <c r="B10" s="113" t="s">
        <v>110</v>
      </c>
      <c r="C10" s="45"/>
      <c r="D10" s="46"/>
      <c r="E10" s="47"/>
      <c r="F10" s="48"/>
      <c r="G10" s="49"/>
      <c r="H10" s="114">
        <f>SUM(C10:G10)</f>
        <v>0</v>
      </c>
      <c r="I10" s="115">
        <f>SUM(C10,D10,F10)</f>
        <v>0</v>
      </c>
      <c r="K10" s="406"/>
      <c r="L10" s="407"/>
    </row>
    <row r="11" spans="1:23" ht="24" customHeight="1" thickTop="1" thickBot="1">
      <c r="A11" s="389"/>
      <c r="B11" s="116" t="str">
        <f>"③　統合前病床数＝"&amp; $K11&amp;" （※２）"</f>
        <v>③　統合前病床数＝② （※２）</v>
      </c>
      <c r="C11" s="35">
        <f>IF($K11="①",C9,C10)</f>
        <v>0</v>
      </c>
      <c r="D11" s="36">
        <f>IF($K11="①",D9,D10)</f>
        <v>0</v>
      </c>
      <c r="E11" s="37">
        <f>IF($K11="①",E9,E10)</f>
        <v>0</v>
      </c>
      <c r="F11" s="38">
        <f>IF($K11="①",F9,F10)</f>
        <v>0</v>
      </c>
      <c r="G11" s="39">
        <f>IF($K11="①",G9,G10)</f>
        <v>0</v>
      </c>
      <c r="H11" s="117">
        <f>SUM(C11:G11)</f>
        <v>0</v>
      </c>
      <c r="I11" s="38">
        <f>SUM(C11,D11,F11)</f>
        <v>0</v>
      </c>
      <c r="K11" s="408" t="str">
        <f>IF(I9&lt;I10,"①","②")</f>
        <v>②</v>
      </c>
      <c r="L11" s="409"/>
    </row>
    <row r="12" spans="1:23" ht="54" customHeight="1">
      <c r="A12" s="398" t="s">
        <v>112</v>
      </c>
      <c r="B12" s="399"/>
      <c r="C12" s="399"/>
      <c r="D12" s="399"/>
      <c r="E12" s="399"/>
      <c r="F12" s="399"/>
      <c r="G12" s="399"/>
      <c r="H12" s="399"/>
      <c r="I12" s="399"/>
    </row>
    <row r="13" spans="1:23">
      <c r="A13" s="399" t="s">
        <v>113</v>
      </c>
      <c r="B13" s="399"/>
      <c r="C13" s="399"/>
      <c r="D13" s="399"/>
      <c r="E13" s="399"/>
      <c r="F13" s="399"/>
      <c r="G13" s="399"/>
      <c r="H13" s="399"/>
      <c r="I13" s="399"/>
      <c r="S13" s="153"/>
    </row>
    <row r="14" spans="1:23" ht="18" thickBot="1">
      <c r="A14" s="399" t="s">
        <v>114</v>
      </c>
      <c r="B14" s="399"/>
      <c r="C14" s="399"/>
      <c r="D14" s="399"/>
      <c r="E14" s="399"/>
      <c r="F14" s="399"/>
      <c r="G14" s="399"/>
      <c r="H14" s="399"/>
      <c r="I14" s="399"/>
      <c r="K14" s="105" t="s">
        <v>156</v>
      </c>
      <c r="S14" s="152"/>
    </row>
    <row r="15" spans="1:23" ht="14.1" customHeight="1" thickBot="1">
      <c r="K15" s="410" t="s">
        <v>150</v>
      </c>
      <c r="L15" s="411"/>
      <c r="M15" s="442" t="s">
        <v>2</v>
      </c>
      <c r="N15" s="442" t="s">
        <v>3</v>
      </c>
      <c r="O15" s="442" t="s">
        <v>4</v>
      </c>
      <c r="P15" s="444" t="s">
        <v>6</v>
      </c>
      <c r="Q15" s="466" t="s">
        <v>47</v>
      </c>
      <c r="R15" s="463" t="s">
        <v>25</v>
      </c>
      <c r="S15" s="55"/>
    </row>
    <row r="16" spans="1:23" ht="14.1" customHeight="1" thickBot="1">
      <c r="A16" s="389">
        <v>2</v>
      </c>
      <c r="B16" s="395" t="s">
        <v>48</v>
      </c>
      <c r="C16" s="390" t="s">
        <v>2</v>
      </c>
      <c r="D16" s="392" t="s">
        <v>3</v>
      </c>
      <c r="E16" s="394" t="s">
        <v>4</v>
      </c>
      <c r="F16" s="416" t="s">
        <v>6</v>
      </c>
      <c r="G16" s="401" t="s">
        <v>47</v>
      </c>
      <c r="H16" s="402" t="s">
        <v>25</v>
      </c>
      <c r="I16" s="108"/>
      <c r="K16" s="412"/>
      <c r="L16" s="413"/>
      <c r="M16" s="443"/>
      <c r="N16" s="443"/>
      <c r="O16" s="443"/>
      <c r="P16" s="445"/>
      <c r="Q16" s="415"/>
      <c r="R16" s="463"/>
      <c r="S16" s="56" t="s">
        <v>116</v>
      </c>
    </row>
    <row r="17" spans="1:19" ht="14.1" customHeight="1">
      <c r="A17" s="389"/>
      <c r="B17" s="395"/>
      <c r="C17" s="391"/>
      <c r="D17" s="393"/>
      <c r="E17" s="394"/>
      <c r="F17" s="417"/>
      <c r="G17" s="401"/>
      <c r="H17" s="403"/>
      <c r="I17" s="109" t="s">
        <v>26</v>
      </c>
      <c r="K17" s="414"/>
      <c r="L17" s="415"/>
      <c r="M17" s="57">
        <f>C18-C11</f>
        <v>0</v>
      </c>
      <c r="N17" s="57">
        <f>D18-D11</f>
        <v>0</v>
      </c>
      <c r="O17" s="57">
        <f>E18-E11</f>
        <v>0</v>
      </c>
      <c r="P17" s="58">
        <f>F18-F11</f>
        <v>0</v>
      </c>
      <c r="Q17" s="59">
        <f t="shared" ref="Q17" si="0">G18-G11</f>
        <v>0</v>
      </c>
      <c r="R17" s="60">
        <f>H18-H11</f>
        <v>0</v>
      </c>
      <c r="S17" s="57">
        <f>I18-I11</f>
        <v>0</v>
      </c>
    </row>
    <row r="18" spans="1:19" ht="24" customHeight="1" thickBot="1">
      <c r="A18" s="389"/>
      <c r="B18" s="395"/>
      <c r="C18" s="51"/>
      <c r="D18" s="52"/>
      <c r="E18" s="53"/>
      <c r="F18" s="54"/>
      <c r="G18" s="118">
        <v>0</v>
      </c>
      <c r="H18" s="119">
        <f>SUM(C18:G18)</f>
        <v>0</v>
      </c>
      <c r="I18" s="120">
        <f>SUM(C18,D18,F18)</f>
        <v>0</v>
      </c>
      <c r="K18" s="464" t="s">
        <v>151</v>
      </c>
      <c r="L18" s="95" t="s">
        <v>152</v>
      </c>
      <c r="M18" s="157">
        <f>IF(M17&gt;0,M17*-1,0)</f>
        <v>0</v>
      </c>
      <c r="N18" s="157">
        <f>IF(N17&gt;0,N17*-1,0)</f>
        <v>0</v>
      </c>
      <c r="O18" s="157">
        <f>IF(O17&gt;0,O17*-1,0)</f>
        <v>0</v>
      </c>
      <c r="P18" s="158">
        <f>IF(P17&gt;0,P17*-1,0)</f>
        <v>0</v>
      </c>
      <c r="Q18" s="98"/>
      <c r="R18" s="96"/>
      <c r="S18" s="101">
        <f>IF(S17&gt;0,S17*-1,0)</f>
        <v>0</v>
      </c>
    </row>
    <row r="19" spans="1:19" s="121" customFormat="1" ht="14.1" customHeight="1" thickBot="1">
      <c r="C19" s="50"/>
      <c r="D19" s="50"/>
      <c r="E19" s="50"/>
      <c r="F19" s="50"/>
      <c r="G19" s="50"/>
      <c r="H19" s="50"/>
      <c r="I19" s="122"/>
      <c r="K19" s="465"/>
      <c r="L19" s="156" t="s">
        <v>153</v>
      </c>
      <c r="M19" s="159">
        <f>IF(M17&lt;0,M17*-1,0)</f>
        <v>0</v>
      </c>
      <c r="N19" s="159">
        <f t="shared" ref="N19:P19" si="1">IF(N17&lt;0,N17*-1,0)</f>
        <v>0</v>
      </c>
      <c r="O19" s="159">
        <f t="shared" si="1"/>
        <v>0</v>
      </c>
      <c r="P19" s="160">
        <f t="shared" si="1"/>
        <v>0</v>
      </c>
      <c r="Q19" s="99"/>
      <c r="R19" s="97"/>
      <c r="S19" s="102">
        <f>IF(S17&lt;0,S17*-1,0)</f>
        <v>0</v>
      </c>
    </row>
    <row r="20" spans="1:19" ht="14.1" customHeight="1">
      <c r="A20" s="389">
        <v>3</v>
      </c>
      <c r="B20" s="395" t="s">
        <v>163</v>
      </c>
      <c r="C20" s="390" t="s">
        <v>2</v>
      </c>
      <c r="D20" s="392" t="s">
        <v>3</v>
      </c>
      <c r="E20" s="394" t="s">
        <v>4</v>
      </c>
      <c r="F20" s="416" t="s">
        <v>6</v>
      </c>
      <c r="G20" s="432" t="s">
        <v>36</v>
      </c>
      <c r="Q20" s="123"/>
    </row>
    <row r="21" spans="1:19" ht="14.1" customHeight="1">
      <c r="A21" s="389"/>
      <c r="B21" s="395"/>
      <c r="C21" s="391"/>
      <c r="D21" s="393"/>
      <c r="E21" s="394"/>
      <c r="F21" s="417"/>
      <c r="G21" s="432"/>
      <c r="K21" s="50"/>
      <c r="L21" s="50"/>
      <c r="M21" s="50"/>
      <c r="N21" s="50"/>
      <c r="O21" s="50"/>
      <c r="P21" s="50"/>
      <c r="R21" s="50"/>
      <c r="S21" s="50"/>
    </row>
    <row r="22" spans="1:19" ht="24" customHeight="1" thickBot="1">
      <c r="A22" s="389"/>
      <c r="B22" s="395"/>
      <c r="C22" s="51"/>
      <c r="D22" s="52"/>
      <c r="E22" s="53"/>
      <c r="F22" s="54"/>
      <c r="G22" s="118">
        <f>SUM(C22,D22,F22)</f>
        <v>0</v>
      </c>
    </row>
    <row r="23" spans="1:19" ht="18.75" customHeight="1" thickBot="1">
      <c r="A23" s="124" t="s">
        <v>117</v>
      </c>
      <c r="B23" s="125"/>
      <c r="K23" s="105" t="s">
        <v>170</v>
      </c>
      <c r="P23" s="105" t="s">
        <v>171</v>
      </c>
    </row>
    <row r="24" spans="1:19" ht="14.1" customHeight="1">
      <c r="K24" s="454" t="s">
        <v>136</v>
      </c>
      <c r="L24" s="455"/>
      <c r="M24" s="70" t="s">
        <v>167</v>
      </c>
      <c r="N24" s="71" t="s">
        <v>168</v>
      </c>
      <c r="O24" s="89" t="s">
        <v>164</v>
      </c>
      <c r="P24" s="446" t="s">
        <v>137</v>
      </c>
      <c r="Q24" s="447"/>
      <c r="R24" s="72"/>
      <c r="S24" s="73"/>
    </row>
    <row r="25" spans="1:19" ht="21.75" customHeight="1">
      <c r="A25" s="389">
        <v>4</v>
      </c>
      <c r="B25" s="440" t="s">
        <v>80</v>
      </c>
      <c r="C25" s="126" t="s">
        <v>4</v>
      </c>
      <c r="D25" s="126" t="s">
        <v>27</v>
      </c>
      <c r="E25" s="126" t="s">
        <v>25</v>
      </c>
      <c r="K25" s="456"/>
      <c r="L25" s="457"/>
      <c r="M25" s="74" t="s">
        <v>138</v>
      </c>
      <c r="N25" s="75" t="s">
        <v>139</v>
      </c>
      <c r="O25" s="76" t="s">
        <v>140</v>
      </c>
      <c r="P25" s="448"/>
      <c r="Q25" s="449"/>
      <c r="R25" s="77" t="s">
        <v>141</v>
      </c>
      <c r="S25" s="78" t="s">
        <v>142</v>
      </c>
    </row>
    <row r="26" spans="1:19" ht="25.5" customHeight="1" thickBot="1">
      <c r="A26" s="389"/>
      <c r="B26" s="440"/>
      <c r="C26" s="127">
        <f>IF(E11&lt;E18,P27,0)</f>
        <v>0</v>
      </c>
      <c r="D26" s="61"/>
      <c r="E26" s="127">
        <f>SUM(C26:D26)</f>
        <v>0</v>
      </c>
      <c r="F26" s="128"/>
      <c r="K26" s="456"/>
      <c r="L26" s="457"/>
      <c r="M26" s="79" t="s">
        <v>165</v>
      </c>
      <c r="N26" s="80" t="s">
        <v>166</v>
      </c>
      <c r="O26" s="81" t="s">
        <v>145</v>
      </c>
      <c r="P26" s="448"/>
      <c r="Q26" s="449"/>
      <c r="R26" s="82" t="s">
        <v>143</v>
      </c>
      <c r="S26" s="83" t="s">
        <v>144</v>
      </c>
    </row>
    <row r="27" spans="1:19" ht="14.1" customHeight="1" thickBot="1">
      <c r="K27" s="458"/>
      <c r="L27" s="459"/>
      <c r="M27" s="84">
        <f>I11-I18</f>
        <v>0</v>
      </c>
      <c r="N27" s="85">
        <f>G22</f>
        <v>0</v>
      </c>
      <c r="O27" s="86">
        <f>IF(M27&gt;N27,M27-N27,0)</f>
        <v>0</v>
      </c>
      <c r="P27" s="450">
        <f>MIN(R27:S27)</f>
        <v>0</v>
      </c>
      <c r="Q27" s="451"/>
      <c r="R27" s="87">
        <f>O27-D26</f>
        <v>0</v>
      </c>
      <c r="S27" s="88">
        <f>E18+E22-E11</f>
        <v>0</v>
      </c>
    </row>
    <row r="28" spans="1:19" ht="14.1" customHeight="1" thickBot="1">
      <c r="A28" s="389">
        <v>5</v>
      </c>
      <c r="B28" s="395" t="s">
        <v>118</v>
      </c>
      <c r="C28" s="390" t="s">
        <v>2</v>
      </c>
      <c r="D28" s="392" t="s">
        <v>3</v>
      </c>
      <c r="E28" s="394" t="s">
        <v>4</v>
      </c>
      <c r="F28" s="416" t="s">
        <v>6</v>
      </c>
      <c r="G28" s="401" t="s">
        <v>5</v>
      </c>
      <c r="H28" s="402" t="s">
        <v>25</v>
      </c>
      <c r="I28" s="108"/>
    </row>
    <row r="29" spans="1:19" ht="14.1" customHeight="1">
      <c r="A29" s="389"/>
      <c r="B29" s="395"/>
      <c r="C29" s="391"/>
      <c r="D29" s="393"/>
      <c r="E29" s="394"/>
      <c r="F29" s="417"/>
      <c r="G29" s="401"/>
      <c r="H29" s="403"/>
      <c r="I29" s="109" t="s">
        <v>26</v>
      </c>
    </row>
    <row r="30" spans="1:19" ht="24" customHeight="1" thickBot="1">
      <c r="A30" s="389"/>
      <c r="B30" s="395"/>
      <c r="C30" s="129">
        <f>C11-C18</f>
        <v>0</v>
      </c>
      <c r="D30" s="130">
        <f>D11-D18</f>
        <v>0</v>
      </c>
      <c r="E30" s="131">
        <f>E11-E18</f>
        <v>0</v>
      </c>
      <c r="F30" s="132">
        <f>F11-F18</f>
        <v>0</v>
      </c>
      <c r="G30" s="118">
        <f>G11-G18</f>
        <v>0</v>
      </c>
      <c r="H30" s="119">
        <f>SUM(C30:G30)</f>
        <v>0</v>
      </c>
      <c r="I30" s="92">
        <f>C30+D30+F30</f>
        <v>0</v>
      </c>
    </row>
    <row r="31" spans="1:19" ht="14.1" customHeight="1" thickBot="1"/>
    <row r="32" spans="1:19" ht="24.9" customHeight="1">
      <c r="F32" s="90" t="s">
        <v>148</v>
      </c>
      <c r="G32" s="155" t="s">
        <v>160</v>
      </c>
      <c r="H32" s="161" t="s">
        <v>169</v>
      </c>
      <c r="I32" s="91" t="s">
        <v>149</v>
      </c>
    </row>
    <row r="33" spans="1:19" ht="24.9" customHeight="1" thickBot="1">
      <c r="F33" s="57">
        <f>I30</f>
        <v>0</v>
      </c>
      <c r="G33" s="57">
        <f>E26</f>
        <v>0</v>
      </c>
      <c r="H33" s="58">
        <f>G22</f>
        <v>0</v>
      </c>
      <c r="I33" s="120">
        <f>IF(F33-G33-H33&lt;0,0,F33-G33-H33)</f>
        <v>0</v>
      </c>
    </row>
    <row r="34" spans="1:19" ht="14.1" customHeight="1" thickBot="1">
      <c r="I34" s="100" t="s">
        <v>154</v>
      </c>
    </row>
    <row r="35" spans="1:19" ht="14.1" customHeight="1" thickBot="1">
      <c r="A35" s="389">
        <v>6</v>
      </c>
      <c r="B35" s="424" t="s">
        <v>119</v>
      </c>
      <c r="C35" s="390" t="s">
        <v>2</v>
      </c>
      <c r="D35" s="392" t="s">
        <v>3</v>
      </c>
      <c r="E35" s="394" t="s">
        <v>4</v>
      </c>
      <c r="F35" s="416" t="s">
        <v>6</v>
      </c>
      <c r="G35" s="401" t="s">
        <v>47</v>
      </c>
      <c r="H35" s="402" t="s">
        <v>25</v>
      </c>
      <c r="I35" s="108"/>
    </row>
    <row r="36" spans="1:19" ht="14.1" customHeight="1">
      <c r="A36" s="389"/>
      <c r="B36" s="425"/>
      <c r="C36" s="391"/>
      <c r="D36" s="393"/>
      <c r="E36" s="394"/>
      <c r="F36" s="417"/>
      <c r="G36" s="401"/>
      <c r="H36" s="403"/>
      <c r="I36" s="109" t="s">
        <v>26</v>
      </c>
    </row>
    <row r="37" spans="1:19" ht="24" customHeight="1">
      <c r="A37" s="389"/>
      <c r="B37" s="133" t="s">
        <v>79</v>
      </c>
      <c r="C37" s="31"/>
      <c r="D37" s="32"/>
      <c r="E37" s="53"/>
      <c r="F37" s="33"/>
      <c r="G37" s="34"/>
      <c r="H37" s="119">
        <f>SUM(C37:G37)</f>
        <v>0</v>
      </c>
      <c r="I37" s="134">
        <f>SUM(C37,D37,F37)</f>
        <v>0</v>
      </c>
    </row>
    <row r="38" spans="1:19" ht="24" customHeight="1" thickBot="1">
      <c r="A38" s="389"/>
      <c r="B38" s="133" t="s">
        <v>120</v>
      </c>
      <c r="C38" s="51"/>
      <c r="D38" s="52"/>
      <c r="E38" s="53"/>
      <c r="F38" s="54"/>
      <c r="G38" s="34"/>
      <c r="H38" s="119">
        <f>SUM(C38:G38)</f>
        <v>0</v>
      </c>
      <c r="I38" s="132">
        <f>SUM(C38,D38,F38)</f>
        <v>0</v>
      </c>
    </row>
    <row r="39" spans="1:19" ht="18.75" customHeight="1">
      <c r="A39" s="124" t="s">
        <v>121</v>
      </c>
      <c r="B39" s="125"/>
      <c r="M39" s="105" t="s">
        <v>172</v>
      </c>
    </row>
    <row r="40" spans="1:19" ht="14.1" customHeight="1" thickBot="1">
      <c r="M40" s="105" t="s">
        <v>157</v>
      </c>
      <c r="N40" s="105" t="s">
        <v>173</v>
      </c>
      <c r="Q40" s="105" t="s">
        <v>173</v>
      </c>
    </row>
    <row r="41" spans="1:19" ht="33" customHeight="1">
      <c r="A41" s="421">
        <v>7</v>
      </c>
      <c r="B41" s="135" t="s">
        <v>81</v>
      </c>
      <c r="C41" s="126" t="s">
        <v>2</v>
      </c>
      <c r="D41" s="126" t="s">
        <v>3</v>
      </c>
      <c r="E41" s="126" t="s">
        <v>6</v>
      </c>
      <c r="F41" s="126" t="s">
        <v>25</v>
      </c>
      <c r="M41" s="154" t="s">
        <v>158</v>
      </c>
      <c r="N41" s="69" t="s">
        <v>159</v>
      </c>
      <c r="Q41" s="460" t="s">
        <v>129</v>
      </c>
      <c r="R41" s="461"/>
      <c r="S41" s="63" t="s">
        <v>130</v>
      </c>
    </row>
    <row r="42" spans="1:19" ht="23.25" customHeight="1">
      <c r="A42" s="422"/>
      <c r="B42" s="136" t="s">
        <v>122</v>
      </c>
      <c r="C42" s="62"/>
      <c r="D42" s="62"/>
      <c r="E42" s="62"/>
      <c r="F42" s="137">
        <f>SUM(C42:E42)</f>
        <v>0</v>
      </c>
      <c r="M42" s="138">
        <f>IF(AND(I37&lt;&gt;I38,H53="Ｂ"),E53,E52)</f>
        <v>0</v>
      </c>
      <c r="N42" s="139">
        <f>IF(AND(I37&lt;&gt;I38,H53="Ｂ"),C53,C52)</f>
        <v>0</v>
      </c>
      <c r="Q42" s="64">
        <v>0</v>
      </c>
      <c r="R42" s="65" t="s">
        <v>131</v>
      </c>
      <c r="S42" s="58">
        <v>1140</v>
      </c>
    </row>
    <row r="43" spans="1:19" ht="23.25" customHeight="1">
      <c r="A43" s="423"/>
      <c r="B43" s="136" t="s">
        <v>123</v>
      </c>
      <c r="C43" s="62"/>
      <c r="D43" s="62"/>
      <c r="E43" s="62"/>
      <c r="F43" s="137">
        <f>SUM(C43:E43)</f>
        <v>0</v>
      </c>
      <c r="Q43" s="64">
        <v>0.5</v>
      </c>
      <c r="R43" s="65" t="s">
        <v>132</v>
      </c>
      <c r="S43" s="58">
        <v>1368</v>
      </c>
    </row>
    <row r="44" spans="1:19" ht="23.25" customHeight="1">
      <c r="A44" s="419" t="s">
        <v>124</v>
      </c>
      <c r="B44" s="420"/>
      <c r="C44" s="420"/>
      <c r="D44" s="420"/>
      <c r="E44" s="420"/>
      <c r="F44" s="420"/>
      <c r="G44" s="420"/>
      <c r="H44" s="420"/>
      <c r="I44" s="420"/>
      <c r="Q44" s="64">
        <v>0.6</v>
      </c>
      <c r="R44" s="65" t="s">
        <v>133</v>
      </c>
      <c r="S44" s="58">
        <v>1596</v>
      </c>
    </row>
    <row r="45" spans="1:19" ht="23.25" customHeight="1">
      <c r="A45" s="420"/>
      <c r="B45" s="420"/>
      <c r="C45" s="420"/>
      <c r="D45" s="420"/>
      <c r="E45" s="420"/>
      <c r="F45" s="420"/>
      <c r="G45" s="420"/>
      <c r="H45" s="420"/>
      <c r="I45" s="420"/>
      <c r="Q45" s="64">
        <v>0.7</v>
      </c>
      <c r="R45" s="65" t="s">
        <v>134</v>
      </c>
      <c r="S45" s="58">
        <v>1824</v>
      </c>
    </row>
    <row r="46" spans="1:19" ht="23.25" customHeight="1">
      <c r="A46" s="420"/>
      <c r="B46" s="420"/>
      <c r="C46" s="420"/>
      <c r="D46" s="420"/>
      <c r="E46" s="420"/>
      <c r="F46" s="420"/>
      <c r="G46" s="420"/>
      <c r="H46" s="420"/>
      <c r="I46" s="420"/>
      <c r="Q46" s="64">
        <v>0.8</v>
      </c>
      <c r="R46" s="65" t="s">
        <v>135</v>
      </c>
      <c r="S46" s="58">
        <v>2052</v>
      </c>
    </row>
    <row r="47" spans="1:19" ht="23.25" customHeight="1" thickBot="1">
      <c r="A47" s="420"/>
      <c r="B47" s="420"/>
      <c r="C47" s="420"/>
      <c r="D47" s="420"/>
      <c r="E47" s="420"/>
      <c r="F47" s="420"/>
      <c r="G47" s="420"/>
      <c r="H47" s="420"/>
      <c r="I47" s="420"/>
      <c r="Q47" s="66">
        <v>0.9</v>
      </c>
      <c r="R47" s="67"/>
      <c r="S47" s="68">
        <v>2280</v>
      </c>
    </row>
    <row r="48" spans="1:19" ht="23.25" customHeight="1">
      <c r="A48" s="420"/>
      <c r="B48" s="420"/>
      <c r="C48" s="420"/>
      <c r="D48" s="420"/>
      <c r="E48" s="420"/>
      <c r="F48" s="420"/>
      <c r="G48" s="420"/>
      <c r="H48" s="420"/>
      <c r="I48" s="420"/>
    </row>
    <row r="49" spans="1:19" s="50" customFormat="1">
      <c r="A49" s="436" t="s">
        <v>125</v>
      </c>
      <c r="B49" s="436"/>
      <c r="C49" s="436"/>
      <c r="D49" s="436"/>
      <c r="E49" s="436"/>
      <c r="F49" s="436"/>
      <c r="G49" s="436"/>
      <c r="H49" s="436"/>
      <c r="I49" s="436"/>
      <c r="J49" s="105"/>
      <c r="K49" s="105"/>
      <c r="L49" s="105"/>
      <c r="M49" s="105"/>
      <c r="N49" s="105"/>
      <c r="O49" s="105"/>
      <c r="P49" s="105"/>
      <c r="Q49" s="105"/>
      <c r="R49" s="105"/>
      <c r="S49" s="105"/>
    </row>
    <row r="50" spans="1:19" ht="14.1" customHeight="1"/>
    <row r="51" spans="1:19" ht="24" customHeight="1">
      <c r="A51" s="421">
        <v>8</v>
      </c>
      <c r="B51" s="140" t="s">
        <v>82</v>
      </c>
      <c r="C51" s="426" t="s">
        <v>83</v>
      </c>
      <c r="D51" s="426"/>
      <c r="E51" s="426" t="s">
        <v>28</v>
      </c>
      <c r="F51" s="426"/>
      <c r="H51" s="440" t="s">
        <v>84</v>
      </c>
    </row>
    <row r="52" spans="1:19" ht="24" customHeight="1">
      <c r="A52" s="422"/>
      <c r="B52" s="141" t="s">
        <v>85</v>
      </c>
      <c r="C52" s="452">
        <f>IFERROR(ROUNDDOWN(F42/I37*1/365,3),0)</f>
        <v>0</v>
      </c>
      <c r="D52" s="452"/>
      <c r="E52" s="453">
        <f>ROUNDDOWN(C52*I37,0)</f>
        <v>0</v>
      </c>
      <c r="F52" s="453"/>
      <c r="G52" s="105" t="s">
        <v>86</v>
      </c>
      <c r="H52" s="441"/>
      <c r="I52" s="121" t="s">
        <v>91</v>
      </c>
    </row>
    <row r="53" spans="1:19" ht="24" customHeight="1">
      <c r="A53" s="423"/>
      <c r="B53" s="141" t="s">
        <v>87</v>
      </c>
      <c r="C53" s="452">
        <f>IFERROR(ROUNDDOWN(F43/I38*1/365,3),0)</f>
        <v>0</v>
      </c>
      <c r="D53" s="452"/>
      <c r="E53" s="453">
        <f>ROUNDDOWN(C53*I38,0)</f>
        <v>0</v>
      </c>
      <c r="F53" s="453"/>
      <c r="G53" s="105" t="s">
        <v>86</v>
      </c>
      <c r="H53" s="30" t="s">
        <v>88</v>
      </c>
      <c r="I53" s="121" t="s">
        <v>92</v>
      </c>
    </row>
    <row r="54" spans="1:19" ht="14.1" customHeight="1"/>
    <row r="55" spans="1:19" ht="25.5" customHeight="1">
      <c r="A55" s="389">
        <v>9</v>
      </c>
      <c r="B55" s="418" t="s">
        <v>127</v>
      </c>
      <c r="C55" s="142" t="s">
        <v>29</v>
      </c>
      <c r="D55" s="143" t="s">
        <v>126</v>
      </c>
      <c r="E55" s="142" t="s">
        <v>30</v>
      </c>
    </row>
    <row r="56" spans="1:19" ht="25.5" customHeight="1">
      <c r="A56" s="389"/>
      <c r="B56" s="418"/>
      <c r="C56" s="144">
        <f>VLOOKUP(N42,Q42:S47,3)</f>
        <v>1140</v>
      </c>
      <c r="D56" s="138">
        <f>IF(I11&lt;M42,0,IF(I11-M42&gt;I33,I33,I11-M42))</f>
        <v>0</v>
      </c>
      <c r="E56" s="144">
        <f>IF(D56&gt;0,C56*D56,0)</f>
        <v>0</v>
      </c>
    </row>
    <row r="57" spans="1:19" ht="14.1" customHeight="1"/>
    <row r="58" spans="1:19" ht="25.5" customHeight="1">
      <c r="A58" s="389">
        <v>10</v>
      </c>
      <c r="B58" s="418" t="s">
        <v>128</v>
      </c>
      <c r="C58" s="142" t="s">
        <v>29</v>
      </c>
      <c r="D58" s="143" t="s">
        <v>126</v>
      </c>
      <c r="E58" s="142" t="s">
        <v>30</v>
      </c>
    </row>
    <row r="59" spans="1:19" ht="25.5" customHeight="1">
      <c r="A59" s="389"/>
      <c r="B59" s="418"/>
      <c r="C59" s="144">
        <f>S47</f>
        <v>2280</v>
      </c>
      <c r="D59" s="145">
        <f>I33-D56</f>
        <v>0</v>
      </c>
      <c r="E59" s="144">
        <f>C59*D59</f>
        <v>0</v>
      </c>
    </row>
    <row r="60" spans="1:19" ht="14.1" customHeight="1"/>
    <row r="61" spans="1:19" ht="23.1" customHeight="1">
      <c r="A61" s="106">
        <v>11</v>
      </c>
      <c r="B61" s="146" t="s">
        <v>69</v>
      </c>
      <c r="C61" s="147" t="str">
        <f>別紙２!C160</f>
        <v>非該当</v>
      </c>
      <c r="D61" s="148">
        <f>IF(C61="該当",1.5,1)</f>
        <v>1</v>
      </c>
    </row>
    <row r="62" spans="1:19" ht="14.1" customHeight="1" thickBot="1"/>
    <row r="63" spans="1:19" ht="23.1" customHeight="1" thickBot="1">
      <c r="A63" s="149">
        <v>12</v>
      </c>
      <c r="B63" s="150" t="s">
        <v>31</v>
      </c>
      <c r="C63" s="437">
        <f>(E56+E59)*D61</f>
        <v>0</v>
      </c>
      <c r="D63" s="438"/>
      <c r="F63" s="151"/>
    </row>
    <row r="65" ht="24.75" customHeight="1"/>
  </sheetData>
  <sheetProtection sheet="1" selectLockedCells="1"/>
  <dataConsolidate/>
  <mergeCells count="81">
    <mergeCell ref="C63:D63"/>
    <mergeCell ref="E52:F52"/>
    <mergeCell ref="C53:D53"/>
    <mergeCell ref="E53:F53"/>
    <mergeCell ref="A55:A56"/>
    <mergeCell ref="B55:B56"/>
    <mergeCell ref="A58:A59"/>
    <mergeCell ref="B58:B59"/>
    <mergeCell ref="A51:A53"/>
    <mergeCell ref="C51:D51"/>
    <mergeCell ref="E51:F51"/>
    <mergeCell ref="A41:A43"/>
    <mergeCell ref="Q41:R41"/>
    <mergeCell ref="A44:I48"/>
    <mergeCell ref="A49:I49"/>
    <mergeCell ref="A35:A38"/>
    <mergeCell ref="B35:B36"/>
    <mergeCell ref="H51:H52"/>
    <mergeCell ref="C52:D52"/>
    <mergeCell ref="F28:F29"/>
    <mergeCell ref="G28:G29"/>
    <mergeCell ref="H28:H29"/>
    <mergeCell ref="C35:C36"/>
    <mergeCell ref="D35:D36"/>
    <mergeCell ref="E35:E36"/>
    <mergeCell ref="F35:F36"/>
    <mergeCell ref="G35:G36"/>
    <mergeCell ref="H35:H36"/>
    <mergeCell ref="K24:L27"/>
    <mergeCell ref="P24:Q26"/>
    <mergeCell ref="A25:A26"/>
    <mergeCell ref="B25:B26"/>
    <mergeCell ref="P27:Q27"/>
    <mergeCell ref="F20:F21"/>
    <mergeCell ref="G20:G21"/>
    <mergeCell ref="A28:A30"/>
    <mergeCell ref="B28:B30"/>
    <mergeCell ref="C28:C29"/>
    <mergeCell ref="D28:D29"/>
    <mergeCell ref="E28:E29"/>
    <mergeCell ref="A20:A22"/>
    <mergeCell ref="B20:B22"/>
    <mergeCell ref="C20:C21"/>
    <mergeCell ref="D20:D21"/>
    <mergeCell ref="E20:E21"/>
    <mergeCell ref="M15:M16"/>
    <mergeCell ref="N15:N16"/>
    <mergeCell ref="O15:O16"/>
    <mergeCell ref="Q15:Q16"/>
    <mergeCell ref="R15:R16"/>
    <mergeCell ref="P15:P16"/>
    <mergeCell ref="K9:L10"/>
    <mergeCell ref="K11:L11"/>
    <mergeCell ref="A12:I12"/>
    <mergeCell ref="A14:I14"/>
    <mergeCell ref="K15:L17"/>
    <mergeCell ref="A16:A18"/>
    <mergeCell ref="B16:B18"/>
    <mergeCell ref="C16:C17"/>
    <mergeCell ref="D16:D17"/>
    <mergeCell ref="E16:E17"/>
    <mergeCell ref="F16:F17"/>
    <mergeCell ref="G16:G17"/>
    <mergeCell ref="H16:H17"/>
    <mergeCell ref="K18:K19"/>
    <mergeCell ref="A13:I13"/>
    <mergeCell ref="A7:A11"/>
    <mergeCell ref="G7:G8"/>
    <mergeCell ref="H7:H8"/>
    <mergeCell ref="C2:F2"/>
    <mergeCell ref="G2:I2"/>
    <mergeCell ref="A3:A5"/>
    <mergeCell ref="C3:F3"/>
    <mergeCell ref="G3:I3"/>
    <mergeCell ref="C4:D4"/>
    <mergeCell ref="C5:D5"/>
    <mergeCell ref="B7:B8"/>
    <mergeCell ref="C7:C8"/>
    <mergeCell ref="D7:D8"/>
    <mergeCell ref="E7:E8"/>
    <mergeCell ref="F7:F8"/>
  </mergeCells>
  <phoneticPr fontId="1"/>
  <conditionalFormatting sqref="C52:F52">
    <cfRule type="expression" dxfId="27" priority="5">
      <formula>OR($I$37=$I$38,$H$53="Ａ")</formula>
    </cfRule>
  </conditionalFormatting>
  <conditionalFormatting sqref="C53:F53">
    <cfRule type="expression" dxfId="26" priority="4">
      <formula>AND($I$37&lt;&gt;$I$38,$H$53="Ｂ")</formula>
    </cfRule>
  </conditionalFormatting>
  <conditionalFormatting sqref="G52">
    <cfRule type="expression" dxfId="25" priority="3">
      <formula>AND($I$37&lt;&gt;$I$38,$H$53="Ｂ")</formula>
    </cfRule>
  </conditionalFormatting>
  <conditionalFormatting sqref="G53">
    <cfRule type="expression" dxfId="24" priority="2">
      <formula>OR($I$37=$I$38,$H$53="Ａ")</formula>
    </cfRule>
  </conditionalFormatting>
  <conditionalFormatting sqref="H51:H53">
    <cfRule type="expression" dxfId="23" priority="1">
      <formula>$I$37=$I$38</formula>
    </cfRule>
  </conditionalFormatting>
  <conditionalFormatting sqref="I33">
    <cfRule type="expression" dxfId="22" priority="6">
      <formula>$I$33&lt;0</formula>
    </cfRule>
  </conditionalFormatting>
  <conditionalFormatting sqref="I34">
    <cfRule type="expression" dxfId="21" priority="7">
      <formula>$I$33&lt;0</formula>
    </cfRule>
  </conditionalFormatting>
  <dataValidations count="11">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xr:uid="{00000000-0002-0000-0800-000000000000}">
      <formula1>M18</formula1>
      <formula2>M19</formula2>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xr:uid="{00000000-0002-0000-0800-000001000000}">
      <formula1>N18</formula1>
      <formula2>N19</formula2>
    </dataValidation>
    <dataValidation type="whole" imeMode="disabled" operator="greaterThanOrEqual" allowBlank="1" showInputMessage="1" showErrorMessage="1" error="平成30年度病床機能報告における稼働病床数未満の数値は入力できません。" sqref="C37:G37" xr:uid="{00000000-0002-0000-0800-000002000000}">
      <formula1>C9</formula1>
    </dataValidation>
    <dataValidation type="list" allowBlank="1" showInputMessage="1" showErrorMessage="1" sqref="H53" xr:uid="{00000000-0002-0000-0800-000003000000}">
      <formula1>IF($I$37&lt;&gt;$I$38,INDIRECT("I46:I47"),INDIRECT("I46"))</formula1>
    </dataValidation>
    <dataValidation type="whole" imeMode="disabled" allowBlank="1" showInputMessage="1" showErrorMessage="1" error="対象３区分の減少病床数の合計（融通分を除く）を超える転換はできません。" sqref="D26" xr:uid="{00000000-0002-0000-0800-000004000000}">
      <formula1>0</formula1>
      <formula2>O27</formula2>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xr:uid="{00000000-0002-0000-0800-000005000000}">
      <formula1>P18</formula1>
      <formula2>P19</formula2>
    </dataValidation>
    <dataValidation type="whole" imeMode="disabled" operator="greaterThanOrEqual" allowBlank="1" showInputMessage="1" showErrorMessage="1" error="0以上の値を入力してください。" sqref="C9:G10 C18:F18 C42:E43" xr:uid="{00000000-0002-0000-0800-000006000000}">
      <formula1>0</formula1>
    </dataValidation>
    <dataValidation type="whole" imeMode="disabled" operator="greaterThanOrEqual" allowBlank="1" showInputMessage="1" showErrorMessage="1" error="令和２年４月１日時点における稼働病床数未満の数値は入力できません。" sqref="C38:G38" xr:uid="{00000000-0002-0000-0800-000007000000}">
      <formula1>C10</formula1>
    </dataValidation>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xr:uid="{00000000-0002-0000-0800-000008000000}">
      <formula1>O18</formula1>
      <formula2>O19</formula2>
    </dataValidation>
    <dataValidation imeMode="disabled" allowBlank="1" showInputMessage="1" showErrorMessage="1" sqref="C11:G11" xr:uid="{00000000-0002-0000-0800-000009000000}"/>
    <dataValidation type="list" allowBlank="1" showInputMessage="1" showErrorMessage="1" sqref="C5:D5" xr:uid="{00000000-0002-0000-0800-00000A000000}">
      <formula1>"存続,廃止,廃止（有床診療所化）,廃止（無床診療所化）"</formula1>
    </dataValidation>
  </dataValidations>
  <pageMargins left="0.70866141732283472" right="0.70866141732283472" top="0.39370078740157483" bottom="0.39370078740157483" header="0.31496062992125984" footer="0.31496062992125984"/>
  <pageSetup paperSize="9" scale="64" fitToWidth="0" orientation="portrait" r:id="rId1"/>
  <colBreaks count="1" manualBreakCount="1">
    <brk id="9" max="57"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別紙１経費所要額調書</vt:lpstr>
      <vt:lpstr>別紙２</vt:lpstr>
      <vt:lpstr>支給申請額算定シート（Ⅰ．代表医療機関）</vt:lpstr>
      <vt:lpstr>支給申請額算定シート（Ⅱ．統合関係医療機関）</vt:lpstr>
      <vt:lpstr>支給申請額算定シート（Ⅲ．統合関係医療機関）</vt:lpstr>
      <vt:lpstr>支給申請額算定シート（Ⅳ．統合関係医療機関）</vt:lpstr>
      <vt:lpstr>支給申請額算定シート（Ⅴ．統合関係医療機関）</vt:lpstr>
      <vt:lpstr>支給申請額算定シート（Ⅵ．統合関係医療機関）</vt:lpstr>
      <vt:lpstr>支給申請額算定シート（Ⅶ．統合関係医療機関）</vt:lpstr>
      <vt:lpstr>支給申請額算定シート（Ⅷ．統合関係医療機関）</vt:lpstr>
      <vt:lpstr>支給申請額算定シート（Ⅸ．統合関係医療機関）</vt:lpstr>
      <vt:lpstr>支給申請額算定シート（Ⅹ．統合関係医療機関）</vt:lpstr>
      <vt:lpstr>'支給申請額算定シート（Ⅰ．代表医療機関）'!Print_Area</vt:lpstr>
      <vt:lpstr>'支給申請額算定シート（Ⅱ．統合関係医療機関）'!Print_Area</vt:lpstr>
      <vt:lpstr>'支給申請額算定シート（Ⅲ．統合関係医療機関）'!Print_Area</vt:lpstr>
      <vt:lpstr>'支給申請額算定シート（Ⅳ．統合関係医療機関）'!Print_Area</vt:lpstr>
      <vt:lpstr>'支給申請額算定シート（Ⅴ．統合関係医療機関）'!Print_Area</vt:lpstr>
      <vt:lpstr>'支給申請額算定シート（Ⅵ．統合関係医療機関）'!Print_Area</vt:lpstr>
      <vt:lpstr>'支給申請額算定シート（Ⅶ．統合関係医療機関）'!Print_Area</vt:lpstr>
      <vt:lpstr>'支給申請額算定シート（Ⅷ．統合関係医療機関）'!Print_Area</vt:lpstr>
      <vt:lpstr>'支給申請額算定シート（Ⅸ．統合関係医療機関）'!Print_Area</vt:lpstr>
      <vt:lpstr>'支給申請額算定シート（Ⅹ．統合関係医療機関）'!Print_Area</vt:lpstr>
      <vt:lpstr>別紙１経費所要額調書!Print_Area</vt:lpstr>
      <vt:lpstr>別紙２!Print_Area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2025-05-29T05:35:17Z</dcterms:modified>
</cp:coreProperties>
</file>