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5.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drawings/drawing6.xml" ContentType="application/vnd.openxmlformats-officedocument.drawing+xml"/>
  <Override PartName="/xl/comments15.xml" ContentType="application/vnd.openxmlformats-officedocument.spreadsheetml.comments+xml"/>
  <Override PartName="/xl/comments1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7.xml" ContentType="application/vnd.openxmlformats-officedocument.spreadsheetml.comments+xml"/>
  <Override PartName="/xl/drawings/drawing10.xml" ContentType="application/vnd.openxmlformats-officedocument.drawing+xml"/>
  <Override PartName="/xl/comments18.xml" ContentType="application/vnd.openxmlformats-officedocument.spreadsheetml.comments+xml"/>
  <Override PartName="/xl/comments1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mc:AlternateContent xmlns:mc="http://schemas.openxmlformats.org/markup-compatibility/2006">
    <mc:Choice Requires="x15">
      <x15ac:absPath xmlns:x15ac="http://schemas.microsoft.com/office/spreadsheetml/2010/11/ac" url="\\10.226.120.17\医療人材課\医療人材課\13 看護係\02 事業班 (整理中。事業以外に関することは個人フォルダへ。)\10 【補助金】新人看護職員研修事業\R7年度\90‗送付用データ（各送付先 共通）\"/>
    </mc:Choice>
  </mc:AlternateContent>
  <xr:revisionPtr revIDLastSave="0" documentId="13_ncr:1_{0CFC09B4-3B24-4A94-B89A-44382B59AFCD}" xr6:coauthVersionLast="47" xr6:coauthVersionMax="47" xr10:uidLastSave="{00000000-0000-0000-0000-000000000000}"/>
  <bookViews>
    <workbookView xWindow="-120" yWindow="-120" windowWidth="29040" windowHeight="15720" tabRatio="920" xr2:uid="{D6AAB099-3F08-4DBC-A9FA-93C0EF5CEE6D}"/>
  </bookViews>
  <sheets>
    <sheet name="基本情報シート(※ここから入力作成始めてください)" sheetId="116" r:id="rId1"/>
    <sheet name="チェックリスト" sheetId="125" r:id="rId2"/>
    <sheet name="第1号様式" sheetId="114" r:id="rId3"/>
    <sheet name="別紙1-1" sheetId="107" r:id="rId4"/>
    <sheet name="別紙1-2 " sheetId="140" r:id="rId5"/>
    <sheet name="別紙1-3" sheetId="138" r:id="rId6"/>
    <sheet name="別紙1-4(研修内容計画書)" sheetId="104" r:id="rId7"/>
    <sheet name="別紙1-5(参加者名簿)" sheetId="121" r:id="rId8"/>
    <sheet name="別紙1-6(受入職員)" sheetId="143" r:id="rId9"/>
    <sheet name="別紙1-7(研修責任者教育担当者)" sheetId="112" r:id="rId10"/>
    <sheet name="★予算書(歳入歳出予算書抄本様式)" sheetId="111" r:id="rId11"/>
    <sheet name="人件費算出根拠 " sheetId="135" r:id="rId12"/>
    <sheet name="消耗品費算出根拠" sheetId="119" r:id="rId13"/>
    <sheet name="印刷製本費算出根拠" sheetId="123" r:id="rId14"/>
    <sheet name="図書購入費算出根拠" sheetId="124" r:id="rId15"/>
    <sheet name="役務費(通信運搬費・雑役務費)算出根拠" sheetId="129" r:id="rId16"/>
    <sheet name="使用料及び貸借料算出根拠" sheetId="134" r:id="rId17"/>
    <sheet name="備品購入費算出根拠" sheetId="131" r:id="rId18"/>
    <sheet name="委任状(Jグランツ用)①" sheetId="126" r:id="rId19"/>
    <sheet name="委任状(Jグランツ用)②" sheetId="141" r:id="rId20"/>
    <sheet name="委任状（紙）①" sheetId="115" r:id="rId21"/>
    <sheet name="委任状（紙）②" sheetId="142" r:id="rId22"/>
    <sheet name="印鑑使用届" sheetId="117" r:id="rId23"/>
    <sheet name="データ(都使用)" sheetId="127" state="hidden" r:id="rId24"/>
  </sheets>
  <definedNames>
    <definedName name="_xlnm._FilterDatabase" localSheetId="11" hidden="1">'人件費算出根拠 '!$A$8:$CR$98</definedName>
    <definedName name="_xlnm._FilterDatabase" localSheetId="5" hidden="1">'別紙1-3'!$AR$38:$AR$39</definedName>
    <definedName name="_xlnm._FilterDatabase" localSheetId="6" hidden="1">'別紙1-4(研修内容計画書)'!$A$7:$S$295</definedName>
    <definedName name="_xlnm._FilterDatabase" localSheetId="7" hidden="1">'別紙1-5(参加者名簿)'!$A$5:$N$205</definedName>
    <definedName name="_xlnm._FilterDatabase" localSheetId="8" hidden="1">'別紙1-6(受入職員)'!$A$5:$P$25</definedName>
    <definedName name="_xlnm._FilterDatabase" localSheetId="9" hidden="1">'別紙1-7(研修責任者教育担当者)'!$A$17:$L$17</definedName>
    <definedName name="_Key1" hidden="1">#REF!</definedName>
    <definedName name="_Key2" hidden="1">#REF!</definedName>
    <definedName name="_Order1" hidden="1">255</definedName>
    <definedName name="_Order2" hidden="1">255</definedName>
    <definedName name="_Sort" hidden="1">#REF!</definedName>
    <definedName name="_xlnm.Print_Area" localSheetId="10">'★予算書(歳入歳出予算書抄本様式)'!$A$1:$M$32</definedName>
    <definedName name="_xlnm.Print_Area" localSheetId="1">チェックリスト!$A$1:$I$126</definedName>
    <definedName name="_xlnm.Print_Area" localSheetId="18">'委任状(Jグランツ用)①'!$A$1:$AL$40</definedName>
    <definedName name="_xlnm.Print_Area" localSheetId="19">'委任状(Jグランツ用)②'!$A$1:$AL$35</definedName>
    <definedName name="_xlnm.Print_Area" localSheetId="20">'委任状（紙）①'!$A$1:$O$39</definedName>
    <definedName name="_xlnm.Print_Area" localSheetId="21">'委任状（紙）②'!$A$1:$O$39</definedName>
    <definedName name="_xlnm.Print_Area" localSheetId="22">印鑑使用届!$A$1:$N$36</definedName>
    <definedName name="_xlnm.Print_Area" localSheetId="13">印刷製本費算出根拠!$A$2:$N$27</definedName>
    <definedName name="_xlnm.Print_Area" localSheetId="16">使用料及び貸借料算出根拠!$A$2:$V$36</definedName>
    <definedName name="_xlnm.Print_Area" localSheetId="12">消耗品費算出根拠!$A$2:$M$47</definedName>
    <definedName name="_xlnm.Print_Area" localSheetId="11">'人件費算出根拠 '!$A$1:$CE$98</definedName>
    <definedName name="_xlnm.Print_Area" localSheetId="14">図書購入費算出根拠!$A$2:$V$36</definedName>
    <definedName name="_xlnm.Print_Area" localSheetId="2">第1号様式!$A$1:$AF$39</definedName>
    <definedName name="_xlnm.Print_Area" localSheetId="17">備品購入費算出根拠!$A$2:$L$15</definedName>
    <definedName name="_xlnm.Print_Area" localSheetId="3">'別紙1-1'!$A$1:$N$25</definedName>
    <definedName name="_xlnm.Print_Area" localSheetId="4">'別紙1-2 '!$A$1:$G$87</definedName>
    <definedName name="_xlnm.Print_Area" localSheetId="5">'別紙1-3'!$B$1:$AG$32</definedName>
    <definedName name="_xlnm.Print_Area" localSheetId="6">'別紙1-4(研修内容計画書)'!$B$1:$N$295</definedName>
    <definedName name="_xlnm.Print_Area" localSheetId="7">'別紙1-5(参加者名簿)'!$A$1:$G$205</definedName>
    <definedName name="_xlnm.Print_Area" localSheetId="8">'別紙1-6(受入職員)'!$B$1:$I$26</definedName>
    <definedName name="_xlnm.Print_Area" localSheetId="9">'別紙1-7(研修責任者教育担当者)'!$A$1:$H$97</definedName>
    <definedName name="_xlnm.Print_Area" localSheetId="15">'役務費(通信運搬費・雑役務費)算出根拠'!$A$2:$L$28</definedName>
    <definedName name="_xlnm.Print_Titles" localSheetId="11">'人件費算出根拠 '!$A:$G,'人件費算出根拠 '!$1:$8</definedName>
    <definedName name="_xlnm.Print_Titles" localSheetId="6">'別紙1-4(研修内容計画書)'!$1:$7</definedName>
    <definedName name="_xlnm.Print_Titles" localSheetId="7">'別紙1-5(参加者名簿)'!$1:$5</definedName>
    <definedName name="_xlnm.Print_Titles" localSheetId="8">'別紙1-6(受入職員)'!$1:$5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7" i="135" l="1"/>
  <c r="J3" i="104"/>
  <c r="CC7" i="135" l="1"/>
  <c r="CB7" i="135"/>
  <c r="CA7" i="135"/>
  <c r="BZ7" i="135"/>
  <c r="BY7" i="135"/>
  <c r="BX7" i="135"/>
  <c r="BW7" i="135" l="1"/>
  <c r="BV7" i="135"/>
  <c r="BU7" i="135"/>
  <c r="BT7" i="135"/>
  <c r="BS7" i="135"/>
  <c r="BR7" i="135"/>
  <c r="BQ7" i="135"/>
  <c r="BP7" i="135"/>
  <c r="BO7" i="135"/>
  <c r="BN7" i="135"/>
  <c r="BM7" i="135"/>
  <c r="BL7" i="135"/>
  <c r="BK7" i="135"/>
  <c r="BJ7" i="135"/>
  <c r="BI7" i="135"/>
  <c r="BH7" i="135"/>
  <c r="BG7" i="135"/>
  <c r="BF7" i="135"/>
  <c r="BE7" i="135"/>
  <c r="BD7" i="135"/>
  <c r="BC7" i="135"/>
  <c r="BB7" i="135"/>
  <c r="BA7" i="135"/>
  <c r="AZ7" i="135"/>
  <c r="AY7" i="135"/>
  <c r="AX7" i="135"/>
  <c r="AW7" i="135"/>
  <c r="AV7" i="135"/>
  <c r="AU7" i="135"/>
  <c r="AT7" i="135"/>
  <c r="AS7" i="135"/>
  <c r="AR7" i="135"/>
  <c r="AQ7" i="135"/>
  <c r="AP7" i="135"/>
  <c r="AO7" i="135"/>
  <c r="AN7" i="135"/>
  <c r="AM7" i="135"/>
  <c r="AL7" i="135"/>
  <c r="AK7" i="135"/>
  <c r="AJ7" i="135"/>
  <c r="AI7" i="135"/>
  <c r="AH7" i="135"/>
  <c r="AG7" i="135"/>
  <c r="AF7" i="135"/>
  <c r="AE7" i="135"/>
  <c r="AD7" i="135"/>
  <c r="AC7" i="135"/>
  <c r="AB7" i="135"/>
  <c r="AA7" i="135"/>
  <c r="Z7" i="135"/>
  <c r="Y7" i="135"/>
  <c r="X7" i="135"/>
  <c r="W7" i="135"/>
  <c r="V7" i="135"/>
  <c r="U7" i="135"/>
  <c r="T7" i="135"/>
  <c r="S7" i="135"/>
  <c r="R7" i="135"/>
  <c r="Q7" i="135"/>
  <c r="P7" i="135"/>
  <c r="O7" i="135"/>
  <c r="N7" i="135"/>
  <c r="M7" i="135"/>
  <c r="L7" i="135"/>
  <c r="K7" i="135"/>
  <c r="J7" i="135"/>
  <c r="C6" i="124" l="1"/>
  <c r="H8" i="104"/>
  <c r="J6" i="121"/>
  <c r="B12" i="117"/>
  <c r="CC8" i="135" l="1"/>
  <c r="K8" i="135" l="1"/>
  <c r="L8" i="135"/>
  <c r="M8" i="135"/>
  <c r="N8" i="135"/>
  <c r="O8" i="135"/>
  <c r="P8" i="135"/>
  <c r="Q8" i="135"/>
  <c r="R8" i="135"/>
  <c r="S8" i="135"/>
  <c r="T8" i="135"/>
  <c r="U8" i="135"/>
  <c r="V8" i="135"/>
  <c r="W8" i="135"/>
  <c r="X8" i="135"/>
  <c r="Y8" i="135"/>
  <c r="Z8" i="135"/>
  <c r="AA8" i="135"/>
  <c r="AB8" i="135"/>
  <c r="AC8" i="135"/>
  <c r="AD8" i="135"/>
  <c r="AE8" i="135"/>
  <c r="AF8" i="135"/>
  <c r="AG8" i="135"/>
  <c r="AH8" i="135"/>
  <c r="AI8" i="135"/>
  <c r="AJ8" i="135"/>
  <c r="AK8" i="135"/>
  <c r="AL8" i="135"/>
  <c r="AM8" i="135"/>
  <c r="AN8" i="135"/>
  <c r="AO8" i="135"/>
  <c r="AP8" i="135"/>
  <c r="AQ8" i="135"/>
  <c r="AR8" i="135"/>
  <c r="AS8" i="135"/>
  <c r="AT8" i="135"/>
  <c r="AU8" i="135"/>
  <c r="AV8" i="135"/>
  <c r="AW8" i="135"/>
  <c r="AX8" i="135"/>
  <c r="AY8" i="135"/>
  <c r="AZ8" i="135"/>
  <c r="BA8" i="135"/>
  <c r="BB8" i="135"/>
  <c r="BC8" i="135"/>
  <c r="BD8" i="135"/>
  <c r="BE8" i="135"/>
  <c r="BF8" i="135"/>
  <c r="BG8" i="135"/>
  <c r="BH8" i="135"/>
  <c r="BI8" i="135"/>
  <c r="BJ8" i="135"/>
  <c r="BK8" i="135"/>
  <c r="BL8" i="135"/>
  <c r="BM8" i="135"/>
  <c r="BN8" i="135"/>
  <c r="BO8" i="135"/>
  <c r="BP8" i="135"/>
  <c r="BQ8" i="135"/>
  <c r="BR8" i="135"/>
  <c r="BS8" i="135"/>
  <c r="BT8" i="135"/>
  <c r="BU8" i="135"/>
  <c r="BV8" i="135"/>
  <c r="BW8" i="135"/>
  <c r="BX8" i="135"/>
  <c r="BY8" i="135"/>
  <c r="BZ8" i="135"/>
  <c r="CA8" i="135"/>
  <c r="CB8" i="135"/>
  <c r="J8" i="135"/>
  <c r="F9" i="135" l="1"/>
  <c r="F6" i="131"/>
  <c r="F7" i="131"/>
  <c r="F8" i="131"/>
  <c r="F9" i="131"/>
  <c r="F10" i="131"/>
  <c r="F11" i="131"/>
  <c r="F12" i="131"/>
  <c r="F13" i="131"/>
  <c r="F14" i="131"/>
  <c r="F5" i="131"/>
  <c r="L5" i="131"/>
  <c r="C9" i="134"/>
  <c r="S15" i="124"/>
  <c r="N15" i="124"/>
  <c r="U15" i="124" s="1"/>
  <c r="S14" i="124"/>
  <c r="N14" i="124"/>
  <c r="U14" i="124" s="1"/>
  <c r="S13" i="124"/>
  <c r="N13" i="124"/>
  <c r="U13" i="124" s="1"/>
  <c r="S12" i="124"/>
  <c r="N12" i="124"/>
  <c r="U12" i="124" s="1"/>
  <c r="S11" i="124"/>
  <c r="N11" i="124"/>
  <c r="U11" i="124" s="1"/>
  <c r="S10" i="124"/>
  <c r="N10" i="124"/>
  <c r="U10" i="124" s="1"/>
  <c r="S9" i="124"/>
  <c r="N9" i="124"/>
  <c r="U9" i="124" s="1"/>
  <c r="H15" i="124"/>
  <c r="C15" i="124"/>
  <c r="J15" i="124" s="1"/>
  <c r="H14" i="124"/>
  <c r="C14" i="124"/>
  <c r="J14" i="124" s="1"/>
  <c r="H13" i="124"/>
  <c r="C13" i="124"/>
  <c r="J13" i="124" s="1"/>
  <c r="H12" i="124"/>
  <c r="C12" i="124"/>
  <c r="J12" i="124" s="1"/>
  <c r="H11" i="124"/>
  <c r="C11" i="124"/>
  <c r="J11" i="124" s="1"/>
  <c r="H10" i="124"/>
  <c r="C10" i="124"/>
  <c r="J10" i="124" s="1"/>
  <c r="H9" i="124"/>
  <c r="C9" i="124"/>
  <c r="J9" i="124" s="1"/>
  <c r="L16" i="143"/>
  <c r="L15" i="143"/>
  <c r="L6" i="143"/>
  <c r="B15" i="135"/>
  <c r="B16" i="135"/>
  <c r="B17" i="135"/>
  <c r="B18" i="135"/>
  <c r="B19" i="135"/>
  <c r="B20" i="135"/>
  <c r="B21" i="135"/>
  <c r="B22" i="135"/>
  <c r="B23" i="135"/>
  <c r="B24" i="135"/>
  <c r="B25" i="135"/>
  <c r="B26" i="135"/>
  <c r="B27" i="135"/>
  <c r="B28" i="135"/>
  <c r="B29" i="135"/>
  <c r="B30" i="135"/>
  <c r="B31" i="135"/>
  <c r="B32" i="135"/>
  <c r="B33" i="135"/>
  <c r="B34" i="135"/>
  <c r="B35" i="135"/>
  <c r="B36" i="135"/>
  <c r="B37" i="135"/>
  <c r="B38" i="135"/>
  <c r="B39" i="135"/>
  <c r="B40" i="135"/>
  <c r="B41" i="135"/>
  <c r="B42" i="135"/>
  <c r="B43" i="135"/>
  <c r="B44" i="135"/>
  <c r="B45" i="135"/>
  <c r="B46" i="135"/>
  <c r="B47" i="135"/>
  <c r="B48" i="135"/>
  <c r="B49" i="135"/>
  <c r="B50" i="135"/>
  <c r="B51" i="135"/>
  <c r="B52" i="135"/>
  <c r="B53" i="135"/>
  <c r="B54" i="135"/>
  <c r="B55" i="135"/>
  <c r="B56" i="135"/>
  <c r="B57" i="135"/>
  <c r="B58" i="135"/>
  <c r="B59" i="135"/>
  <c r="B60" i="135"/>
  <c r="B61" i="135"/>
  <c r="B62" i="135"/>
  <c r="B63" i="135"/>
  <c r="B64" i="135"/>
  <c r="B65" i="135"/>
  <c r="B66" i="135"/>
  <c r="B67" i="135"/>
  <c r="B68" i="135"/>
  <c r="B69" i="135"/>
  <c r="B70" i="135"/>
  <c r="B71" i="135"/>
  <c r="B72" i="135"/>
  <c r="B73" i="135"/>
  <c r="B74" i="135"/>
  <c r="B75" i="135"/>
  <c r="B76" i="135"/>
  <c r="B77" i="135"/>
  <c r="B78" i="135"/>
  <c r="B79" i="135"/>
  <c r="B80" i="135"/>
  <c r="B81" i="135"/>
  <c r="B82" i="135"/>
  <c r="B83" i="135"/>
  <c r="B84" i="135"/>
  <c r="B85" i="135"/>
  <c r="B86" i="135"/>
  <c r="B87" i="135"/>
  <c r="B88" i="135"/>
  <c r="B89" i="135"/>
  <c r="B90" i="135"/>
  <c r="B91" i="135"/>
  <c r="B92" i="135"/>
  <c r="B93" i="135"/>
  <c r="B14" i="135"/>
  <c r="B12" i="135"/>
  <c r="B13" i="135"/>
  <c r="B11" i="135"/>
  <c r="B10" i="135"/>
  <c r="B9" i="135"/>
  <c r="C9" i="135"/>
  <c r="L18" i="143" l="1"/>
  <c r="L17" i="143"/>
  <c r="L7" i="143"/>
  <c r="L12" i="143"/>
  <c r="L11" i="143"/>
  <c r="L10" i="143"/>
  <c r="L9" i="143"/>
  <c r="L8" i="143"/>
  <c r="P10" i="143" l="1"/>
  <c r="P8" i="143"/>
  <c r="P9" i="143"/>
  <c r="AC12" i="138" s="1"/>
  <c r="P7" i="143"/>
  <c r="AD12" i="138" s="1"/>
  <c r="P6" i="143"/>
  <c r="AB12" i="138" s="1"/>
  <c r="L13" i="143"/>
  <c r="N13" i="143" s="1"/>
  <c r="G5" i="123" l="1"/>
  <c r="J7" i="121"/>
  <c r="J12" i="121"/>
  <c r="J11" i="121"/>
  <c r="J10" i="121"/>
  <c r="J9" i="121"/>
  <c r="J8" i="121"/>
  <c r="N10" i="121" l="1"/>
  <c r="G3" i="143"/>
  <c r="Q20" i="124"/>
  <c r="Q21" i="124"/>
  <c r="Q22" i="124"/>
  <c r="Q23" i="124"/>
  <c r="Q24" i="124"/>
  <c r="Q25" i="124"/>
  <c r="Q26" i="124"/>
  <c r="Q27" i="124"/>
  <c r="Q28" i="124"/>
  <c r="Q29" i="124"/>
  <c r="Q30" i="124"/>
  <c r="Q31" i="124"/>
  <c r="Q32" i="124"/>
  <c r="Q33" i="124"/>
  <c r="Q34" i="124"/>
  <c r="Q35" i="124"/>
  <c r="Q19" i="124"/>
  <c r="F20" i="124"/>
  <c r="F21" i="124"/>
  <c r="F22" i="124"/>
  <c r="F23" i="124"/>
  <c r="F24" i="124"/>
  <c r="F25" i="124"/>
  <c r="F26" i="124"/>
  <c r="F27" i="124"/>
  <c r="F28" i="124"/>
  <c r="F29" i="124"/>
  <c r="F30" i="124"/>
  <c r="F31" i="124"/>
  <c r="F32" i="124"/>
  <c r="F33" i="124"/>
  <c r="F34" i="124"/>
  <c r="F35" i="124"/>
  <c r="F19" i="124"/>
  <c r="Q36" i="124" l="1"/>
  <c r="L19" i="143"/>
  <c r="K10" i="141"/>
  <c r="N10" i="134"/>
  <c r="N11" i="134"/>
  <c r="N12" i="134"/>
  <c r="N13" i="134"/>
  <c r="N14" i="134"/>
  <c r="N15" i="134"/>
  <c r="N9" i="134"/>
  <c r="U9" i="134" s="1"/>
  <c r="J9" i="134"/>
  <c r="C10" i="134"/>
  <c r="C11" i="134"/>
  <c r="C12" i="134"/>
  <c r="C13" i="134"/>
  <c r="C14" i="134"/>
  <c r="C15" i="134"/>
  <c r="F36" i="124"/>
  <c r="N5" i="123"/>
  <c r="G10" i="104" l="1"/>
  <c r="T6" i="141" l="1"/>
  <c r="G22" i="142"/>
  <c r="J13" i="142"/>
  <c r="J24" i="141"/>
  <c r="H39" i="142"/>
  <c r="H38" i="142"/>
  <c r="H37" i="142"/>
  <c r="C34" i="142"/>
  <c r="G20" i="142"/>
  <c r="G18" i="142"/>
  <c r="D13" i="142"/>
  <c r="J29" i="141"/>
  <c r="F28" i="141"/>
  <c r="F27" i="141"/>
  <c r="F23" i="141"/>
  <c r="F22" i="141"/>
  <c r="J18" i="141"/>
  <c r="F17" i="141"/>
  <c r="F16" i="141"/>
  <c r="F21" i="141" s="1"/>
  <c r="AE12" i="141"/>
  <c r="B10" i="141"/>
  <c r="D6" i="141"/>
  <c r="M3" i="141"/>
  <c r="D3" i="141"/>
  <c r="P36" i="134"/>
  <c r="S15" i="134"/>
  <c r="U15" i="134"/>
  <c r="S14" i="134"/>
  <c r="U14" i="134"/>
  <c r="S13" i="134"/>
  <c r="U13" i="134"/>
  <c r="S12" i="134"/>
  <c r="U12" i="134"/>
  <c r="S11" i="134"/>
  <c r="U11" i="134"/>
  <c r="S10" i="134"/>
  <c r="U10" i="134"/>
  <c r="S9" i="134"/>
  <c r="L11" i="129"/>
  <c r="F11" i="129"/>
  <c r="L10" i="129"/>
  <c r="F10" i="129"/>
  <c r="L9" i="129"/>
  <c r="F9" i="129"/>
  <c r="E36" i="134" l="1"/>
  <c r="J10" i="134"/>
  <c r="J11" i="134"/>
  <c r="J13" i="134"/>
  <c r="J15" i="134"/>
  <c r="J12" i="134"/>
  <c r="J14" i="134"/>
  <c r="H15" i="134"/>
  <c r="H14" i="134"/>
  <c r="H13" i="134"/>
  <c r="H12" i="134"/>
  <c r="H11" i="134"/>
  <c r="H10" i="134"/>
  <c r="H9" i="134"/>
  <c r="G22" i="115"/>
  <c r="J24" i="126"/>
  <c r="H39" i="115"/>
  <c r="J18" i="126"/>
  <c r="N6" i="123" l="1"/>
  <c r="N7" i="123"/>
  <c r="N8" i="123"/>
  <c r="N9" i="123"/>
  <c r="N10" i="123"/>
  <c r="N11" i="123"/>
  <c r="N12" i="123"/>
  <c r="N13" i="123"/>
  <c r="N14" i="123"/>
  <c r="N15" i="123"/>
  <c r="N16" i="123"/>
  <c r="N17" i="123"/>
  <c r="N18" i="123"/>
  <c r="N19" i="123"/>
  <c r="N20" i="123"/>
  <c r="N21" i="123"/>
  <c r="G6" i="123"/>
  <c r="G7" i="123"/>
  <c r="G8" i="123"/>
  <c r="G9" i="123"/>
  <c r="G10" i="123"/>
  <c r="G11" i="123"/>
  <c r="G12" i="123"/>
  <c r="G13" i="123"/>
  <c r="G14" i="123"/>
  <c r="G15" i="123"/>
  <c r="G16" i="123"/>
  <c r="G17" i="123"/>
  <c r="G18" i="123"/>
  <c r="G19" i="123"/>
  <c r="G20" i="123"/>
  <c r="G21" i="123"/>
  <c r="N22" i="123" l="1"/>
  <c r="G22" i="123"/>
  <c r="J17" i="121"/>
  <c r="J15" i="121"/>
  <c r="J18" i="121"/>
  <c r="J16" i="121"/>
  <c r="J19" i="121" l="1"/>
  <c r="D7" i="104"/>
  <c r="G232" i="104"/>
  <c r="G233" i="104"/>
  <c r="G234" i="104"/>
  <c r="G235" i="104"/>
  <c r="L1" i="117" l="1"/>
  <c r="AE12" i="126"/>
  <c r="C34" i="115"/>
  <c r="K10" i="126"/>
  <c r="B10" i="126"/>
  <c r="J13" i="115"/>
  <c r="AB9" i="114" l="1"/>
  <c r="AB8" i="114"/>
  <c r="AB7" i="114"/>
  <c r="H9" i="127" s="1"/>
  <c r="J33" i="126"/>
  <c r="J34" i="126"/>
  <c r="E6" i="127"/>
  <c r="L13" i="112"/>
  <c r="V12" i="138" s="1"/>
  <c r="L12" i="112"/>
  <c r="U12" i="138" s="1"/>
  <c r="L10" i="112"/>
  <c r="T12" i="138" s="1"/>
  <c r="L9" i="112"/>
  <c r="S12" i="138" s="1"/>
  <c r="J9" i="104"/>
  <c r="J10" i="104"/>
  <c r="J11" i="104"/>
  <c r="J12" i="104"/>
  <c r="J13" i="104"/>
  <c r="J14" i="104"/>
  <c r="J15" i="104"/>
  <c r="J16" i="104"/>
  <c r="J17" i="104"/>
  <c r="J18" i="104"/>
  <c r="J19" i="104"/>
  <c r="J20" i="104"/>
  <c r="J21" i="104"/>
  <c r="J22" i="104"/>
  <c r="J23" i="104"/>
  <c r="J24" i="104"/>
  <c r="J25" i="104"/>
  <c r="J26" i="104"/>
  <c r="J27" i="104"/>
  <c r="J28" i="104"/>
  <c r="J29" i="104"/>
  <c r="J30" i="104"/>
  <c r="J31" i="104"/>
  <c r="J32" i="104"/>
  <c r="J33" i="104"/>
  <c r="J34" i="104"/>
  <c r="J35" i="104"/>
  <c r="J36" i="104"/>
  <c r="J37" i="104"/>
  <c r="J38" i="104"/>
  <c r="J39" i="104"/>
  <c r="J40" i="104"/>
  <c r="J41" i="104"/>
  <c r="J42" i="104"/>
  <c r="J43" i="104"/>
  <c r="J44" i="104"/>
  <c r="J45" i="104"/>
  <c r="J46" i="104"/>
  <c r="J47" i="104"/>
  <c r="J48" i="104"/>
  <c r="J49" i="104"/>
  <c r="J50" i="104"/>
  <c r="J51" i="104"/>
  <c r="J52" i="104"/>
  <c r="J53" i="104"/>
  <c r="J54" i="104"/>
  <c r="J55" i="104"/>
  <c r="J56" i="104"/>
  <c r="J57" i="104"/>
  <c r="J58" i="104"/>
  <c r="J59" i="104"/>
  <c r="J60" i="104"/>
  <c r="J61" i="104"/>
  <c r="J62" i="104"/>
  <c r="J63" i="104"/>
  <c r="J64" i="104"/>
  <c r="J65" i="104"/>
  <c r="J66" i="104"/>
  <c r="J67" i="104"/>
  <c r="J68" i="104"/>
  <c r="J69" i="104"/>
  <c r="J70" i="104"/>
  <c r="J71" i="104"/>
  <c r="J72" i="104"/>
  <c r="J73" i="104"/>
  <c r="J74" i="104"/>
  <c r="J75" i="104"/>
  <c r="J76" i="104"/>
  <c r="J77" i="104"/>
  <c r="J78" i="104"/>
  <c r="J79" i="104"/>
  <c r="J80" i="104"/>
  <c r="J81" i="104"/>
  <c r="J82" i="104"/>
  <c r="J83" i="104"/>
  <c r="J84" i="104"/>
  <c r="J85" i="104"/>
  <c r="J86" i="104"/>
  <c r="J87" i="104"/>
  <c r="J88" i="104"/>
  <c r="J89" i="104"/>
  <c r="J90" i="104"/>
  <c r="J91" i="104"/>
  <c r="J92" i="104"/>
  <c r="J93" i="104"/>
  <c r="J94" i="104"/>
  <c r="J95" i="104"/>
  <c r="J96" i="104"/>
  <c r="J97" i="104"/>
  <c r="J98" i="104"/>
  <c r="J99" i="104"/>
  <c r="J100" i="104"/>
  <c r="J101" i="104"/>
  <c r="J102" i="104"/>
  <c r="J103" i="104"/>
  <c r="J104" i="104"/>
  <c r="J105" i="104"/>
  <c r="J106" i="104"/>
  <c r="J107" i="104"/>
  <c r="J108" i="104"/>
  <c r="J109" i="104"/>
  <c r="J110" i="104"/>
  <c r="J111" i="104"/>
  <c r="J112" i="104"/>
  <c r="J113" i="104"/>
  <c r="J114" i="104"/>
  <c r="J115" i="104"/>
  <c r="J116" i="104"/>
  <c r="J117" i="104"/>
  <c r="J118" i="104"/>
  <c r="J119" i="104"/>
  <c r="J120" i="104"/>
  <c r="J121" i="104"/>
  <c r="J122" i="104"/>
  <c r="J123" i="104"/>
  <c r="J124" i="104"/>
  <c r="J125" i="104"/>
  <c r="J126" i="104"/>
  <c r="J127" i="104"/>
  <c r="J128" i="104"/>
  <c r="J129" i="104"/>
  <c r="J130" i="104"/>
  <c r="J131" i="104"/>
  <c r="J132" i="104"/>
  <c r="J133" i="104"/>
  <c r="J134" i="104"/>
  <c r="J135" i="104"/>
  <c r="J136" i="104"/>
  <c r="J137" i="104"/>
  <c r="J138" i="104"/>
  <c r="J139" i="104"/>
  <c r="J140" i="104"/>
  <c r="J141" i="104"/>
  <c r="J142" i="104"/>
  <c r="J143" i="104"/>
  <c r="J144" i="104"/>
  <c r="J145" i="104"/>
  <c r="J146" i="104"/>
  <c r="J147" i="104"/>
  <c r="J148" i="104"/>
  <c r="J149" i="104"/>
  <c r="J150" i="104"/>
  <c r="J151" i="104"/>
  <c r="J152" i="104"/>
  <c r="J153" i="104"/>
  <c r="J154" i="104"/>
  <c r="J155" i="104"/>
  <c r="J156" i="104"/>
  <c r="J157" i="104"/>
  <c r="J158" i="104"/>
  <c r="J159" i="104"/>
  <c r="J160" i="104"/>
  <c r="J161" i="104"/>
  <c r="J162" i="104"/>
  <c r="J163" i="104"/>
  <c r="J164" i="104"/>
  <c r="J165" i="104"/>
  <c r="J166" i="104"/>
  <c r="J167" i="104"/>
  <c r="J168" i="104"/>
  <c r="J169" i="104"/>
  <c r="J170" i="104"/>
  <c r="J171" i="104"/>
  <c r="J172" i="104"/>
  <c r="J173" i="104"/>
  <c r="J174" i="104"/>
  <c r="J175" i="104"/>
  <c r="J176" i="104"/>
  <c r="J177" i="104"/>
  <c r="J178" i="104"/>
  <c r="J179" i="104"/>
  <c r="J180" i="104"/>
  <c r="J181" i="104"/>
  <c r="J182" i="104"/>
  <c r="J183" i="104"/>
  <c r="J184" i="104"/>
  <c r="J185" i="104"/>
  <c r="J186" i="104"/>
  <c r="J187" i="104"/>
  <c r="J188" i="104"/>
  <c r="J189" i="104"/>
  <c r="J190" i="104"/>
  <c r="J191" i="104"/>
  <c r="J192" i="104"/>
  <c r="J193" i="104"/>
  <c r="J194" i="104"/>
  <c r="J195" i="104"/>
  <c r="J196" i="104"/>
  <c r="J197" i="104"/>
  <c r="J198" i="104"/>
  <c r="J199" i="104"/>
  <c r="J200" i="104"/>
  <c r="J201" i="104"/>
  <c r="J202" i="104"/>
  <c r="J203" i="104"/>
  <c r="J204" i="104"/>
  <c r="J205" i="104"/>
  <c r="J206" i="104"/>
  <c r="J207" i="104"/>
  <c r="J208" i="104"/>
  <c r="J209" i="104"/>
  <c r="J210" i="104"/>
  <c r="J211" i="104"/>
  <c r="J212" i="104"/>
  <c r="J213" i="104"/>
  <c r="J214" i="104"/>
  <c r="J215" i="104"/>
  <c r="J216" i="104"/>
  <c r="J217" i="104"/>
  <c r="J218" i="104"/>
  <c r="J219" i="104"/>
  <c r="J220" i="104"/>
  <c r="J221" i="104"/>
  <c r="J222" i="104"/>
  <c r="J223" i="104"/>
  <c r="J224" i="104"/>
  <c r="J225" i="104"/>
  <c r="J226" i="104"/>
  <c r="J227" i="104"/>
  <c r="J228" i="104"/>
  <c r="J229" i="104"/>
  <c r="J230" i="104"/>
  <c r="J231" i="104"/>
  <c r="J232" i="104"/>
  <c r="J233" i="104"/>
  <c r="J234" i="104"/>
  <c r="J235" i="104"/>
  <c r="J236" i="104"/>
  <c r="J237" i="104"/>
  <c r="J238" i="104"/>
  <c r="J239" i="104"/>
  <c r="J240" i="104"/>
  <c r="J241" i="104"/>
  <c r="J242" i="104"/>
  <c r="J243" i="104"/>
  <c r="J244" i="104"/>
  <c r="J245" i="104"/>
  <c r="J246" i="104"/>
  <c r="J247" i="104"/>
  <c r="J248" i="104"/>
  <c r="J249" i="104"/>
  <c r="J250" i="104"/>
  <c r="J251" i="104"/>
  <c r="J252" i="104"/>
  <c r="J253" i="104"/>
  <c r="J254" i="104"/>
  <c r="J255" i="104"/>
  <c r="J256" i="104"/>
  <c r="J257" i="104"/>
  <c r="J258" i="104"/>
  <c r="J259" i="104"/>
  <c r="J260" i="104"/>
  <c r="J261" i="104"/>
  <c r="J262" i="104"/>
  <c r="J263" i="104"/>
  <c r="J264" i="104"/>
  <c r="J265" i="104"/>
  <c r="J266" i="104"/>
  <c r="J267" i="104"/>
  <c r="J268" i="104"/>
  <c r="J269" i="104"/>
  <c r="J270" i="104"/>
  <c r="J271" i="104"/>
  <c r="J272" i="104"/>
  <c r="J273" i="104"/>
  <c r="J274" i="104"/>
  <c r="J275" i="104"/>
  <c r="J276" i="104"/>
  <c r="J277" i="104"/>
  <c r="J278" i="104"/>
  <c r="J279" i="104"/>
  <c r="J280" i="104"/>
  <c r="J281" i="104"/>
  <c r="J282" i="104"/>
  <c r="J283" i="104"/>
  <c r="J284" i="104"/>
  <c r="J285" i="104"/>
  <c r="J286" i="104"/>
  <c r="J287" i="104"/>
  <c r="J288" i="104"/>
  <c r="J289" i="104"/>
  <c r="J290" i="104"/>
  <c r="J291" i="104"/>
  <c r="J292" i="104"/>
  <c r="J293" i="104"/>
  <c r="J294" i="104"/>
  <c r="J295" i="104"/>
  <c r="I9" i="104"/>
  <c r="I10" i="104"/>
  <c r="I11" i="104"/>
  <c r="I12" i="104"/>
  <c r="I13" i="104"/>
  <c r="I14" i="104"/>
  <c r="I15" i="104"/>
  <c r="I16" i="104"/>
  <c r="I17" i="104"/>
  <c r="I18" i="104"/>
  <c r="I19" i="104"/>
  <c r="I20" i="104"/>
  <c r="I21" i="104"/>
  <c r="I22" i="104"/>
  <c r="I23" i="104"/>
  <c r="I24" i="104"/>
  <c r="I25" i="104"/>
  <c r="I26" i="104"/>
  <c r="I27" i="104"/>
  <c r="I28" i="104"/>
  <c r="I29" i="104"/>
  <c r="I30" i="104"/>
  <c r="I31" i="104"/>
  <c r="I32" i="104"/>
  <c r="I33" i="104"/>
  <c r="I34" i="104"/>
  <c r="I35" i="104"/>
  <c r="I36" i="104"/>
  <c r="I37" i="104"/>
  <c r="I38" i="104"/>
  <c r="I39" i="104"/>
  <c r="I40" i="104"/>
  <c r="I41" i="104"/>
  <c r="I42" i="104"/>
  <c r="I43" i="104"/>
  <c r="I44" i="104"/>
  <c r="I45" i="104"/>
  <c r="I46" i="104"/>
  <c r="I47" i="104"/>
  <c r="I48" i="104"/>
  <c r="I49" i="104"/>
  <c r="I50" i="104"/>
  <c r="I51" i="104"/>
  <c r="I52" i="104"/>
  <c r="I53" i="104"/>
  <c r="I54" i="104"/>
  <c r="I55" i="104"/>
  <c r="I56" i="104"/>
  <c r="I57" i="104"/>
  <c r="I58" i="104"/>
  <c r="I59" i="104"/>
  <c r="I60" i="104"/>
  <c r="I61" i="104"/>
  <c r="I62" i="104"/>
  <c r="I63" i="104"/>
  <c r="I64" i="104"/>
  <c r="I65" i="104"/>
  <c r="I66" i="104"/>
  <c r="I67" i="104"/>
  <c r="I68" i="104"/>
  <c r="I69" i="104"/>
  <c r="I70" i="104"/>
  <c r="I71" i="104"/>
  <c r="I72" i="104"/>
  <c r="I73" i="104"/>
  <c r="I74" i="104"/>
  <c r="I75" i="104"/>
  <c r="I76" i="104"/>
  <c r="I77" i="104"/>
  <c r="I78" i="104"/>
  <c r="I79" i="104"/>
  <c r="I80" i="104"/>
  <c r="I81" i="104"/>
  <c r="I82" i="104"/>
  <c r="I83" i="104"/>
  <c r="I84" i="104"/>
  <c r="I85" i="104"/>
  <c r="I86" i="104"/>
  <c r="I87" i="104"/>
  <c r="I88" i="104"/>
  <c r="I89" i="104"/>
  <c r="I90" i="104"/>
  <c r="I91" i="104"/>
  <c r="I92" i="104"/>
  <c r="I93" i="104"/>
  <c r="I94" i="104"/>
  <c r="I95" i="104"/>
  <c r="I96" i="104"/>
  <c r="I97" i="104"/>
  <c r="I98" i="104"/>
  <c r="I99" i="104"/>
  <c r="I100" i="104"/>
  <c r="I101" i="104"/>
  <c r="I102" i="104"/>
  <c r="I103" i="104"/>
  <c r="I104" i="104"/>
  <c r="I105" i="104"/>
  <c r="I106" i="104"/>
  <c r="I107" i="104"/>
  <c r="I108" i="104"/>
  <c r="I109" i="104"/>
  <c r="I110" i="104"/>
  <c r="I111" i="104"/>
  <c r="I112" i="104"/>
  <c r="I113" i="104"/>
  <c r="I114" i="104"/>
  <c r="I115" i="104"/>
  <c r="I116" i="104"/>
  <c r="I117" i="104"/>
  <c r="I118" i="104"/>
  <c r="I119" i="104"/>
  <c r="I120" i="104"/>
  <c r="I121" i="104"/>
  <c r="I122" i="104"/>
  <c r="I123" i="104"/>
  <c r="I124" i="104"/>
  <c r="I125" i="104"/>
  <c r="I126" i="104"/>
  <c r="I127" i="104"/>
  <c r="I128" i="104"/>
  <c r="I129" i="104"/>
  <c r="I130" i="104"/>
  <c r="I131" i="104"/>
  <c r="I132" i="104"/>
  <c r="I133" i="104"/>
  <c r="I134" i="104"/>
  <c r="I135" i="104"/>
  <c r="I136" i="104"/>
  <c r="I137" i="104"/>
  <c r="I138" i="104"/>
  <c r="I139" i="104"/>
  <c r="I140" i="104"/>
  <c r="I141" i="104"/>
  <c r="I142" i="104"/>
  <c r="I143" i="104"/>
  <c r="I144" i="104"/>
  <c r="I145" i="104"/>
  <c r="I146" i="104"/>
  <c r="I147" i="104"/>
  <c r="I148" i="104"/>
  <c r="I149" i="104"/>
  <c r="I150" i="104"/>
  <c r="I151" i="104"/>
  <c r="I152" i="104"/>
  <c r="I153" i="104"/>
  <c r="I154" i="104"/>
  <c r="I155" i="104"/>
  <c r="I156" i="104"/>
  <c r="I157" i="104"/>
  <c r="I158" i="104"/>
  <c r="I159" i="104"/>
  <c r="I160" i="104"/>
  <c r="I161" i="104"/>
  <c r="I162" i="104"/>
  <c r="I163" i="104"/>
  <c r="I164" i="104"/>
  <c r="I165" i="104"/>
  <c r="I166" i="104"/>
  <c r="I167" i="104"/>
  <c r="I168" i="104"/>
  <c r="I169" i="104"/>
  <c r="I170" i="104"/>
  <c r="I171" i="104"/>
  <c r="I172" i="104"/>
  <c r="I173" i="104"/>
  <c r="I174" i="104"/>
  <c r="I175" i="104"/>
  <c r="I176" i="104"/>
  <c r="I177" i="104"/>
  <c r="I178" i="104"/>
  <c r="I179" i="104"/>
  <c r="I180" i="104"/>
  <c r="I181" i="104"/>
  <c r="I182" i="104"/>
  <c r="I183" i="104"/>
  <c r="I184" i="104"/>
  <c r="I185" i="104"/>
  <c r="I186" i="104"/>
  <c r="I187" i="104"/>
  <c r="I188" i="104"/>
  <c r="I189" i="104"/>
  <c r="I190" i="104"/>
  <c r="I191" i="104"/>
  <c r="I192" i="104"/>
  <c r="I193" i="104"/>
  <c r="I194" i="104"/>
  <c r="I195" i="104"/>
  <c r="I196" i="104"/>
  <c r="I197" i="104"/>
  <c r="I198" i="104"/>
  <c r="I199" i="104"/>
  <c r="I200" i="104"/>
  <c r="I201" i="104"/>
  <c r="I202" i="104"/>
  <c r="I203" i="104"/>
  <c r="I204" i="104"/>
  <c r="I205" i="104"/>
  <c r="I206" i="104"/>
  <c r="I207" i="104"/>
  <c r="I208" i="104"/>
  <c r="I209" i="104"/>
  <c r="I210" i="104"/>
  <c r="I211" i="104"/>
  <c r="I212" i="104"/>
  <c r="I213" i="104"/>
  <c r="I214" i="104"/>
  <c r="I215" i="104"/>
  <c r="I216" i="104"/>
  <c r="I217" i="104"/>
  <c r="I218" i="104"/>
  <c r="I219" i="104"/>
  <c r="I220" i="104"/>
  <c r="I221" i="104"/>
  <c r="I222" i="104"/>
  <c r="I223" i="104"/>
  <c r="I224" i="104"/>
  <c r="I225" i="104"/>
  <c r="I226" i="104"/>
  <c r="I227" i="104"/>
  <c r="I228" i="104"/>
  <c r="I229" i="104"/>
  <c r="I230" i="104"/>
  <c r="I231" i="104"/>
  <c r="I232" i="104"/>
  <c r="I233" i="104"/>
  <c r="I234" i="104"/>
  <c r="I235" i="104"/>
  <c r="I236" i="104"/>
  <c r="I237" i="104"/>
  <c r="I238" i="104"/>
  <c r="I239" i="104"/>
  <c r="I240" i="104"/>
  <c r="I241" i="104"/>
  <c r="I242" i="104"/>
  <c r="I243" i="104"/>
  <c r="I244" i="104"/>
  <c r="I245" i="104"/>
  <c r="I246" i="104"/>
  <c r="I247" i="104"/>
  <c r="I248" i="104"/>
  <c r="I249" i="104"/>
  <c r="I250" i="104"/>
  <c r="I251" i="104"/>
  <c r="I252" i="104"/>
  <c r="I253" i="104"/>
  <c r="I254" i="104"/>
  <c r="I255" i="104"/>
  <c r="I256" i="104"/>
  <c r="I257" i="104"/>
  <c r="I258" i="104"/>
  <c r="I259" i="104"/>
  <c r="I260" i="104"/>
  <c r="I261" i="104"/>
  <c r="I262" i="104"/>
  <c r="I263" i="104"/>
  <c r="I264" i="104"/>
  <c r="I265" i="104"/>
  <c r="I266" i="104"/>
  <c r="I267" i="104"/>
  <c r="I268" i="104"/>
  <c r="I269" i="104"/>
  <c r="I270" i="104"/>
  <c r="I271" i="104"/>
  <c r="I272" i="104"/>
  <c r="I273" i="104"/>
  <c r="I274" i="104"/>
  <c r="I275" i="104"/>
  <c r="I276" i="104"/>
  <c r="I277" i="104"/>
  <c r="I278" i="104"/>
  <c r="I279" i="104"/>
  <c r="I280" i="104"/>
  <c r="I281" i="104"/>
  <c r="I282" i="104"/>
  <c r="I283" i="104"/>
  <c r="I284" i="104"/>
  <c r="I285" i="104"/>
  <c r="I286" i="104"/>
  <c r="I287" i="104"/>
  <c r="I288" i="104"/>
  <c r="I289" i="104"/>
  <c r="I290" i="104"/>
  <c r="I291" i="104"/>
  <c r="I292" i="104"/>
  <c r="I293" i="104"/>
  <c r="I294" i="104"/>
  <c r="I295" i="104"/>
  <c r="J8" i="104"/>
  <c r="I8" i="104"/>
  <c r="H9" i="104"/>
  <c r="H10" i="104"/>
  <c r="H11" i="104"/>
  <c r="H12" i="104"/>
  <c r="H13" i="104"/>
  <c r="H14" i="104"/>
  <c r="H15" i="104"/>
  <c r="H16" i="104"/>
  <c r="H17" i="104"/>
  <c r="H18" i="104"/>
  <c r="H19" i="104"/>
  <c r="H20" i="104"/>
  <c r="H21" i="104"/>
  <c r="H22" i="104"/>
  <c r="H23" i="104"/>
  <c r="H24" i="104"/>
  <c r="H25" i="104"/>
  <c r="H26" i="104"/>
  <c r="H27" i="104"/>
  <c r="H28" i="104"/>
  <c r="H29" i="104"/>
  <c r="H30" i="104"/>
  <c r="H31" i="104"/>
  <c r="H32" i="104"/>
  <c r="H33" i="104"/>
  <c r="H34" i="104"/>
  <c r="H35" i="104"/>
  <c r="H36" i="104"/>
  <c r="H37" i="104"/>
  <c r="H38" i="104"/>
  <c r="H39" i="104"/>
  <c r="H40" i="104"/>
  <c r="H41" i="104"/>
  <c r="H42" i="104"/>
  <c r="H43" i="104"/>
  <c r="H44" i="104"/>
  <c r="H45" i="104"/>
  <c r="H46" i="104"/>
  <c r="H47" i="104"/>
  <c r="H48" i="104"/>
  <c r="H49" i="104"/>
  <c r="H50" i="104"/>
  <c r="H51" i="104"/>
  <c r="H52" i="104"/>
  <c r="H53" i="104"/>
  <c r="H54" i="104"/>
  <c r="H55" i="104"/>
  <c r="H56" i="104"/>
  <c r="H57" i="104"/>
  <c r="H58" i="104"/>
  <c r="H59" i="104"/>
  <c r="H60" i="104"/>
  <c r="H61" i="104"/>
  <c r="H62" i="104"/>
  <c r="H63" i="104"/>
  <c r="H64" i="104"/>
  <c r="H65" i="104"/>
  <c r="H66" i="104"/>
  <c r="H67" i="104"/>
  <c r="H68" i="104"/>
  <c r="H69" i="104"/>
  <c r="H70" i="104"/>
  <c r="H71" i="104"/>
  <c r="H72" i="104"/>
  <c r="H73" i="104"/>
  <c r="H74" i="104"/>
  <c r="H75" i="104"/>
  <c r="H76" i="104"/>
  <c r="H77" i="104"/>
  <c r="H78" i="104"/>
  <c r="H79" i="104"/>
  <c r="H80" i="104"/>
  <c r="H81" i="104"/>
  <c r="H82" i="104"/>
  <c r="H83" i="104"/>
  <c r="H84" i="104"/>
  <c r="H85" i="104"/>
  <c r="H86" i="104"/>
  <c r="H87" i="104"/>
  <c r="H88" i="104"/>
  <c r="H89" i="104"/>
  <c r="H90" i="104"/>
  <c r="H91" i="104"/>
  <c r="H92" i="104"/>
  <c r="H93" i="104"/>
  <c r="H94" i="104"/>
  <c r="H95" i="104"/>
  <c r="H96" i="104"/>
  <c r="H97" i="104"/>
  <c r="H98" i="104"/>
  <c r="H99" i="104"/>
  <c r="H100" i="104"/>
  <c r="H101" i="104"/>
  <c r="H102" i="104"/>
  <c r="H103" i="104"/>
  <c r="H104" i="104"/>
  <c r="H105" i="104"/>
  <c r="H106" i="104"/>
  <c r="H107" i="104"/>
  <c r="H108" i="104"/>
  <c r="H109" i="104"/>
  <c r="H110" i="104"/>
  <c r="H111" i="104"/>
  <c r="H112" i="104"/>
  <c r="H113" i="104"/>
  <c r="H114" i="104"/>
  <c r="H115" i="104"/>
  <c r="H116" i="104"/>
  <c r="H117" i="104"/>
  <c r="H118" i="104"/>
  <c r="H119" i="104"/>
  <c r="H120" i="104"/>
  <c r="H121" i="104"/>
  <c r="H122" i="104"/>
  <c r="H123" i="104"/>
  <c r="H124" i="104"/>
  <c r="H125" i="104"/>
  <c r="H126" i="104"/>
  <c r="H127" i="104"/>
  <c r="H128" i="104"/>
  <c r="H129" i="104"/>
  <c r="H130" i="104"/>
  <c r="H131" i="104"/>
  <c r="H132" i="104"/>
  <c r="H133" i="104"/>
  <c r="H134" i="104"/>
  <c r="H135" i="104"/>
  <c r="H136" i="104"/>
  <c r="H137" i="104"/>
  <c r="H138" i="104"/>
  <c r="H139" i="104"/>
  <c r="H140" i="104"/>
  <c r="H141" i="104"/>
  <c r="H142" i="104"/>
  <c r="H143" i="104"/>
  <c r="H144" i="104"/>
  <c r="H145" i="104"/>
  <c r="H146" i="104"/>
  <c r="H147" i="104"/>
  <c r="H148" i="104"/>
  <c r="H149" i="104"/>
  <c r="H150" i="104"/>
  <c r="H151" i="104"/>
  <c r="H152" i="104"/>
  <c r="H153" i="104"/>
  <c r="H154" i="104"/>
  <c r="H155" i="104"/>
  <c r="H156" i="104"/>
  <c r="H157" i="104"/>
  <c r="H158" i="104"/>
  <c r="H159" i="104"/>
  <c r="H160" i="104"/>
  <c r="H161" i="104"/>
  <c r="H162" i="104"/>
  <c r="H163" i="104"/>
  <c r="H164" i="104"/>
  <c r="H165" i="104"/>
  <c r="H166" i="104"/>
  <c r="H167" i="104"/>
  <c r="H168" i="104"/>
  <c r="H169" i="104"/>
  <c r="H170" i="104"/>
  <c r="H171" i="104"/>
  <c r="H172" i="104"/>
  <c r="H173" i="104"/>
  <c r="H174" i="104"/>
  <c r="H175" i="104"/>
  <c r="H176" i="104"/>
  <c r="H177" i="104"/>
  <c r="H178" i="104"/>
  <c r="H179" i="104"/>
  <c r="H180" i="104"/>
  <c r="H181" i="104"/>
  <c r="H182" i="104"/>
  <c r="H183" i="104"/>
  <c r="H184" i="104"/>
  <c r="H185" i="104"/>
  <c r="H186" i="104"/>
  <c r="H187" i="104"/>
  <c r="H188" i="104"/>
  <c r="H189" i="104"/>
  <c r="H190" i="104"/>
  <c r="H191" i="104"/>
  <c r="H192" i="104"/>
  <c r="H193" i="104"/>
  <c r="H194" i="104"/>
  <c r="H195" i="104"/>
  <c r="H196" i="104"/>
  <c r="H197" i="104"/>
  <c r="H198" i="104"/>
  <c r="H199" i="104"/>
  <c r="H200" i="104"/>
  <c r="H201" i="104"/>
  <c r="H202" i="104"/>
  <c r="H203" i="104"/>
  <c r="H204" i="104"/>
  <c r="H205" i="104"/>
  <c r="H206" i="104"/>
  <c r="H207" i="104"/>
  <c r="H208" i="104"/>
  <c r="H209" i="104"/>
  <c r="H210" i="104"/>
  <c r="H211" i="104"/>
  <c r="H212" i="104"/>
  <c r="H213" i="104"/>
  <c r="H214" i="104"/>
  <c r="H215" i="104"/>
  <c r="H216" i="104"/>
  <c r="H217" i="104"/>
  <c r="H218" i="104"/>
  <c r="H219" i="104"/>
  <c r="H220" i="104"/>
  <c r="H221" i="104"/>
  <c r="H222" i="104"/>
  <c r="H223" i="104"/>
  <c r="H224" i="104"/>
  <c r="H225" i="104"/>
  <c r="H226" i="104"/>
  <c r="H227" i="104"/>
  <c r="H228" i="104"/>
  <c r="H229" i="104"/>
  <c r="H230" i="104"/>
  <c r="H231" i="104"/>
  <c r="H232" i="104"/>
  <c r="H233" i="104"/>
  <c r="H234" i="104"/>
  <c r="H235" i="104"/>
  <c r="H236" i="104"/>
  <c r="H237" i="104"/>
  <c r="H238" i="104"/>
  <c r="H239" i="104"/>
  <c r="H240" i="104"/>
  <c r="H241" i="104"/>
  <c r="H242" i="104"/>
  <c r="H243" i="104"/>
  <c r="H244" i="104"/>
  <c r="H245" i="104"/>
  <c r="H246" i="104"/>
  <c r="H247" i="104"/>
  <c r="H248" i="104"/>
  <c r="H249" i="104"/>
  <c r="H250" i="104"/>
  <c r="H251" i="104"/>
  <c r="H252" i="104"/>
  <c r="H253" i="104"/>
  <c r="H254" i="104"/>
  <c r="H255" i="104"/>
  <c r="H256" i="104"/>
  <c r="H257" i="104"/>
  <c r="H258" i="104"/>
  <c r="H259" i="104"/>
  <c r="H260" i="104"/>
  <c r="H261" i="104"/>
  <c r="H262" i="104"/>
  <c r="H263" i="104"/>
  <c r="H264" i="104"/>
  <c r="H265" i="104"/>
  <c r="H266" i="104"/>
  <c r="H267" i="104"/>
  <c r="H268" i="104"/>
  <c r="H269" i="104"/>
  <c r="H270" i="104"/>
  <c r="H271" i="104"/>
  <c r="H272" i="104"/>
  <c r="H273" i="104"/>
  <c r="H274" i="104"/>
  <c r="H275" i="104"/>
  <c r="H276" i="104"/>
  <c r="H277" i="104"/>
  <c r="H278" i="104"/>
  <c r="H279" i="104"/>
  <c r="H280" i="104"/>
  <c r="H281" i="104"/>
  <c r="H282" i="104"/>
  <c r="H283" i="104"/>
  <c r="H284" i="104"/>
  <c r="H285" i="104"/>
  <c r="H286" i="104"/>
  <c r="H287" i="104"/>
  <c r="H288" i="104"/>
  <c r="H289" i="104"/>
  <c r="H290" i="104"/>
  <c r="H291" i="104"/>
  <c r="H292" i="104"/>
  <c r="H293" i="104"/>
  <c r="H294" i="104"/>
  <c r="H295" i="104"/>
  <c r="G9" i="104"/>
  <c r="G11" i="104"/>
  <c r="G12" i="104"/>
  <c r="G13" i="104"/>
  <c r="G14" i="104"/>
  <c r="G15" i="104"/>
  <c r="G16" i="104"/>
  <c r="G17" i="104"/>
  <c r="G18" i="104"/>
  <c r="G19" i="104"/>
  <c r="G20" i="104"/>
  <c r="G21" i="104"/>
  <c r="G22" i="104"/>
  <c r="G23" i="104"/>
  <c r="G24" i="104"/>
  <c r="G25" i="104"/>
  <c r="G26" i="104"/>
  <c r="G27" i="104"/>
  <c r="G28" i="104"/>
  <c r="G29" i="104"/>
  <c r="G30" i="104"/>
  <c r="G31" i="104"/>
  <c r="G32" i="104"/>
  <c r="G33" i="104"/>
  <c r="G34" i="104"/>
  <c r="G35" i="104"/>
  <c r="G36" i="104"/>
  <c r="G37" i="104"/>
  <c r="G38" i="104"/>
  <c r="G39" i="104"/>
  <c r="G40" i="104"/>
  <c r="G41" i="104"/>
  <c r="G42" i="104"/>
  <c r="G43" i="104"/>
  <c r="G44" i="104"/>
  <c r="G45" i="104"/>
  <c r="G46" i="104"/>
  <c r="G47" i="104"/>
  <c r="G48" i="104"/>
  <c r="G49" i="104"/>
  <c r="G50" i="104"/>
  <c r="G51" i="104"/>
  <c r="G52" i="104"/>
  <c r="G53" i="104"/>
  <c r="G54" i="104"/>
  <c r="G55" i="104"/>
  <c r="G56" i="104"/>
  <c r="G57" i="104"/>
  <c r="G58" i="104"/>
  <c r="G59" i="104"/>
  <c r="G60" i="104"/>
  <c r="G61" i="104"/>
  <c r="G62" i="104"/>
  <c r="G63" i="104"/>
  <c r="G64" i="104"/>
  <c r="G65" i="104"/>
  <c r="G66" i="104"/>
  <c r="G67" i="104"/>
  <c r="G68" i="104"/>
  <c r="G69" i="104"/>
  <c r="G70" i="104"/>
  <c r="G71" i="104"/>
  <c r="G72" i="104"/>
  <c r="G73" i="104"/>
  <c r="G74" i="104"/>
  <c r="G75" i="104"/>
  <c r="G76" i="104"/>
  <c r="G77" i="104"/>
  <c r="G78" i="104"/>
  <c r="G79" i="104"/>
  <c r="G80" i="104"/>
  <c r="G81" i="104"/>
  <c r="G82" i="104"/>
  <c r="G83" i="104"/>
  <c r="G84" i="104"/>
  <c r="G85" i="104"/>
  <c r="G86" i="104"/>
  <c r="G87" i="104"/>
  <c r="G88" i="104"/>
  <c r="G89" i="104"/>
  <c r="G90" i="104"/>
  <c r="G91" i="104"/>
  <c r="G92" i="104"/>
  <c r="G93" i="104"/>
  <c r="G94" i="104"/>
  <c r="G95" i="104"/>
  <c r="G96" i="104"/>
  <c r="G97" i="104"/>
  <c r="G98" i="104"/>
  <c r="G99" i="104"/>
  <c r="G100" i="104"/>
  <c r="G101" i="104"/>
  <c r="G102" i="104"/>
  <c r="G103" i="104"/>
  <c r="G104" i="104"/>
  <c r="G105" i="104"/>
  <c r="G106" i="104"/>
  <c r="G107" i="104"/>
  <c r="G108" i="104"/>
  <c r="G109" i="104"/>
  <c r="G110" i="104"/>
  <c r="G111" i="104"/>
  <c r="G112" i="104"/>
  <c r="G113" i="104"/>
  <c r="G114" i="104"/>
  <c r="G115" i="104"/>
  <c r="G116" i="104"/>
  <c r="G117" i="104"/>
  <c r="G118" i="104"/>
  <c r="G119" i="104"/>
  <c r="G120" i="104"/>
  <c r="G121" i="104"/>
  <c r="G122" i="104"/>
  <c r="G123" i="104"/>
  <c r="G124" i="104"/>
  <c r="G125" i="104"/>
  <c r="G126" i="104"/>
  <c r="G127" i="104"/>
  <c r="G128" i="104"/>
  <c r="G129" i="104"/>
  <c r="G130" i="104"/>
  <c r="G131" i="104"/>
  <c r="G132" i="104"/>
  <c r="G133" i="104"/>
  <c r="G134" i="104"/>
  <c r="G135" i="104"/>
  <c r="G136" i="104"/>
  <c r="G137" i="104"/>
  <c r="G138" i="104"/>
  <c r="G139" i="104"/>
  <c r="G140" i="104"/>
  <c r="G141" i="104"/>
  <c r="G142" i="104"/>
  <c r="G143" i="104"/>
  <c r="G144" i="104"/>
  <c r="G145" i="104"/>
  <c r="G146" i="104"/>
  <c r="G147" i="104"/>
  <c r="G148" i="104"/>
  <c r="G149" i="104"/>
  <c r="G150" i="104"/>
  <c r="G151" i="104"/>
  <c r="G152" i="104"/>
  <c r="G153" i="104"/>
  <c r="G154" i="104"/>
  <c r="G155" i="104"/>
  <c r="G156" i="104"/>
  <c r="G157" i="104"/>
  <c r="G158" i="104"/>
  <c r="G159" i="104"/>
  <c r="G160" i="104"/>
  <c r="G161" i="104"/>
  <c r="G162" i="104"/>
  <c r="G163" i="104"/>
  <c r="G165" i="104"/>
  <c r="G166" i="104"/>
  <c r="G167" i="104"/>
  <c r="G168" i="104"/>
  <c r="G169" i="104"/>
  <c r="G170" i="104"/>
  <c r="G171" i="104"/>
  <c r="G172" i="104"/>
  <c r="G173" i="104"/>
  <c r="G174" i="104"/>
  <c r="G175" i="104"/>
  <c r="G176" i="104"/>
  <c r="G177" i="104"/>
  <c r="G178" i="104"/>
  <c r="G179" i="104"/>
  <c r="G180" i="104"/>
  <c r="G181" i="104"/>
  <c r="G182" i="104"/>
  <c r="G183" i="104"/>
  <c r="G184" i="104"/>
  <c r="G185" i="104"/>
  <c r="G186" i="104"/>
  <c r="G187" i="104"/>
  <c r="G188" i="104"/>
  <c r="G189" i="104"/>
  <c r="G190" i="104"/>
  <c r="G191" i="104"/>
  <c r="G192" i="104"/>
  <c r="G193" i="104"/>
  <c r="G194" i="104"/>
  <c r="G195" i="104"/>
  <c r="G196" i="104"/>
  <c r="G197" i="104"/>
  <c r="G198" i="104"/>
  <c r="G199" i="104"/>
  <c r="G200" i="104"/>
  <c r="G201" i="104"/>
  <c r="G202" i="104"/>
  <c r="G203" i="104"/>
  <c r="G204" i="104"/>
  <c r="G205" i="104"/>
  <c r="G206" i="104"/>
  <c r="G207" i="104"/>
  <c r="G208" i="104"/>
  <c r="G209" i="104"/>
  <c r="G210" i="104"/>
  <c r="G211" i="104"/>
  <c r="G212" i="104"/>
  <c r="G213" i="104"/>
  <c r="G214" i="104"/>
  <c r="G215" i="104"/>
  <c r="G216" i="104"/>
  <c r="G217" i="104"/>
  <c r="G218" i="104"/>
  <c r="G219" i="104"/>
  <c r="G220" i="104"/>
  <c r="G221" i="104"/>
  <c r="G222" i="104"/>
  <c r="G223" i="104"/>
  <c r="G224" i="104"/>
  <c r="G225" i="104"/>
  <c r="G226" i="104"/>
  <c r="G227" i="104"/>
  <c r="G228" i="104"/>
  <c r="G229" i="104"/>
  <c r="G230" i="104"/>
  <c r="G231" i="104"/>
  <c r="G236" i="104"/>
  <c r="G237" i="104"/>
  <c r="G238" i="104"/>
  <c r="G239" i="104"/>
  <c r="G240" i="104"/>
  <c r="G241" i="104"/>
  <c r="G242" i="104"/>
  <c r="G243" i="104"/>
  <c r="G245" i="104"/>
  <c r="G246" i="104"/>
  <c r="G247" i="104"/>
  <c r="G248" i="104"/>
  <c r="G249" i="104"/>
  <c r="G250" i="104"/>
  <c r="G251" i="104"/>
  <c r="G252" i="104"/>
  <c r="G253" i="104"/>
  <c r="G254" i="104"/>
  <c r="G255" i="104"/>
  <c r="G256" i="104"/>
  <c r="G257" i="104"/>
  <c r="G258" i="104"/>
  <c r="G259" i="104"/>
  <c r="G260" i="104"/>
  <c r="G261" i="104"/>
  <c r="G262" i="104"/>
  <c r="G263" i="104"/>
  <c r="G264" i="104"/>
  <c r="G265" i="104"/>
  <c r="G266" i="104"/>
  <c r="G267" i="104"/>
  <c r="G268" i="104"/>
  <c r="G269" i="104"/>
  <c r="G270" i="104"/>
  <c r="G271" i="104"/>
  <c r="G272" i="104"/>
  <c r="G273" i="104"/>
  <c r="G274" i="104"/>
  <c r="G275" i="104"/>
  <c r="G276" i="104"/>
  <c r="G277" i="104"/>
  <c r="G278" i="104"/>
  <c r="G279" i="104"/>
  <c r="G280" i="104"/>
  <c r="G281" i="104"/>
  <c r="G282" i="104"/>
  <c r="G283" i="104"/>
  <c r="G284" i="104"/>
  <c r="G285" i="104"/>
  <c r="G286" i="104"/>
  <c r="G287" i="104"/>
  <c r="G288" i="104"/>
  <c r="G289" i="104"/>
  <c r="G290" i="104"/>
  <c r="G291" i="104"/>
  <c r="G292" i="104"/>
  <c r="G293" i="104"/>
  <c r="G294" i="104"/>
  <c r="G295" i="104"/>
  <c r="G8" i="104"/>
  <c r="C10" i="135"/>
  <c r="C11" i="135"/>
  <c r="C12" i="135"/>
  <c r="C13" i="135"/>
  <c r="C15" i="135"/>
  <c r="C16" i="135"/>
  <c r="C17" i="135"/>
  <c r="C18" i="135"/>
  <c r="C19" i="135"/>
  <c r="C20" i="135"/>
  <c r="C21" i="135"/>
  <c r="C22" i="135"/>
  <c r="C23" i="135"/>
  <c r="C24" i="135"/>
  <c r="C25" i="135"/>
  <c r="C26" i="135"/>
  <c r="C27" i="135"/>
  <c r="C28" i="135"/>
  <c r="C29" i="135"/>
  <c r="C30" i="135"/>
  <c r="C31" i="135"/>
  <c r="C32" i="135"/>
  <c r="C33" i="135"/>
  <c r="C34" i="135"/>
  <c r="C35" i="135"/>
  <c r="C36" i="135"/>
  <c r="C37" i="135"/>
  <c r="C38" i="135"/>
  <c r="C39" i="135"/>
  <c r="C40" i="135"/>
  <c r="CC40" i="135" s="1"/>
  <c r="C41" i="135"/>
  <c r="C42" i="135"/>
  <c r="C43" i="135"/>
  <c r="C44" i="135"/>
  <c r="C45" i="135"/>
  <c r="C46" i="135"/>
  <c r="C47" i="135"/>
  <c r="C48" i="135"/>
  <c r="C49" i="135"/>
  <c r="C50" i="135"/>
  <c r="C51" i="135"/>
  <c r="C52" i="135"/>
  <c r="C53" i="135"/>
  <c r="C54" i="135"/>
  <c r="C55" i="135"/>
  <c r="C56" i="135"/>
  <c r="CC56" i="135" s="1"/>
  <c r="C57" i="135"/>
  <c r="C58" i="135"/>
  <c r="C59" i="135"/>
  <c r="C60" i="135"/>
  <c r="C61" i="135"/>
  <c r="C62" i="135"/>
  <c r="C63" i="135"/>
  <c r="C64" i="135"/>
  <c r="C65" i="135"/>
  <c r="C66" i="135"/>
  <c r="C67" i="135"/>
  <c r="C68" i="135"/>
  <c r="C69" i="135"/>
  <c r="C70" i="135"/>
  <c r="C71" i="135"/>
  <c r="C72" i="135"/>
  <c r="CC72" i="135" s="1"/>
  <c r="C73" i="135"/>
  <c r="C74" i="135"/>
  <c r="C75" i="135"/>
  <c r="C76" i="135"/>
  <c r="C77" i="135"/>
  <c r="C78" i="135"/>
  <c r="C79" i="135"/>
  <c r="C80" i="135"/>
  <c r="C81" i="135"/>
  <c r="C82" i="135"/>
  <c r="C83" i="135"/>
  <c r="C84" i="135"/>
  <c r="C85" i="135"/>
  <c r="C86" i="135"/>
  <c r="C87" i="135"/>
  <c r="C88" i="135"/>
  <c r="CC88" i="135" s="1"/>
  <c r="C89" i="135"/>
  <c r="C90" i="135"/>
  <c r="C91" i="135"/>
  <c r="C92" i="135"/>
  <c r="C93" i="135"/>
  <c r="C14" i="135"/>
  <c r="F93" i="135"/>
  <c r="F92" i="135"/>
  <c r="F91" i="135"/>
  <c r="F90" i="135"/>
  <c r="F89" i="135"/>
  <c r="F88" i="135"/>
  <c r="F87" i="135"/>
  <c r="F86" i="135"/>
  <c r="F85" i="135"/>
  <c r="F84" i="135"/>
  <c r="F83" i="135"/>
  <c r="F82" i="135"/>
  <c r="F81" i="135"/>
  <c r="F80" i="135"/>
  <c r="F79" i="135"/>
  <c r="F78" i="135"/>
  <c r="F77" i="135"/>
  <c r="F76" i="135"/>
  <c r="F75" i="135"/>
  <c r="F74" i="135"/>
  <c r="F73" i="135"/>
  <c r="F72" i="135"/>
  <c r="F71" i="135"/>
  <c r="F70" i="135"/>
  <c r="F69" i="135"/>
  <c r="F68" i="135"/>
  <c r="F67" i="135"/>
  <c r="F66" i="135"/>
  <c r="F65" i="135"/>
  <c r="F64" i="135"/>
  <c r="F63" i="135"/>
  <c r="F62" i="135"/>
  <c r="F61" i="135"/>
  <c r="F60" i="135"/>
  <c r="F59" i="135"/>
  <c r="F58" i="135"/>
  <c r="F57" i="135"/>
  <c r="F56" i="135"/>
  <c r="F55" i="135"/>
  <c r="F54" i="135"/>
  <c r="F13" i="135"/>
  <c r="F12" i="135"/>
  <c r="F11" i="135"/>
  <c r="F10" i="135"/>
  <c r="Z3" i="127"/>
  <c r="Y3" i="127"/>
  <c r="X3" i="127"/>
  <c r="U3" i="127"/>
  <c r="T3" i="127"/>
  <c r="V3" i="127" s="1"/>
  <c r="Q3" i="127"/>
  <c r="P3" i="127"/>
  <c r="L27" i="129"/>
  <c r="L26" i="129"/>
  <c r="L25" i="129"/>
  <c r="L24" i="129"/>
  <c r="L23" i="129"/>
  <c r="L22" i="129"/>
  <c r="L21" i="129"/>
  <c r="L20" i="129"/>
  <c r="L19" i="129"/>
  <c r="L18" i="129"/>
  <c r="L14" i="129"/>
  <c r="L13" i="129"/>
  <c r="L12" i="129"/>
  <c r="L8" i="129"/>
  <c r="L7" i="129"/>
  <c r="L6" i="129"/>
  <c r="L5" i="129"/>
  <c r="G5" i="140"/>
  <c r="AC3" i="114"/>
  <c r="F3" i="127" s="1"/>
  <c r="F9" i="127" s="1"/>
  <c r="AC4" i="114"/>
  <c r="E3" i="127" s="1"/>
  <c r="E9" i="127" s="1"/>
  <c r="K12" i="114"/>
  <c r="F3" i="111" s="1"/>
  <c r="AC34" i="114"/>
  <c r="AC35" i="114"/>
  <c r="AC36" i="114"/>
  <c r="AC37" i="114"/>
  <c r="J4" i="107"/>
  <c r="I11" i="107"/>
  <c r="AB4" i="138"/>
  <c r="F14" i="135"/>
  <c r="F15" i="135"/>
  <c r="F16" i="135"/>
  <c r="F17" i="135"/>
  <c r="F18" i="135"/>
  <c r="F19" i="135"/>
  <c r="F20" i="135"/>
  <c r="F21" i="135"/>
  <c r="F22" i="135"/>
  <c r="F23" i="135"/>
  <c r="F24" i="135"/>
  <c r="F25" i="135"/>
  <c r="F26" i="135"/>
  <c r="F27" i="135"/>
  <c r="F28" i="135"/>
  <c r="F29" i="135"/>
  <c r="F30" i="135"/>
  <c r="F31" i="135"/>
  <c r="F32" i="135"/>
  <c r="F33" i="135"/>
  <c r="F34" i="135"/>
  <c r="F35" i="135"/>
  <c r="F36" i="135"/>
  <c r="F37" i="135"/>
  <c r="F38" i="135"/>
  <c r="F39" i="135"/>
  <c r="F40" i="135"/>
  <c r="F41" i="135"/>
  <c r="F42" i="135"/>
  <c r="F43" i="135"/>
  <c r="F44" i="135"/>
  <c r="F45" i="135"/>
  <c r="F46" i="135"/>
  <c r="F47" i="135"/>
  <c r="F48" i="135"/>
  <c r="F49" i="135"/>
  <c r="F50" i="135"/>
  <c r="F51" i="135"/>
  <c r="F52" i="135"/>
  <c r="F53" i="135"/>
  <c r="G4" i="112"/>
  <c r="E3" i="121"/>
  <c r="K10" i="111"/>
  <c r="A27" i="111"/>
  <c r="M32" i="111"/>
  <c r="F5" i="119"/>
  <c r="M5" i="119"/>
  <c r="F6" i="119"/>
  <c r="M6" i="119"/>
  <c r="F7" i="119"/>
  <c r="M7" i="119"/>
  <c r="F8" i="119"/>
  <c r="M8" i="119"/>
  <c r="F9" i="119"/>
  <c r="M9" i="119"/>
  <c r="F10" i="119"/>
  <c r="M10" i="119"/>
  <c r="F11" i="119"/>
  <c r="M11" i="119"/>
  <c r="F12" i="119"/>
  <c r="M12" i="119"/>
  <c r="F13" i="119"/>
  <c r="M13" i="119"/>
  <c r="F14" i="119"/>
  <c r="M14" i="119"/>
  <c r="F15" i="119"/>
  <c r="M15" i="119"/>
  <c r="F16" i="119"/>
  <c r="M16" i="119"/>
  <c r="F17" i="119"/>
  <c r="M17" i="119"/>
  <c r="F18" i="119"/>
  <c r="M18" i="119"/>
  <c r="F19" i="119"/>
  <c r="M19" i="119"/>
  <c r="F20" i="119"/>
  <c r="M20" i="119"/>
  <c r="F21" i="119"/>
  <c r="M21" i="119"/>
  <c r="F22" i="119"/>
  <c r="M22" i="119"/>
  <c r="F23" i="119"/>
  <c r="M23" i="119"/>
  <c r="F24" i="119"/>
  <c r="M24" i="119"/>
  <c r="F25" i="119"/>
  <c r="M25" i="119"/>
  <c r="F26" i="119"/>
  <c r="M26" i="119"/>
  <c r="F27" i="119"/>
  <c r="M27" i="119"/>
  <c r="F28" i="119"/>
  <c r="M28" i="119"/>
  <c r="F29" i="119"/>
  <c r="M29" i="119"/>
  <c r="F30" i="119"/>
  <c r="M30" i="119"/>
  <c r="F31" i="119"/>
  <c r="M31" i="119"/>
  <c r="F32" i="119"/>
  <c r="M32" i="119"/>
  <c r="F33" i="119"/>
  <c r="M33" i="119"/>
  <c r="F34" i="119"/>
  <c r="M34" i="119"/>
  <c r="F35" i="119"/>
  <c r="M35" i="119"/>
  <c r="F36" i="119"/>
  <c r="M36" i="119"/>
  <c r="F37" i="119"/>
  <c r="M37" i="119"/>
  <c r="F38" i="119"/>
  <c r="M38" i="119"/>
  <c r="F39" i="119"/>
  <c r="M39" i="119"/>
  <c r="F40" i="119"/>
  <c r="M40" i="119"/>
  <c r="F41" i="119"/>
  <c r="M41" i="119"/>
  <c r="F28" i="140"/>
  <c r="F68" i="140"/>
  <c r="F5" i="129"/>
  <c r="F6" i="129"/>
  <c r="F7" i="129"/>
  <c r="F8" i="129"/>
  <c r="F12" i="129"/>
  <c r="F13" i="129"/>
  <c r="F14" i="129"/>
  <c r="F18" i="129"/>
  <c r="F19" i="129"/>
  <c r="F20" i="129"/>
  <c r="F21" i="129"/>
  <c r="F22" i="129"/>
  <c r="F23" i="129"/>
  <c r="F24" i="129"/>
  <c r="F25" i="129"/>
  <c r="F26" i="129"/>
  <c r="F27" i="129"/>
  <c r="L6" i="131"/>
  <c r="L7" i="131"/>
  <c r="L8" i="131"/>
  <c r="L9" i="131"/>
  <c r="L10" i="131"/>
  <c r="L11" i="131"/>
  <c r="L12" i="131"/>
  <c r="F15" i="131"/>
  <c r="F42" i="140" s="1"/>
  <c r="L13" i="131"/>
  <c r="L14" i="131"/>
  <c r="D3" i="126"/>
  <c r="M3" i="126"/>
  <c r="D6" i="126"/>
  <c r="T6" i="126"/>
  <c r="F16" i="126"/>
  <c r="F21" i="126" s="1"/>
  <c r="F17" i="126"/>
  <c r="F22" i="126"/>
  <c r="F23" i="126"/>
  <c r="D27" i="126"/>
  <c r="M29" i="126"/>
  <c r="Y29" i="126"/>
  <c r="M30" i="126"/>
  <c r="Y30" i="126"/>
  <c r="J31" i="126"/>
  <c r="J32" i="126"/>
  <c r="F37" i="126"/>
  <c r="F38" i="126"/>
  <c r="J39" i="126"/>
  <c r="D13" i="115"/>
  <c r="G18" i="115"/>
  <c r="G20" i="115"/>
  <c r="H37" i="115"/>
  <c r="H38" i="115"/>
  <c r="H7" i="117"/>
  <c r="H8" i="117"/>
  <c r="H9" i="117"/>
  <c r="I9" i="117"/>
  <c r="F12" i="117"/>
  <c r="G12" i="117"/>
  <c r="K12" i="117"/>
  <c r="B3" i="127"/>
  <c r="B9" i="127" s="1"/>
  <c r="C3" i="127"/>
  <c r="B6" i="127" s="1"/>
  <c r="H3" i="127"/>
  <c r="AA3" i="127"/>
  <c r="C6" i="127"/>
  <c r="F6" i="127"/>
  <c r="K6" i="127"/>
  <c r="L6" i="127"/>
  <c r="B12" i="127"/>
  <c r="C12" i="127"/>
  <c r="D12" i="127"/>
  <c r="E12" i="127"/>
  <c r="F12" i="127"/>
  <c r="G12" i="127"/>
  <c r="H12" i="127"/>
  <c r="I12" i="127"/>
  <c r="CC71" i="135" l="1"/>
  <c r="CC87" i="135"/>
  <c r="CC24" i="135"/>
  <c r="CC23" i="135"/>
  <c r="CC55" i="135"/>
  <c r="CC39" i="135"/>
  <c r="CC22" i="135"/>
  <c r="CC38" i="135"/>
  <c r="CC85" i="135"/>
  <c r="CC69" i="135"/>
  <c r="CC53" i="135"/>
  <c r="CC37" i="135"/>
  <c r="CC21" i="135"/>
  <c r="CC70" i="135"/>
  <c r="CC84" i="135"/>
  <c r="CC68" i="135"/>
  <c r="CC52" i="135"/>
  <c r="CC36" i="135"/>
  <c r="CC20" i="135"/>
  <c r="CC86" i="135"/>
  <c r="CC83" i="135"/>
  <c r="CC67" i="135"/>
  <c r="CC51" i="135"/>
  <c r="CC35" i="135"/>
  <c r="CC19" i="135"/>
  <c r="CC54" i="135"/>
  <c r="CC82" i="135"/>
  <c r="CC66" i="135"/>
  <c r="CC50" i="135"/>
  <c r="CC34" i="135"/>
  <c r="CC18" i="135"/>
  <c r="CC81" i="135"/>
  <c r="CC65" i="135"/>
  <c r="CC49" i="135"/>
  <c r="CC33" i="135"/>
  <c r="CC17" i="135"/>
  <c r="CC32" i="135"/>
  <c r="CC79" i="135"/>
  <c r="CC47" i="135"/>
  <c r="CC14" i="135"/>
  <c r="CC46" i="135"/>
  <c r="CC93" i="135"/>
  <c r="CC77" i="135"/>
  <c r="CC61" i="135"/>
  <c r="CC45" i="135"/>
  <c r="CC29" i="135"/>
  <c r="CC92" i="135"/>
  <c r="CC76" i="135"/>
  <c r="CC60" i="135"/>
  <c r="CC44" i="135"/>
  <c r="CC28" i="135"/>
  <c r="CC64" i="135"/>
  <c r="CC16" i="135"/>
  <c r="CC31" i="135"/>
  <c r="CC78" i="135"/>
  <c r="CC30" i="135"/>
  <c r="CC91" i="135"/>
  <c r="CC59" i="135"/>
  <c r="CC43" i="135"/>
  <c r="CC90" i="135"/>
  <c r="CC74" i="135"/>
  <c r="CC58" i="135"/>
  <c r="CC42" i="135"/>
  <c r="CC26" i="135"/>
  <c r="CC80" i="135"/>
  <c r="CC48" i="135"/>
  <c r="CC63" i="135"/>
  <c r="CC15" i="135"/>
  <c r="CC62" i="135"/>
  <c r="CC75" i="135"/>
  <c r="CC27" i="135"/>
  <c r="CC89" i="135"/>
  <c r="CC73" i="135"/>
  <c r="CC57" i="135"/>
  <c r="CC41" i="135"/>
  <c r="CC25" i="135"/>
  <c r="CC9" i="135"/>
  <c r="CC13" i="135"/>
  <c r="CC12" i="135"/>
  <c r="CC11" i="135"/>
  <c r="CC10" i="135"/>
  <c r="F42" i="119"/>
  <c r="F26" i="140" s="1"/>
  <c r="J9" i="135"/>
  <c r="J33" i="135"/>
  <c r="J14" i="135"/>
  <c r="J35" i="135"/>
  <c r="J34" i="135"/>
  <c r="J15" i="135"/>
  <c r="L93" i="135"/>
  <c r="K93" i="135"/>
  <c r="L15" i="131"/>
  <c r="F82" i="140" s="1"/>
  <c r="M42" i="119"/>
  <c r="F66" i="140" s="1"/>
  <c r="L15" i="129"/>
  <c r="F76" i="140" s="1"/>
  <c r="F15" i="129"/>
  <c r="F36" i="140" s="1"/>
  <c r="N8" i="121"/>
  <c r="J12" i="138" s="1"/>
  <c r="N6" i="121"/>
  <c r="N9" i="121"/>
  <c r="G12" i="138" s="1"/>
  <c r="N7" i="121"/>
  <c r="I12" i="138" s="1"/>
  <c r="J13" i="121"/>
  <c r="L13" i="121" s="1"/>
  <c r="L28" i="129"/>
  <c r="F78" i="140" s="1"/>
  <c r="F28" i="129"/>
  <c r="F38" i="140" s="1"/>
  <c r="N97" i="135"/>
  <c r="J26" i="123"/>
  <c r="C26" i="123"/>
  <c r="J46" i="119"/>
  <c r="C46" i="119"/>
  <c r="N98" i="135"/>
  <c r="J27" i="123"/>
  <c r="C27" i="123"/>
  <c r="J47" i="119"/>
  <c r="C47" i="119"/>
  <c r="BK40" i="135"/>
  <c r="CA40" i="135"/>
  <c r="BN40" i="135"/>
  <c r="AY40" i="135"/>
  <c r="BO40" i="135"/>
  <c r="BM40" i="135"/>
  <c r="BF40" i="135"/>
  <c r="BL40" i="135"/>
  <c r="BG40" i="135"/>
  <c r="CB40" i="135"/>
  <c r="BH40" i="135"/>
  <c r="BI40" i="135"/>
  <c r="BJ40" i="135"/>
  <c r="AZ40" i="135"/>
  <c r="BT40" i="135"/>
  <c r="BA40" i="135"/>
  <c r="BU40" i="135"/>
  <c r="BQ40" i="135"/>
  <c r="BB40" i="135"/>
  <c r="BV40" i="135"/>
  <c r="BR40" i="135"/>
  <c r="BS40" i="135"/>
  <c r="BC40" i="135"/>
  <c r="BW40" i="135"/>
  <c r="BD40" i="135"/>
  <c r="BX40" i="135"/>
  <c r="BE40" i="135"/>
  <c r="BY40" i="135"/>
  <c r="BZ40" i="135"/>
  <c r="BP40" i="135"/>
  <c r="BK24" i="135"/>
  <c r="CA24" i="135"/>
  <c r="BN24" i="135"/>
  <c r="AZ24" i="135"/>
  <c r="AY24" i="135"/>
  <c r="BO24" i="135"/>
  <c r="BP24" i="135"/>
  <c r="BG24" i="135"/>
  <c r="CB24" i="135"/>
  <c r="BH24" i="135"/>
  <c r="BC24" i="135"/>
  <c r="BW24" i="135"/>
  <c r="BF24" i="135"/>
  <c r="BI24" i="135"/>
  <c r="BJ24" i="135"/>
  <c r="BL24" i="135"/>
  <c r="BM24" i="135"/>
  <c r="BS24" i="135"/>
  <c r="BT24" i="135"/>
  <c r="BU24" i="135"/>
  <c r="BV24" i="135"/>
  <c r="BX24" i="135"/>
  <c r="BA24" i="135"/>
  <c r="BY24" i="135"/>
  <c r="BB24" i="135"/>
  <c r="BZ24" i="135"/>
  <c r="BD24" i="135"/>
  <c r="BQ24" i="135"/>
  <c r="BE24" i="135"/>
  <c r="BR24" i="135"/>
  <c r="BJ39" i="135"/>
  <c r="BZ39" i="135"/>
  <c r="BM39" i="135"/>
  <c r="BN39" i="135"/>
  <c r="BE39" i="135"/>
  <c r="BX39" i="135"/>
  <c r="BQ39" i="135"/>
  <c r="CB39" i="135"/>
  <c r="BR39" i="135"/>
  <c r="AY39" i="135"/>
  <c r="BS39" i="135"/>
  <c r="AZ39" i="135"/>
  <c r="BT39" i="135"/>
  <c r="BA39" i="135"/>
  <c r="BU39" i="135"/>
  <c r="BW39" i="135"/>
  <c r="BG39" i="135"/>
  <c r="BD39" i="135"/>
  <c r="BY39" i="135"/>
  <c r="BF39" i="135"/>
  <c r="BH39" i="135"/>
  <c r="BI39" i="135"/>
  <c r="CA39" i="135"/>
  <c r="BK39" i="135"/>
  <c r="BL39" i="135"/>
  <c r="BO39" i="135"/>
  <c r="BC39" i="135"/>
  <c r="BB39" i="135"/>
  <c r="BP39" i="135"/>
  <c r="BV39" i="135"/>
  <c r="BJ23" i="135"/>
  <c r="BZ23" i="135"/>
  <c r="BM23" i="135"/>
  <c r="AY23" i="135"/>
  <c r="BN23" i="135"/>
  <c r="BO23" i="135"/>
  <c r="BR23" i="135"/>
  <c r="BS23" i="135"/>
  <c r="BK23" i="135"/>
  <c r="BI23" i="135"/>
  <c r="BV23" i="135"/>
  <c r="BL23" i="135"/>
  <c r="BP23" i="135"/>
  <c r="BQ23" i="135"/>
  <c r="BT23" i="135"/>
  <c r="BU23" i="135"/>
  <c r="AZ23" i="135"/>
  <c r="BW23" i="135"/>
  <c r="BA23" i="135"/>
  <c r="BX23" i="135"/>
  <c r="BB23" i="135"/>
  <c r="BY23" i="135"/>
  <c r="BC23" i="135"/>
  <c r="CA23" i="135"/>
  <c r="BD23" i="135"/>
  <c r="CB23" i="135"/>
  <c r="BE23" i="135"/>
  <c r="BF23" i="135"/>
  <c r="BG23" i="135"/>
  <c r="BH23" i="135"/>
  <c r="BI38" i="135"/>
  <c r="BY38" i="135"/>
  <c r="BL38" i="135"/>
  <c r="CB38" i="135"/>
  <c r="BM38" i="135"/>
  <c r="BQ38" i="135"/>
  <c r="BZ38" i="135"/>
  <c r="BF38" i="135"/>
  <c r="CA38" i="135"/>
  <c r="BG38" i="135"/>
  <c r="BH38" i="135"/>
  <c r="BJ38" i="135"/>
  <c r="BO38" i="135"/>
  <c r="AY38" i="135"/>
  <c r="BS38" i="135"/>
  <c r="BT38" i="135"/>
  <c r="BK38" i="135"/>
  <c r="BN38" i="135"/>
  <c r="AZ38" i="135"/>
  <c r="BP38" i="135"/>
  <c r="BA38" i="135"/>
  <c r="BU38" i="135"/>
  <c r="BB38" i="135"/>
  <c r="BV38" i="135"/>
  <c r="BC38" i="135"/>
  <c r="BW38" i="135"/>
  <c r="BE38" i="135"/>
  <c r="BD38" i="135"/>
  <c r="BX38" i="135"/>
  <c r="BR38" i="135"/>
  <c r="BI22" i="135"/>
  <c r="BY22" i="135"/>
  <c r="BL22" i="135"/>
  <c r="CB22" i="135"/>
  <c r="BM22" i="135"/>
  <c r="BN22" i="135"/>
  <c r="BE22" i="135"/>
  <c r="BZ22" i="135"/>
  <c r="BF22" i="135"/>
  <c r="CA22" i="135"/>
  <c r="BA22" i="135"/>
  <c r="BU22" i="135"/>
  <c r="BQ22" i="135"/>
  <c r="BR22" i="135"/>
  <c r="BS22" i="135"/>
  <c r="BT22" i="135"/>
  <c r="BV22" i="135"/>
  <c r="BW22" i="135"/>
  <c r="AZ22" i="135"/>
  <c r="BB22" i="135"/>
  <c r="BC22" i="135"/>
  <c r="BD22" i="135"/>
  <c r="BG22" i="135"/>
  <c r="BH22" i="135"/>
  <c r="BJ22" i="135"/>
  <c r="BX22" i="135"/>
  <c r="BK22" i="135"/>
  <c r="BO22" i="135"/>
  <c r="AY22" i="135"/>
  <c r="BP22" i="135"/>
  <c r="BH37" i="135"/>
  <c r="BX37" i="135"/>
  <c r="BK37" i="135"/>
  <c r="CA37" i="135"/>
  <c r="BL37" i="135"/>
  <c r="CB37" i="135"/>
  <c r="BG37" i="135"/>
  <c r="BP37" i="135"/>
  <c r="BB37" i="135"/>
  <c r="BQ37" i="135"/>
  <c r="BR37" i="135"/>
  <c r="AY37" i="135"/>
  <c r="BS37" i="135"/>
  <c r="BT37" i="135"/>
  <c r="BA37" i="135"/>
  <c r="BY37" i="135"/>
  <c r="AZ37" i="135"/>
  <c r="BW37" i="135"/>
  <c r="BV37" i="135"/>
  <c r="BD37" i="135"/>
  <c r="BE37" i="135"/>
  <c r="BF37" i="135"/>
  <c r="BI37" i="135"/>
  <c r="BJ37" i="135"/>
  <c r="BM37" i="135"/>
  <c r="BN37" i="135"/>
  <c r="BU37" i="135"/>
  <c r="BC37" i="135"/>
  <c r="BZ37" i="135"/>
  <c r="BO37" i="135"/>
  <c r="BH21" i="135"/>
  <c r="BX21" i="135"/>
  <c r="BI21" i="135"/>
  <c r="BK21" i="135"/>
  <c r="CA21" i="135"/>
  <c r="BL21" i="135"/>
  <c r="CB21" i="135"/>
  <c r="BM21" i="135"/>
  <c r="BP21" i="135"/>
  <c r="BQ21" i="135"/>
  <c r="BG21" i="135"/>
  <c r="BV21" i="135"/>
  <c r="AY21" i="135"/>
  <c r="BW21" i="135"/>
  <c r="AZ21" i="135"/>
  <c r="BY21" i="135"/>
  <c r="BA21" i="135"/>
  <c r="BZ21" i="135"/>
  <c r="BC21" i="135"/>
  <c r="BD21" i="135"/>
  <c r="BE21" i="135"/>
  <c r="BF21" i="135"/>
  <c r="BJ21" i="135"/>
  <c r="BN21" i="135"/>
  <c r="BO21" i="135"/>
  <c r="BB21" i="135"/>
  <c r="BR21" i="135"/>
  <c r="BS21" i="135"/>
  <c r="BU21" i="135"/>
  <c r="BT21" i="135"/>
  <c r="BG36" i="135"/>
  <c r="BW36" i="135"/>
  <c r="BJ36" i="135"/>
  <c r="BZ36" i="135"/>
  <c r="BK36" i="135"/>
  <c r="CA36" i="135"/>
  <c r="AZ36" i="135"/>
  <c r="BS36" i="135"/>
  <c r="BY36" i="135"/>
  <c r="BE36" i="135"/>
  <c r="CB36" i="135"/>
  <c r="BF36" i="135"/>
  <c r="BH36" i="135"/>
  <c r="BI36" i="135"/>
  <c r="BN36" i="135"/>
  <c r="BQ36" i="135"/>
  <c r="BR36" i="135"/>
  <c r="BP36" i="135"/>
  <c r="BL36" i="135"/>
  <c r="AY36" i="135"/>
  <c r="BT36" i="135"/>
  <c r="BA36" i="135"/>
  <c r="BU36" i="135"/>
  <c r="BB36" i="135"/>
  <c r="BV36" i="135"/>
  <c r="BO36" i="135"/>
  <c r="BC36" i="135"/>
  <c r="BX36" i="135"/>
  <c r="BD36" i="135"/>
  <c r="BM36" i="135"/>
  <c r="BG20" i="135"/>
  <c r="BW20" i="135"/>
  <c r="BH20" i="135"/>
  <c r="BX20" i="135"/>
  <c r="BJ20" i="135"/>
  <c r="BZ20" i="135"/>
  <c r="CB20" i="135"/>
  <c r="BK20" i="135"/>
  <c r="CA20" i="135"/>
  <c r="BL20" i="135"/>
  <c r="AZ20" i="135"/>
  <c r="BU20" i="135"/>
  <c r="BA20" i="135"/>
  <c r="BV20" i="135"/>
  <c r="BQ20" i="135"/>
  <c r="BY20" i="135"/>
  <c r="AY20" i="135"/>
  <c r="BB20" i="135"/>
  <c r="BC20" i="135"/>
  <c r="BF20" i="135"/>
  <c r="BI20" i="135"/>
  <c r="BM20" i="135"/>
  <c r="BN20" i="135"/>
  <c r="BO20" i="135"/>
  <c r="BD20" i="135"/>
  <c r="BP20" i="135"/>
  <c r="BR20" i="135"/>
  <c r="BS20" i="135"/>
  <c r="BT20" i="135"/>
  <c r="BE20" i="135"/>
  <c r="BF51" i="135"/>
  <c r="BV51" i="135"/>
  <c r="BI51" i="135"/>
  <c r="BY51" i="135"/>
  <c r="BJ51" i="135"/>
  <c r="BZ51" i="135"/>
  <c r="BG51" i="135"/>
  <c r="CB51" i="135"/>
  <c r="BA51" i="135"/>
  <c r="BB51" i="135"/>
  <c r="BW51" i="135"/>
  <c r="BC51" i="135"/>
  <c r="BX51" i="135"/>
  <c r="BD51" i="135"/>
  <c r="CA51" i="135"/>
  <c r="BH51" i="135"/>
  <c r="BL51" i="135"/>
  <c r="BO51" i="135"/>
  <c r="BP51" i="135"/>
  <c r="BN51" i="135"/>
  <c r="BQ51" i="135"/>
  <c r="BE51" i="135"/>
  <c r="BM51" i="135"/>
  <c r="BR51" i="135"/>
  <c r="AY51" i="135"/>
  <c r="BS51" i="135"/>
  <c r="BU51" i="135"/>
  <c r="AZ51" i="135"/>
  <c r="BT51" i="135"/>
  <c r="BK51" i="135"/>
  <c r="BF35" i="135"/>
  <c r="BV35" i="135"/>
  <c r="BI35" i="135"/>
  <c r="BY35" i="135"/>
  <c r="BJ35" i="135"/>
  <c r="BZ35" i="135"/>
  <c r="BL35" i="135"/>
  <c r="BO35" i="135"/>
  <c r="BP35" i="135"/>
  <c r="BQ35" i="135"/>
  <c r="BR35" i="135"/>
  <c r="CA35" i="135"/>
  <c r="AY35" i="135"/>
  <c r="BS35" i="135"/>
  <c r="BT35" i="135"/>
  <c r="BC35" i="135"/>
  <c r="BX35" i="135"/>
  <c r="BD35" i="135"/>
  <c r="BE35" i="135"/>
  <c r="CB35" i="135"/>
  <c r="BG35" i="135"/>
  <c r="BA35" i="135"/>
  <c r="BW35" i="135"/>
  <c r="BH35" i="135"/>
  <c r="AZ35" i="135"/>
  <c r="BU35" i="135"/>
  <c r="BK35" i="135"/>
  <c r="BM35" i="135"/>
  <c r="BB35" i="135"/>
  <c r="BN35" i="135"/>
  <c r="BF19" i="135"/>
  <c r="BV19" i="135"/>
  <c r="BG19" i="135"/>
  <c r="BW19" i="135"/>
  <c r="BI19" i="135"/>
  <c r="BY19" i="135"/>
  <c r="CA19" i="135"/>
  <c r="BJ19" i="135"/>
  <c r="BZ19" i="135"/>
  <c r="BK19" i="135"/>
  <c r="BE19" i="135"/>
  <c r="BH19" i="135"/>
  <c r="BS19" i="135"/>
  <c r="BA19" i="135"/>
  <c r="BX19" i="135"/>
  <c r="CB19" i="135"/>
  <c r="AY19" i="135"/>
  <c r="AZ19" i="135"/>
  <c r="BB19" i="135"/>
  <c r="BL19" i="135"/>
  <c r="BM19" i="135"/>
  <c r="BN19" i="135"/>
  <c r="BO19" i="135"/>
  <c r="BP19" i="135"/>
  <c r="BD19" i="135"/>
  <c r="BQ19" i="135"/>
  <c r="BR19" i="135"/>
  <c r="BT19" i="135"/>
  <c r="BU19" i="135"/>
  <c r="BC19" i="135"/>
  <c r="BE50" i="135"/>
  <c r="BU50" i="135"/>
  <c r="BH50" i="135"/>
  <c r="BX50" i="135"/>
  <c r="BI50" i="135"/>
  <c r="BY50" i="135"/>
  <c r="AY50" i="135"/>
  <c r="BR50" i="135"/>
  <c r="BP50" i="135"/>
  <c r="BA50" i="135"/>
  <c r="BM50" i="135"/>
  <c r="BN50" i="135"/>
  <c r="BO50" i="135"/>
  <c r="BV50" i="135"/>
  <c r="BW50" i="135"/>
  <c r="BC50" i="135"/>
  <c r="BZ50" i="135"/>
  <c r="BD50" i="135"/>
  <c r="BQ50" i="135"/>
  <c r="AZ50" i="135"/>
  <c r="BB50" i="135"/>
  <c r="CA50" i="135"/>
  <c r="CB50" i="135"/>
  <c r="BF50" i="135"/>
  <c r="BS50" i="135"/>
  <c r="BG50" i="135"/>
  <c r="BJ50" i="135"/>
  <c r="BK50" i="135"/>
  <c r="BL50" i="135"/>
  <c r="BT50" i="135"/>
  <c r="BE34" i="135"/>
  <c r="BU34" i="135"/>
  <c r="BH34" i="135"/>
  <c r="BX34" i="135"/>
  <c r="BI34" i="135"/>
  <c r="BY34" i="135"/>
  <c r="BB34" i="135"/>
  <c r="BV34" i="135"/>
  <c r="BC34" i="135"/>
  <c r="BW34" i="135"/>
  <c r="BZ34" i="135"/>
  <c r="BA34" i="135"/>
  <c r="CA34" i="135"/>
  <c r="BD34" i="135"/>
  <c r="CB34" i="135"/>
  <c r="BF34" i="135"/>
  <c r="BG34" i="135"/>
  <c r="BM34" i="135"/>
  <c r="BL34" i="135"/>
  <c r="BN34" i="135"/>
  <c r="BO34" i="135"/>
  <c r="BP34" i="135"/>
  <c r="BK34" i="135"/>
  <c r="BQ34" i="135"/>
  <c r="BR34" i="135"/>
  <c r="BS34" i="135"/>
  <c r="AZ34" i="135"/>
  <c r="BJ34" i="135"/>
  <c r="AY34" i="135"/>
  <c r="BT34" i="135"/>
  <c r="BE18" i="135"/>
  <c r="BU18" i="135"/>
  <c r="BF18" i="135"/>
  <c r="BV18" i="135"/>
  <c r="BH18" i="135"/>
  <c r="BX18" i="135"/>
  <c r="BZ18" i="135"/>
  <c r="BI18" i="135"/>
  <c r="BY18" i="135"/>
  <c r="BJ18" i="135"/>
  <c r="BO18" i="135"/>
  <c r="BP18" i="135"/>
  <c r="BC18" i="135"/>
  <c r="BK18" i="135"/>
  <c r="CA18" i="135"/>
  <c r="CB18" i="135"/>
  <c r="AY18" i="135"/>
  <c r="AZ18" i="135"/>
  <c r="BA18" i="135"/>
  <c r="BD18" i="135"/>
  <c r="BG18" i="135"/>
  <c r="BL18" i="135"/>
  <c r="BM18" i="135"/>
  <c r="BN18" i="135"/>
  <c r="BQ18" i="135"/>
  <c r="BB18" i="135"/>
  <c r="BR18" i="135"/>
  <c r="BS18" i="135"/>
  <c r="BT18" i="135"/>
  <c r="BW18" i="135"/>
  <c r="BD49" i="135"/>
  <c r="BT49" i="135"/>
  <c r="BG49" i="135"/>
  <c r="BW49" i="135"/>
  <c r="BH49" i="135"/>
  <c r="BX49" i="135"/>
  <c r="BK49" i="135"/>
  <c r="AZ49" i="135"/>
  <c r="BM49" i="135"/>
  <c r="BA49" i="135"/>
  <c r="BV49" i="135"/>
  <c r="BB49" i="135"/>
  <c r="BY49" i="135"/>
  <c r="BC49" i="135"/>
  <c r="BZ49" i="135"/>
  <c r="BN49" i="135"/>
  <c r="BP49" i="135"/>
  <c r="BE49" i="135"/>
  <c r="BI49" i="135"/>
  <c r="BO49" i="135"/>
  <c r="CA49" i="135"/>
  <c r="CB49" i="135"/>
  <c r="BQ49" i="135"/>
  <c r="BR49" i="135"/>
  <c r="BU49" i="135"/>
  <c r="BF49" i="135"/>
  <c r="BJ49" i="135"/>
  <c r="BL49" i="135"/>
  <c r="AY49" i="135"/>
  <c r="BS49" i="135"/>
  <c r="BD33" i="135"/>
  <c r="BT33" i="135"/>
  <c r="BG33" i="135"/>
  <c r="BW33" i="135"/>
  <c r="BH33" i="135"/>
  <c r="BX33" i="135"/>
  <c r="BN33" i="135"/>
  <c r="BO33" i="135"/>
  <c r="BJ33" i="135"/>
  <c r="BK33" i="135"/>
  <c r="BL33" i="135"/>
  <c r="BM33" i="135"/>
  <c r="BP33" i="135"/>
  <c r="BQ33" i="135"/>
  <c r="BR33" i="135"/>
  <c r="BS33" i="135"/>
  <c r="AZ33" i="135"/>
  <c r="BV33" i="135"/>
  <c r="BA33" i="135"/>
  <c r="BY33" i="135"/>
  <c r="BB33" i="135"/>
  <c r="BZ33" i="135"/>
  <c r="BC33" i="135"/>
  <c r="AY33" i="135"/>
  <c r="CA33" i="135"/>
  <c r="BE33" i="135"/>
  <c r="CB33" i="135"/>
  <c r="BF33" i="135"/>
  <c r="BI33" i="135"/>
  <c r="BU33" i="135"/>
  <c r="BD17" i="135"/>
  <c r="BT17" i="135"/>
  <c r="BE17" i="135"/>
  <c r="BU17" i="135"/>
  <c r="BG17" i="135"/>
  <c r="BW17" i="135"/>
  <c r="BY17" i="135"/>
  <c r="BH17" i="135"/>
  <c r="BX17" i="135"/>
  <c r="BI17" i="135"/>
  <c r="AY17" i="135"/>
  <c r="BV17" i="135"/>
  <c r="AZ17" i="135"/>
  <c r="BZ17" i="135"/>
  <c r="BM17" i="135"/>
  <c r="BP17" i="135"/>
  <c r="BR17" i="135"/>
  <c r="CB17" i="135"/>
  <c r="BB17" i="135"/>
  <c r="BA17" i="135"/>
  <c r="BF17" i="135"/>
  <c r="BJ17" i="135"/>
  <c r="BK17" i="135"/>
  <c r="BL17" i="135"/>
  <c r="BN17" i="135"/>
  <c r="BO17" i="135"/>
  <c r="BQ17" i="135"/>
  <c r="BS17" i="135"/>
  <c r="BC17" i="135"/>
  <c r="CA17" i="135"/>
  <c r="BC48" i="135"/>
  <c r="BS48" i="135"/>
  <c r="BF48" i="135"/>
  <c r="BV48" i="135"/>
  <c r="BG48" i="135"/>
  <c r="BW48" i="135"/>
  <c r="BA48" i="135"/>
  <c r="BU48" i="135"/>
  <c r="BL48" i="135"/>
  <c r="BM48" i="135"/>
  <c r="BN48" i="135"/>
  <c r="BP48" i="135"/>
  <c r="BQ48" i="135"/>
  <c r="AZ48" i="135"/>
  <c r="BT48" i="135"/>
  <c r="BB48" i="135"/>
  <c r="BY48" i="135"/>
  <c r="BD48" i="135"/>
  <c r="BZ48" i="135"/>
  <c r="CA48" i="135"/>
  <c r="BR48" i="135"/>
  <c r="BE48" i="135"/>
  <c r="BX48" i="135"/>
  <c r="BH48" i="135"/>
  <c r="CB48" i="135"/>
  <c r="BI48" i="135"/>
  <c r="BK48" i="135"/>
  <c r="BJ48" i="135"/>
  <c r="BO48" i="135"/>
  <c r="AY48" i="135"/>
  <c r="BC32" i="135"/>
  <c r="BS32" i="135"/>
  <c r="BF32" i="135"/>
  <c r="BV32" i="135"/>
  <c r="BG32" i="135"/>
  <c r="BW32" i="135"/>
  <c r="BE32" i="135"/>
  <c r="BZ32" i="135"/>
  <c r="BH32" i="135"/>
  <c r="CA32" i="135"/>
  <c r="BQ32" i="135"/>
  <c r="BA32" i="135"/>
  <c r="BB32" i="135"/>
  <c r="BI32" i="135"/>
  <c r="BR32" i="135"/>
  <c r="BT32" i="135"/>
  <c r="AY32" i="135"/>
  <c r="BU32" i="135"/>
  <c r="AZ32" i="135"/>
  <c r="BX32" i="135"/>
  <c r="BD32" i="135"/>
  <c r="BJ32" i="135"/>
  <c r="BK32" i="135"/>
  <c r="BL32" i="135"/>
  <c r="BM32" i="135"/>
  <c r="BN32" i="135"/>
  <c r="BO32" i="135"/>
  <c r="BY32" i="135"/>
  <c r="CB32" i="135"/>
  <c r="BP32" i="135"/>
  <c r="BC16" i="135"/>
  <c r="BS16" i="135"/>
  <c r="BD16" i="135"/>
  <c r="BT16" i="135"/>
  <c r="BF16" i="135"/>
  <c r="BV16" i="135"/>
  <c r="BH16" i="135"/>
  <c r="BG16" i="135"/>
  <c r="BW16" i="135"/>
  <c r="BX16" i="135"/>
  <c r="BI16" i="135"/>
  <c r="BJ16" i="135"/>
  <c r="BR16" i="135"/>
  <c r="AZ16" i="135"/>
  <c r="BZ16" i="135"/>
  <c r="BB16" i="135"/>
  <c r="CB16" i="135"/>
  <c r="AY16" i="135"/>
  <c r="BY16" i="135"/>
  <c r="CA16" i="135"/>
  <c r="BA16" i="135"/>
  <c r="BE16" i="135"/>
  <c r="BK16" i="135"/>
  <c r="BL16" i="135"/>
  <c r="BM16" i="135"/>
  <c r="BN16" i="135"/>
  <c r="BO16" i="135"/>
  <c r="BP16" i="135"/>
  <c r="BQ16" i="135"/>
  <c r="BU16" i="135"/>
  <c r="BB47" i="135"/>
  <c r="BR47" i="135"/>
  <c r="BE47" i="135"/>
  <c r="BU47" i="135"/>
  <c r="BF47" i="135"/>
  <c r="BV47" i="135"/>
  <c r="BM47" i="135"/>
  <c r="BT47" i="135"/>
  <c r="BH47" i="135"/>
  <c r="AZ47" i="135"/>
  <c r="BW47" i="135"/>
  <c r="BA47" i="135"/>
  <c r="BX47" i="135"/>
  <c r="BC47" i="135"/>
  <c r="BY47" i="135"/>
  <c r="BZ47" i="135"/>
  <c r="BI47" i="135"/>
  <c r="BL47" i="135"/>
  <c r="BO47" i="135"/>
  <c r="BJ47" i="135"/>
  <c r="BN47" i="135"/>
  <c r="CA47" i="135"/>
  <c r="BG47" i="135"/>
  <c r="BP47" i="135"/>
  <c r="BQ47" i="135"/>
  <c r="AY47" i="135"/>
  <c r="BD47" i="135"/>
  <c r="BS47" i="135"/>
  <c r="CB47" i="135"/>
  <c r="BK47" i="135"/>
  <c r="BB31" i="135"/>
  <c r="BR31" i="135"/>
  <c r="BE31" i="135"/>
  <c r="BU31" i="135"/>
  <c r="BF31" i="135"/>
  <c r="BV31" i="135"/>
  <c r="BP31" i="135"/>
  <c r="BQ31" i="135"/>
  <c r="BD31" i="135"/>
  <c r="BM31" i="135"/>
  <c r="BG31" i="135"/>
  <c r="CB31" i="135"/>
  <c r="BH31" i="135"/>
  <c r="BI31" i="135"/>
  <c r="BJ31" i="135"/>
  <c r="BO31" i="135"/>
  <c r="BS31" i="135"/>
  <c r="BT31" i="135"/>
  <c r="BL31" i="135"/>
  <c r="BW31" i="135"/>
  <c r="AY31" i="135"/>
  <c r="BN31" i="135"/>
  <c r="AZ31" i="135"/>
  <c r="BX31" i="135"/>
  <c r="BA31" i="135"/>
  <c r="BY31" i="135"/>
  <c r="BK31" i="135"/>
  <c r="BC31" i="135"/>
  <c r="BZ31" i="135"/>
  <c r="CA31" i="135"/>
  <c r="BB15" i="135"/>
  <c r="BR15" i="135"/>
  <c r="BC15" i="135"/>
  <c r="BS15" i="135"/>
  <c r="BE15" i="135"/>
  <c r="BU15" i="135"/>
  <c r="BG15" i="135"/>
  <c r="BF15" i="135"/>
  <c r="BV15" i="135"/>
  <c r="BW15" i="135"/>
  <c r="BN15" i="135"/>
  <c r="BO15" i="135"/>
  <c r="BD15" i="135"/>
  <c r="CB15" i="135"/>
  <c r="BJ15" i="135"/>
  <c r="BL15" i="135"/>
  <c r="BT15" i="135"/>
  <c r="BX15" i="135"/>
  <c r="BY15" i="135"/>
  <c r="BZ15" i="135"/>
  <c r="CA15" i="135"/>
  <c r="AY15" i="135"/>
  <c r="AZ15" i="135"/>
  <c r="BA15" i="135"/>
  <c r="BH15" i="135"/>
  <c r="BI15" i="135"/>
  <c r="BK15" i="135"/>
  <c r="BM15" i="135"/>
  <c r="BP15" i="135"/>
  <c r="BQ15" i="135"/>
  <c r="BA46" i="135"/>
  <c r="BQ46" i="135"/>
  <c r="BD46" i="135"/>
  <c r="BT46" i="135"/>
  <c r="BE46" i="135"/>
  <c r="BU46" i="135"/>
  <c r="BF46" i="135"/>
  <c r="BY46" i="135"/>
  <c r="BJ46" i="135"/>
  <c r="BK46" i="135"/>
  <c r="BL46" i="135"/>
  <c r="BM46" i="135"/>
  <c r="BN46" i="135"/>
  <c r="BS46" i="135"/>
  <c r="BR46" i="135"/>
  <c r="AY46" i="135"/>
  <c r="AZ46" i="135"/>
  <c r="BW46" i="135"/>
  <c r="BB46" i="135"/>
  <c r="BX46" i="135"/>
  <c r="BC46" i="135"/>
  <c r="BZ46" i="135"/>
  <c r="BP46" i="135"/>
  <c r="BG46" i="135"/>
  <c r="CA46" i="135"/>
  <c r="BH46" i="135"/>
  <c r="CB46" i="135"/>
  <c r="BV46" i="135"/>
  <c r="BI46" i="135"/>
  <c r="BO46" i="135"/>
  <c r="BA30" i="135"/>
  <c r="BQ30" i="135"/>
  <c r="BD30" i="135"/>
  <c r="BT30" i="135"/>
  <c r="BE30" i="135"/>
  <c r="BU30" i="135"/>
  <c r="BI30" i="135"/>
  <c r="CB30" i="135"/>
  <c r="BJ30" i="135"/>
  <c r="BM30" i="135"/>
  <c r="BN30" i="135"/>
  <c r="BO30" i="135"/>
  <c r="BP30" i="135"/>
  <c r="BR30" i="135"/>
  <c r="BX30" i="135"/>
  <c r="AZ30" i="135"/>
  <c r="BB30" i="135"/>
  <c r="BY30" i="135"/>
  <c r="BC30" i="135"/>
  <c r="BZ30" i="135"/>
  <c r="BF30" i="135"/>
  <c r="CA30" i="135"/>
  <c r="AY30" i="135"/>
  <c r="BS30" i="135"/>
  <c r="BG30" i="135"/>
  <c r="BH30" i="135"/>
  <c r="BK30" i="135"/>
  <c r="BL30" i="135"/>
  <c r="BV30" i="135"/>
  <c r="BW30" i="135"/>
  <c r="AZ45" i="135"/>
  <c r="BP45" i="135"/>
  <c r="BC45" i="135"/>
  <c r="BS45" i="135"/>
  <c r="BD45" i="135"/>
  <c r="BT45" i="135"/>
  <c r="BO45" i="135"/>
  <c r="BF45" i="135"/>
  <c r="AY45" i="135"/>
  <c r="BV45" i="135"/>
  <c r="BA45" i="135"/>
  <c r="BW45" i="135"/>
  <c r="BB45" i="135"/>
  <c r="BX45" i="135"/>
  <c r="BE45" i="135"/>
  <c r="BY45" i="135"/>
  <c r="BZ45" i="135"/>
  <c r="CB45" i="135"/>
  <c r="BJ45" i="135"/>
  <c r="BH45" i="135"/>
  <c r="BI45" i="135"/>
  <c r="BK45" i="135"/>
  <c r="BL45" i="135"/>
  <c r="CA45" i="135"/>
  <c r="BM45" i="135"/>
  <c r="BN45" i="135"/>
  <c r="BQ45" i="135"/>
  <c r="BG45" i="135"/>
  <c r="BR45" i="135"/>
  <c r="BU45" i="135"/>
  <c r="AZ29" i="135"/>
  <c r="BP29" i="135"/>
  <c r="BC29" i="135"/>
  <c r="BS29" i="135"/>
  <c r="BD29" i="135"/>
  <c r="BT29" i="135"/>
  <c r="AY29" i="135"/>
  <c r="BU29" i="135"/>
  <c r="BA29" i="135"/>
  <c r="BV29" i="135"/>
  <c r="BW29" i="135"/>
  <c r="BX29" i="135"/>
  <c r="BB29" i="135"/>
  <c r="BY29" i="135"/>
  <c r="BE29" i="135"/>
  <c r="BZ29" i="135"/>
  <c r="BF29" i="135"/>
  <c r="CA29" i="135"/>
  <c r="BG29" i="135"/>
  <c r="BJ29" i="135"/>
  <c r="BI29" i="135"/>
  <c r="BK29" i="135"/>
  <c r="BL29" i="135"/>
  <c r="BM29" i="135"/>
  <c r="BH29" i="135"/>
  <c r="BN29" i="135"/>
  <c r="BO29" i="135"/>
  <c r="BQ29" i="135"/>
  <c r="BR29" i="135"/>
  <c r="CB29" i="135"/>
  <c r="AY44" i="135"/>
  <c r="BO44" i="135"/>
  <c r="BB44" i="135"/>
  <c r="BR44" i="135"/>
  <c r="BC44" i="135"/>
  <c r="BS44" i="135"/>
  <c r="BH44" i="135"/>
  <c r="CA44" i="135"/>
  <c r="BI44" i="135"/>
  <c r="BJ44" i="135"/>
  <c r="BK44" i="135"/>
  <c r="BL44" i="135"/>
  <c r="BM44" i="135"/>
  <c r="BT44" i="135"/>
  <c r="AZ44" i="135"/>
  <c r="BV44" i="135"/>
  <c r="BA44" i="135"/>
  <c r="BW44" i="135"/>
  <c r="BX44" i="135"/>
  <c r="BN44" i="135"/>
  <c r="BU44" i="135"/>
  <c r="BD44" i="135"/>
  <c r="BE44" i="135"/>
  <c r="BY44" i="135"/>
  <c r="BF44" i="135"/>
  <c r="BZ44" i="135"/>
  <c r="BQ44" i="135"/>
  <c r="BG44" i="135"/>
  <c r="CB44" i="135"/>
  <c r="BP44" i="135"/>
  <c r="AY28" i="135"/>
  <c r="BO28" i="135"/>
  <c r="BB28" i="135"/>
  <c r="BR28" i="135"/>
  <c r="BD28" i="135"/>
  <c r="BC28" i="135"/>
  <c r="BS28" i="135"/>
  <c r="BK28" i="135"/>
  <c r="BL28" i="135"/>
  <c r="BG28" i="135"/>
  <c r="CB28" i="135"/>
  <c r="BH28" i="135"/>
  <c r="BI28" i="135"/>
  <c r="BJ28" i="135"/>
  <c r="BM28" i="135"/>
  <c r="BQ28" i="135"/>
  <c r="BU28" i="135"/>
  <c r="BV28" i="135"/>
  <c r="BW28" i="135"/>
  <c r="BN28" i="135"/>
  <c r="AZ28" i="135"/>
  <c r="BX28" i="135"/>
  <c r="BA28" i="135"/>
  <c r="BY28" i="135"/>
  <c r="BE28" i="135"/>
  <c r="BZ28" i="135"/>
  <c r="BT28" i="135"/>
  <c r="BF28" i="135"/>
  <c r="CA28" i="135"/>
  <c r="BP28" i="135"/>
  <c r="BN43" i="135"/>
  <c r="BA43" i="135"/>
  <c r="BQ43" i="135"/>
  <c r="BB43" i="135"/>
  <c r="BR43" i="135"/>
  <c r="AY43" i="135"/>
  <c r="BT43" i="135"/>
  <c r="BS43" i="135"/>
  <c r="CA43" i="135"/>
  <c r="BU43" i="135"/>
  <c r="AZ43" i="135"/>
  <c r="BV43" i="135"/>
  <c r="BC43" i="135"/>
  <c r="BW43" i="135"/>
  <c r="BD43" i="135"/>
  <c r="BX43" i="135"/>
  <c r="BF43" i="135"/>
  <c r="CB43" i="135"/>
  <c r="BI43" i="135"/>
  <c r="BJ43" i="135"/>
  <c r="BY43" i="135"/>
  <c r="BK43" i="135"/>
  <c r="BZ43" i="135"/>
  <c r="BL43" i="135"/>
  <c r="BG43" i="135"/>
  <c r="BM43" i="135"/>
  <c r="BO43" i="135"/>
  <c r="BE43" i="135"/>
  <c r="BH43" i="135"/>
  <c r="BP43" i="135"/>
  <c r="BN27" i="135"/>
  <c r="BA27" i="135"/>
  <c r="BQ27" i="135"/>
  <c r="BC27" i="135"/>
  <c r="BB27" i="135"/>
  <c r="BR27" i="135"/>
  <c r="BS27" i="135"/>
  <c r="AY27" i="135"/>
  <c r="BV27" i="135"/>
  <c r="AZ27" i="135"/>
  <c r="BW27" i="135"/>
  <c r="BL27" i="135"/>
  <c r="BX27" i="135"/>
  <c r="BM27" i="135"/>
  <c r="BO27" i="135"/>
  <c r="BP27" i="135"/>
  <c r="BT27" i="135"/>
  <c r="BD27" i="135"/>
  <c r="BY27" i="135"/>
  <c r="BE27" i="135"/>
  <c r="CA27" i="135"/>
  <c r="BF27" i="135"/>
  <c r="CB27" i="135"/>
  <c r="BG27" i="135"/>
  <c r="BZ27" i="135"/>
  <c r="BH27" i="135"/>
  <c r="BU27" i="135"/>
  <c r="BI27" i="135"/>
  <c r="BJ27" i="135"/>
  <c r="BK27" i="135"/>
  <c r="BM42" i="135"/>
  <c r="AZ42" i="135"/>
  <c r="BP42" i="135"/>
  <c r="BA42" i="135"/>
  <c r="BQ42" i="135"/>
  <c r="BJ42" i="135"/>
  <c r="CA42" i="135"/>
  <c r="BH42" i="135"/>
  <c r="CB42" i="135"/>
  <c r="BI42" i="135"/>
  <c r="BK42" i="135"/>
  <c r="BL42" i="135"/>
  <c r="BN42" i="135"/>
  <c r="BT42" i="135"/>
  <c r="AY42" i="135"/>
  <c r="BU42" i="135"/>
  <c r="BB42" i="135"/>
  <c r="BV42" i="135"/>
  <c r="BO42" i="135"/>
  <c r="BR42" i="135"/>
  <c r="BW42" i="135"/>
  <c r="BC42" i="135"/>
  <c r="BD42" i="135"/>
  <c r="BX42" i="135"/>
  <c r="BE42" i="135"/>
  <c r="BY42" i="135"/>
  <c r="BG42" i="135"/>
  <c r="BS42" i="135"/>
  <c r="BF42" i="135"/>
  <c r="BZ42" i="135"/>
  <c r="BM26" i="135"/>
  <c r="AZ26" i="135"/>
  <c r="BP26" i="135"/>
  <c r="BB26" i="135"/>
  <c r="BA26" i="135"/>
  <c r="BQ26" i="135"/>
  <c r="BR26" i="135"/>
  <c r="BI26" i="135"/>
  <c r="BJ26" i="135"/>
  <c r="BU26" i="135"/>
  <c r="BV26" i="135"/>
  <c r="BW26" i="135"/>
  <c r="AY26" i="135"/>
  <c r="BX26" i="135"/>
  <c r="BC26" i="135"/>
  <c r="BY26" i="135"/>
  <c r="BD26" i="135"/>
  <c r="BF26" i="135"/>
  <c r="CB26" i="135"/>
  <c r="BG26" i="135"/>
  <c r="BH26" i="135"/>
  <c r="BK26" i="135"/>
  <c r="BL26" i="135"/>
  <c r="BN26" i="135"/>
  <c r="CA26" i="135"/>
  <c r="BO26" i="135"/>
  <c r="BS26" i="135"/>
  <c r="BZ26" i="135"/>
  <c r="BE26" i="135"/>
  <c r="BT26" i="135"/>
  <c r="BL41" i="135"/>
  <c r="CB41" i="135"/>
  <c r="AY41" i="135"/>
  <c r="BO41" i="135"/>
  <c r="AZ41" i="135"/>
  <c r="BP41" i="135"/>
  <c r="BC41" i="135"/>
  <c r="BV41" i="135"/>
  <c r="BR41" i="135"/>
  <c r="BY41" i="135"/>
  <c r="CA41" i="135"/>
  <c r="BS41" i="135"/>
  <c r="BT41" i="135"/>
  <c r="BA41" i="135"/>
  <c r="BU41" i="135"/>
  <c r="BB41" i="135"/>
  <c r="BW41" i="135"/>
  <c r="BF41" i="135"/>
  <c r="BI41" i="135"/>
  <c r="BJ41" i="135"/>
  <c r="BK41" i="135"/>
  <c r="BD41" i="135"/>
  <c r="BX41" i="135"/>
  <c r="BE41" i="135"/>
  <c r="BM41" i="135"/>
  <c r="BN41" i="135"/>
  <c r="BH41" i="135"/>
  <c r="BQ41" i="135"/>
  <c r="BZ41" i="135"/>
  <c r="BG41" i="135"/>
  <c r="BL25" i="135"/>
  <c r="CB25" i="135"/>
  <c r="AY25" i="135"/>
  <c r="BO25" i="135"/>
  <c r="BA25" i="135"/>
  <c r="AZ25" i="135"/>
  <c r="BP25" i="135"/>
  <c r="BQ25" i="135"/>
  <c r="BT25" i="135"/>
  <c r="BU25" i="135"/>
  <c r="BZ25" i="135"/>
  <c r="BE25" i="135"/>
  <c r="CA25" i="135"/>
  <c r="BF25" i="135"/>
  <c r="BG25" i="135"/>
  <c r="BH25" i="135"/>
  <c r="BI25" i="135"/>
  <c r="BK25" i="135"/>
  <c r="BM25" i="135"/>
  <c r="BN25" i="135"/>
  <c r="BR25" i="135"/>
  <c r="BS25" i="135"/>
  <c r="BJ25" i="135"/>
  <c r="BV25" i="135"/>
  <c r="BW25" i="135"/>
  <c r="BB25" i="135"/>
  <c r="BX25" i="135"/>
  <c r="BC25" i="135"/>
  <c r="BY25" i="135"/>
  <c r="BD25" i="135"/>
  <c r="AX20" i="135"/>
  <c r="AX28" i="135"/>
  <c r="AX35" i="135"/>
  <c r="AX44" i="135"/>
  <c r="AX18" i="135"/>
  <c r="AX26" i="135"/>
  <c r="AX39" i="135"/>
  <c r="AX47" i="135"/>
  <c r="AX23" i="135"/>
  <c r="AX49" i="135"/>
  <c r="AX24" i="135"/>
  <c r="AX48" i="135"/>
  <c r="AX22" i="135"/>
  <c r="AX41" i="135"/>
  <c r="AX25" i="135"/>
  <c r="AX42" i="135"/>
  <c r="AX21" i="135"/>
  <c r="AX30" i="135"/>
  <c r="AX36" i="135"/>
  <c r="AX43" i="135"/>
  <c r="AX19" i="135"/>
  <c r="AX29" i="135"/>
  <c r="AX34" i="135"/>
  <c r="AX46" i="135"/>
  <c r="AX17" i="135"/>
  <c r="AX32" i="135"/>
  <c r="AX33" i="135"/>
  <c r="AX40" i="135"/>
  <c r="AX51" i="135"/>
  <c r="AX15" i="135"/>
  <c r="AX31" i="135"/>
  <c r="AX37" i="135"/>
  <c r="AX45" i="135"/>
  <c r="AX16" i="135"/>
  <c r="AX27" i="135"/>
  <c r="AX38" i="135"/>
  <c r="AX50" i="135"/>
  <c r="AW24" i="135"/>
  <c r="AW40" i="135"/>
  <c r="AW47" i="135"/>
  <c r="AW39" i="135"/>
  <c r="AW25" i="135"/>
  <c r="AW41" i="135"/>
  <c r="AW26" i="135"/>
  <c r="AW42" i="135"/>
  <c r="AW27" i="135"/>
  <c r="AW43" i="135"/>
  <c r="AW28" i="135"/>
  <c r="AW44" i="135"/>
  <c r="AW29" i="135"/>
  <c r="AW45" i="135"/>
  <c r="AW30" i="135"/>
  <c r="AW46" i="135"/>
  <c r="AW15" i="135"/>
  <c r="AW31" i="135"/>
  <c r="AW16" i="135"/>
  <c r="AW32" i="135"/>
  <c r="AW48" i="135"/>
  <c r="AW22" i="135"/>
  <c r="AW17" i="135"/>
  <c r="AW33" i="135"/>
  <c r="AW49" i="135"/>
  <c r="AW37" i="135"/>
  <c r="AW18" i="135"/>
  <c r="AW34" i="135"/>
  <c r="AW50" i="135"/>
  <c r="AW23" i="135"/>
  <c r="AW19" i="135"/>
  <c r="AW35" i="135"/>
  <c r="AW51" i="135"/>
  <c r="AW38" i="135"/>
  <c r="AW20" i="135"/>
  <c r="AW36" i="135"/>
  <c r="AW21" i="135"/>
  <c r="AY92" i="135"/>
  <c r="BO92" i="135"/>
  <c r="BA92" i="135"/>
  <c r="BQ92" i="135"/>
  <c r="BB92" i="135"/>
  <c r="BR92" i="135"/>
  <c r="BF92" i="135"/>
  <c r="BV92" i="135"/>
  <c r="BN92" i="135"/>
  <c r="BP92" i="135"/>
  <c r="AW92" i="135"/>
  <c r="BU92" i="135"/>
  <c r="BS92" i="135"/>
  <c r="BT92" i="135"/>
  <c r="AX92" i="135"/>
  <c r="BD92" i="135"/>
  <c r="BY92" i="135"/>
  <c r="BZ92" i="135"/>
  <c r="BE92" i="135"/>
  <c r="BJ92" i="135"/>
  <c r="BG92" i="135"/>
  <c r="CA92" i="135"/>
  <c r="BH92" i="135"/>
  <c r="CB92" i="135"/>
  <c r="BI92" i="135"/>
  <c r="AZ92" i="135"/>
  <c r="BC92" i="135"/>
  <c r="BK92" i="135"/>
  <c r="BL92" i="135"/>
  <c r="BX92" i="135"/>
  <c r="BM92" i="135"/>
  <c r="BW92" i="135"/>
  <c r="BE86" i="135"/>
  <c r="BU86" i="135"/>
  <c r="BG86" i="135"/>
  <c r="BW86" i="135"/>
  <c r="BH86" i="135"/>
  <c r="BX86" i="135"/>
  <c r="BL86" i="135"/>
  <c r="CB86" i="135"/>
  <c r="AZ86" i="135"/>
  <c r="BT86" i="135"/>
  <c r="BV86" i="135"/>
  <c r="BC86" i="135"/>
  <c r="CA86" i="135"/>
  <c r="BA86" i="135"/>
  <c r="BB86" i="135"/>
  <c r="BY86" i="135"/>
  <c r="BZ86" i="135"/>
  <c r="BD86" i="135"/>
  <c r="BJ86" i="135"/>
  <c r="BK86" i="135"/>
  <c r="BP86" i="135"/>
  <c r="BM86" i="135"/>
  <c r="BN86" i="135"/>
  <c r="BQ86" i="135"/>
  <c r="BO86" i="135"/>
  <c r="AW86" i="135"/>
  <c r="AX86" i="135"/>
  <c r="BS86" i="135"/>
  <c r="AY86" i="135"/>
  <c r="BF86" i="135"/>
  <c r="BI86" i="135"/>
  <c r="BR86" i="135"/>
  <c r="AY70" i="135"/>
  <c r="BO70" i="135"/>
  <c r="AZ70" i="135"/>
  <c r="BP70" i="135"/>
  <c r="BA70" i="135"/>
  <c r="BQ70" i="135"/>
  <c r="BB70" i="135"/>
  <c r="BR70" i="135"/>
  <c r="BC70" i="135"/>
  <c r="BS70" i="135"/>
  <c r="BE70" i="135"/>
  <c r="BU70" i="135"/>
  <c r="BF70" i="135"/>
  <c r="BV70" i="135"/>
  <c r="BG70" i="135"/>
  <c r="BW70" i="135"/>
  <c r="BH70" i="135"/>
  <c r="BX70" i="135"/>
  <c r="BL70" i="135"/>
  <c r="CB70" i="135"/>
  <c r="AW70" i="135"/>
  <c r="BM70" i="135"/>
  <c r="AX70" i="135"/>
  <c r="BD70" i="135"/>
  <c r="BK70" i="135"/>
  <c r="CA70" i="135"/>
  <c r="BN70" i="135"/>
  <c r="BT70" i="135"/>
  <c r="BY70" i="135"/>
  <c r="BZ70" i="135"/>
  <c r="BI70" i="135"/>
  <c r="BJ70" i="135"/>
  <c r="AY54" i="135"/>
  <c r="BO54" i="135"/>
  <c r="AZ54" i="135"/>
  <c r="BP54" i="135"/>
  <c r="BA54" i="135"/>
  <c r="BQ54" i="135"/>
  <c r="BB54" i="135"/>
  <c r="BR54" i="135"/>
  <c r="BC54" i="135"/>
  <c r="BS54" i="135"/>
  <c r="BD54" i="135"/>
  <c r="BT54" i="135"/>
  <c r="BE54" i="135"/>
  <c r="BU54" i="135"/>
  <c r="BF54" i="135"/>
  <c r="BV54" i="135"/>
  <c r="BG54" i="135"/>
  <c r="BW54" i="135"/>
  <c r="BH54" i="135"/>
  <c r="BX54" i="135"/>
  <c r="BL54" i="135"/>
  <c r="CB54" i="135"/>
  <c r="AW54" i="135"/>
  <c r="BM54" i="135"/>
  <c r="BK54" i="135"/>
  <c r="BN54" i="135"/>
  <c r="CA54" i="135"/>
  <c r="BY54" i="135"/>
  <c r="BZ54" i="135"/>
  <c r="AX54" i="135"/>
  <c r="BI54" i="135"/>
  <c r="BJ54" i="135"/>
  <c r="AW72" i="135"/>
  <c r="BM72" i="135"/>
  <c r="AX72" i="135"/>
  <c r="BN72" i="135"/>
  <c r="AY72" i="135"/>
  <c r="BO72" i="135"/>
  <c r="AZ72" i="135"/>
  <c r="BP72" i="135"/>
  <c r="BA72" i="135"/>
  <c r="BQ72" i="135"/>
  <c r="BC72" i="135"/>
  <c r="BS72" i="135"/>
  <c r="BD72" i="135"/>
  <c r="BT72" i="135"/>
  <c r="BE72" i="135"/>
  <c r="BU72" i="135"/>
  <c r="BF72" i="135"/>
  <c r="BV72" i="135"/>
  <c r="BJ72" i="135"/>
  <c r="BZ72" i="135"/>
  <c r="BK72" i="135"/>
  <c r="CA72" i="135"/>
  <c r="BY72" i="135"/>
  <c r="CB72" i="135"/>
  <c r="BB72" i="135"/>
  <c r="BG72" i="135"/>
  <c r="BL72" i="135"/>
  <c r="BH72" i="135"/>
  <c r="BI72" i="135"/>
  <c r="BR72" i="135"/>
  <c r="BW72" i="135"/>
  <c r="BX72" i="135"/>
  <c r="AX71" i="135"/>
  <c r="BN71" i="135"/>
  <c r="AY71" i="135"/>
  <c r="BO71" i="135"/>
  <c r="AZ71" i="135"/>
  <c r="BP71" i="135"/>
  <c r="BA71" i="135"/>
  <c r="BQ71" i="135"/>
  <c r="BB71" i="135"/>
  <c r="BR71" i="135"/>
  <c r="BD71" i="135"/>
  <c r="BT71" i="135"/>
  <c r="BE71" i="135"/>
  <c r="BU71" i="135"/>
  <c r="BF71" i="135"/>
  <c r="BV71" i="135"/>
  <c r="BG71" i="135"/>
  <c r="BW71" i="135"/>
  <c r="BK71" i="135"/>
  <c r="CA71" i="135"/>
  <c r="BL71" i="135"/>
  <c r="CB71" i="135"/>
  <c r="BI71" i="135"/>
  <c r="BX71" i="135"/>
  <c r="BJ71" i="135"/>
  <c r="BM71" i="135"/>
  <c r="BS71" i="135"/>
  <c r="AW71" i="135"/>
  <c r="BC71" i="135"/>
  <c r="BY71" i="135"/>
  <c r="BH71" i="135"/>
  <c r="BZ71" i="135"/>
  <c r="BF85" i="135"/>
  <c r="BV85" i="135"/>
  <c r="BH85" i="135"/>
  <c r="BX85" i="135"/>
  <c r="BI85" i="135"/>
  <c r="BY85" i="135"/>
  <c r="AW85" i="135"/>
  <c r="BM85" i="135"/>
  <c r="BL85" i="135"/>
  <c r="BN85" i="135"/>
  <c r="BQ85" i="135"/>
  <c r="BO85" i="135"/>
  <c r="BP85" i="135"/>
  <c r="AZ85" i="135"/>
  <c r="BT85" i="135"/>
  <c r="BE85" i="135"/>
  <c r="BA85" i="135"/>
  <c r="BU85" i="135"/>
  <c r="BG85" i="135"/>
  <c r="BB85" i="135"/>
  <c r="BW85" i="135"/>
  <c r="CB85" i="135"/>
  <c r="BC85" i="135"/>
  <c r="BZ85" i="135"/>
  <c r="BD85" i="135"/>
  <c r="CA85" i="135"/>
  <c r="AX85" i="135"/>
  <c r="AY85" i="135"/>
  <c r="BJ85" i="135"/>
  <c r="BK85" i="135"/>
  <c r="BS85" i="135"/>
  <c r="BR85" i="135"/>
  <c r="AZ69" i="135"/>
  <c r="BP69" i="135"/>
  <c r="BA69" i="135"/>
  <c r="BQ69" i="135"/>
  <c r="BB69" i="135"/>
  <c r="BR69" i="135"/>
  <c r="BC69" i="135"/>
  <c r="BS69" i="135"/>
  <c r="BD69" i="135"/>
  <c r="BT69" i="135"/>
  <c r="BF69" i="135"/>
  <c r="BV69" i="135"/>
  <c r="BG69" i="135"/>
  <c r="BW69" i="135"/>
  <c r="BH69" i="135"/>
  <c r="BX69" i="135"/>
  <c r="BI69" i="135"/>
  <c r="BY69" i="135"/>
  <c r="AW69" i="135"/>
  <c r="BM69" i="135"/>
  <c r="AX69" i="135"/>
  <c r="BN69" i="135"/>
  <c r="BZ69" i="135"/>
  <c r="CA69" i="135"/>
  <c r="CB69" i="135"/>
  <c r="BK69" i="135"/>
  <c r="BL69" i="135"/>
  <c r="AY69" i="135"/>
  <c r="BE69" i="135"/>
  <c r="BJ69" i="135"/>
  <c r="BO69" i="135"/>
  <c r="BU69" i="135"/>
  <c r="AZ53" i="135"/>
  <c r="BP53" i="135"/>
  <c r="BA53" i="135"/>
  <c r="BQ53" i="135"/>
  <c r="BB53" i="135"/>
  <c r="BR53" i="135"/>
  <c r="BC53" i="135"/>
  <c r="BS53" i="135"/>
  <c r="BD53" i="135"/>
  <c r="BT53" i="135"/>
  <c r="BE53" i="135"/>
  <c r="BU53" i="135"/>
  <c r="BF53" i="135"/>
  <c r="BV53" i="135"/>
  <c r="BG53" i="135"/>
  <c r="BW53" i="135"/>
  <c r="BH53" i="135"/>
  <c r="BX53" i="135"/>
  <c r="BI53" i="135"/>
  <c r="BY53" i="135"/>
  <c r="AW53" i="135"/>
  <c r="BM53" i="135"/>
  <c r="AX53" i="135"/>
  <c r="BN53" i="135"/>
  <c r="BK53" i="135"/>
  <c r="BL53" i="135"/>
  <c r="CB53" i="135"/>
  <c r="BO53" i="135"/>
  <c r="BZ53" i="135"/>
  <c r="CA53" i="135"/>
  <c r="BJ53" i="135"/>
  <c r="AY53" i="135"/>
  <c r="BG62" i="135"/>
  <c r="BW62" i="135"/>
  <c r="BH62" i="135"/>
  <c r="BX62" i="135"/>
  <c r="BI62" i="135"/>
  <c r="BY62" i="135"/>
  <c r="BJ62" i="135"/>
  <c r="BZ62" i="135"/>
  <c r="BK62" i="135"/>
  <c r="CA62" i="135"/>
  <c r="BL62" i="135"/>
  <c r="CB62" i="135"/>
  <c r="AW62" i="135"/>
  <c r="BM62" i="135"/>
  <c r="AX62" i="135"/>
  <c r="BN62" i="135"/>
  <c r="AY62" i="135"/>
  <c r="BO62" i="135"/>
  <c r="AZ62" i="135"/>
  <c r="BP62" i="135"/>
  <c r="BD62" i="135"/>
  <c r="BT62" i="135"/>
  <c r="BE62" i="135"/>
  <c r="BU62" i="135"/>
  <c r="BC62" i="135"/>
  <c r="BF62" i="135"/>
  <c r="BS62" i="135"/>
  <c r="BQ62" i="135"/>
  <c r="BR62" i="135"/>
  <c r="BA62" i="135"/>
  <c r="BB62" i="135"/>
  <c r="BV62" i="135"/>
  <c r="AX55" i="135"/>
  <c r="BN55" i="135"/>
  <c r="AY55" i="135"/>
  <c r="BO55" i="135"/>
  <c r="AZ55" i="135"/>
  <c r="BP55" i="135"/>
  <c r="BA55" i="135"/>
  <c r="BQ55" i="135"/>
  <c r="BB55" i="135"/>
  <c r="BR55" i="135"/>
  <c r="BC55" i="135"/>
  <c r="BS55" i="135"/>
  <c r="BD55" i="135"/>
  <c r="BT55" i="135"/>
  <c r="BE55" i="135"/>
  <c r="BU55" i="135"/>
  <c r="BF55" i="135"/>
  <c r="BV55" i="135"/>
  <c r="BG55" i="135"/>
  <c r="BW55" i="135"/>
  <c r="BK55" i="135"/>
  <c r="CA55" i="135"/>
  <c r="BL55" i="135"/>
  <c r="CB55" i="135"/>
  <c r="BI55" i="135"/>
  <c r="BJ55" i="135"/>
  <c r="BM55" i="135"/>
  <c r="BX55" i="135"/>
  <c r="BZ55" i="135"/>
  <c r="BY55" i="135"/>
  <c r="AW55" i="135"/>
  <c r="BH55" i="135"/>
  <c r="BG84" i="135"/>
  <c r="BW84" i="135"/>
  <c r="BI84" i="135"/>
  <c r="BY84" i="135"/>
  <c r="BJ84" i="135"/>
  <c r="BZ84" i="135"/>
  <c r="AX84" i="135"/>
  <c r="BN84" i="135"/>
  <c r="BB84" i="135"/>
  <c r="BV84" i="135"/>
  <c r="BC84" i="135"/>
  <c r="BF84" i="135"/>
  <c r="BX84" i="135"/>
  <c r="BD84" i="135"/>
  <c r="CA84" i="135"/>
  <c r="BE84" i="135"/>
  <c r="CB84" i="135"/>
  <c r="BL84" i="135"/>
  <c r="BM84" i="135"/>
  <c r="AW84" i="135"/>
  <c r="BO84" i="135"/>
  <c r="BP84" i="135"/>
  <c r="BR84" i="135"/>
  <c r="BS84" i="135"/>
  <c r="BQ84" i="135"/>
  <c r="AY84" i="135"/>
  <c r="BT84" i="135"/>
  <c r="BU84" i="135"/>
  <c r="AZ84" i="135"/>
  <c r="BH84" i="135"/>
  <c r="BA84" i="135"/>
  <c r="BK84" i="135"/>
  <c r="BA68" i="135"/>
  <c r="BQ68" i="135"/>
  <c r="BB68" i="135"/>
  <c r="BR68" i="135"/>
  <c r="BC68" i="135"/>
  <c r="BS68" i="135"/>
  <c r="BD68" i="135"/>
  <c r="BT68" i="135"/>
  <c r="BE68" i="135"/>
  <c r="BU68" i="135"/>
  <c r="BF68" i="135"/>
  <c r="BV68" i="135"/>
  <c r="BG68" i="135"/>
  <c r="BW68" i="135"/>
  <c r="BH68" i="135"/>
  <c r="BX68" i="135"/>
  <c r="BI68" i="135"/>
  <c r="BY68" i="135"/>
  <c r="BJ68" i="135"/>
  <c r="BZ68" i="135"/>
  <c r="AX68" i="135"/>
  <c r="BN68" i="135"/>
  <c r="AY68" i="135"/>
  <c r="BO68" i="135"/>
  <c r="AW68" i="135"/>
  <c r="BM68" i="135"/>
  <c r="AZ68" i="135"/>
  <c r="BK68" i="135"/>
  <c r="BL68" i="135"/>
  <c r="CB68" i="135"/>
  <c r="BP68" i="135"/>
  <c r="CA68" i="135"/>
  <c r="BA52" i="135"/>
  <c r="BQ52" i="135"/>
  <c r="BB52" i="135"/>
  <c r="BR52" i="135"/>
  <c r="BC52" i="135"/>
  <c r="BS52" i="135"/>
  <c r="BD52" i="135"/>
  <c r="BT52" i="135"/>
  <c r="BE52" i="135"/>
  <c r="BU52" i="135"/>
  <c r="BF52" i="135"/>
  <c r="BV52" i="135"/>
  <c r="BG52" i="135"/>
  <c r="BW52" i="135"/>
  <c r="BH52" i="135"/>
  <c r="BX52" i="135"/>
  <c r="BI52" i="135"/>
  <c r="BY52" i="135"/>
  <c r="BJ52" i="135"/>
  <c r="BZ52" i="135"/>
  <c r="AX52" i="135"/>
  <c r="BN52" i="135"/>
  <c r="AY52" i="135"/>
  <c r="BO52" i="135"/>
  <c r="BM52" i="135"/>
  <c r="BP52" i="135"/>
  <c r="CA52" i="135"/>
  <c r="CB52" i="135"/>
  <c r="AW52" i="135"/>
  <c r="AZ52" i="135"/>
  <c r="BL52" i="135"/>
  <c r="BK52" i="135"/>
  <c r="BC88" i="135"/>
  <c r="BS88" i="135"/>
  <c r="BE88" i="135"/>
  <c r="BU88" i="135"/>
  <c r="BF88" i="135"/>
  <c r="BV88" i="135"/>
  <c r="BJ88" i="135"/>
  <c r="BZ88" i="135"/>
  <c r="AX88" i="135"/>
  <c r="BR88" i="135"/>
  <c r="AY88" i="135"/>
  <c r="BX88" i="135"/>
  <c r="BB88" i="135"/>
  <c r="BT88" i="135"/>
  <c r="AZ88" i="135"/>
  <c r="BW88" i="135"/>
  <c r="BA88" i="135"/>
  <c r="BY88" i="135"/>
  <c r="BH88" i="135"/>
  <c r="BN88" i="135"/>
  <c r="BI88" i="135"/>
  <c r="BK88" i="135"/>
  <c r="BL88" i="135"/>
  <c r="BM88" i="135"/>
  <c r="BD88" i="135"/>
  <c r="AW88" i="135"/>
  <c r="BG88" i="135"/>
  <c r="BO88" i="135"/>
  <c r="BP88" i="135"/>
  <c r="CA88" i="135"/>
  <c r="BQ88" i="135"/>
  <c r="CB88" i="135"/>
  <c r="BD87" i="135"/>
  <c r="BT87" i="135"/>
  <c r="BF87" i="135"/>
  <c r="BV87" i="135"/>
  <c r="BG87" i="135"/>
  <c r="BW87" i="135"/>
  <c r="BK87" i="135"/>
  <c r="CA87" i="135"/>
  <c r="BJ87" i="135"/>
  <c r="BL87" i="135"/>
  <c r="BN87" i="135"/>
  <c r="BO87" i="135"/>
  <c r="BM87" i="135"/>
  <c r="AX87" i="135"/>
  <c r="BR87" i="135"/>
  <c r="AY87" i="135"/>
  <c r="BS87" i="135"/>
  <c r="BZ87" i="135"/>
  <c r="AZ87" i="135"/>
  <c r="BU87" i="135"/>
  <c r="BA87" i="135"/>
  <c r="BX87" i="135"/>
  <c r="BC87" i="135"/>
  <c r="BB87" i="135"/>
  <c r="BY87" i="135"/>
  <c r="BE87" i="135"/>
  <c r="BH87" i="135"/>
  <c r="BI87" i="135"/>
  <c r="BP87" i="135"/>
  <c r="BQ87" i="135"/>
  <c r="CB87" i="135"/>
  <c r="AW87" i="135"/>
  <c r="BH83" i="135"/>
  <c r="BX83" i="135"/>
  <c r="BJ83" i="135"/>
  <c r="BZ83" i="135"/>
  <c r="BK83" i="135"/>
  <c r="CA83" i="135"/>
  <c r="AY83" i="135"/>
  <c r="BO83" i="135"/>
  <c r="AZ83" i="135"/>
  <c r="BN83" i="135"/>
  <c r="AW83" i="135"/>
  <c r="BP83" i="135"/>
  <c r="BQ83" i="135"/>
  <c r="BR83" i="135"/>
  <c r="BS83" i="135"/>
  <c r="BB83" i="135"/>
  <c r="BV83" i="135"/>
  <c r="BC83" i="135"/>
  <c r="BG83" i="135"/>
  <c r="BI83" i="135"/>
  <c r="BW83" i="135"/>
  <c r="BD83" i="135"/>
  <c r="BY83" i="135"/>
  <c r="BE83" i="135"/>
  <c r="CB83" i="135"/>
  <c r="BF83" i="135"/>
  <c r="AX83" i="135"/>
  <c r="BA83" i="135"/>
  <c r="BL83" i="135"/>
  <c r="BM83" i="135"/>
  <c r="BT83" i="135"/>
  <c r="BU83" i="135"/>
  <c r="BB67" i="135"/>
  <c r="BR67" i="135"/>
  <c r="BC67" i="135"/>
  <c r="BS67" i="135"/>
  <c r="BD67" i="135"/>
  <c r="BT67" i="135"/>
  <c r="BE67" i="135"/>
  <c r="BU67" i="135"/>
  <c r="BF67" i="135"/>
  <c r="BV67" i="135"/>
  <c r="BG67" i="135"/>
  <c r="BW67" i="135"/>
  <c r="BH67" i="135"/>
  <c r="BX67" i="135"/>
  <c r="BI67" i="135"/>
  <c r="BY67" i="135"/>
  <c r="BJ67" i="135"/>
  <c r="BZ67" i="135"/>
  <c r="BK67" i="135"/>
  <c r="CA67" i="135"/>
  <c r="AY67" i="135"/>
  <c r="BO67" i="135"/>
  <c r="AZ67" i="135"/>
  <c r="BP67" i="135"/>
  <c r="AW67" i="135"/>
  <c r="AX67" i="135"/>
  <c r="BA67" i="135"/>
  <c r="BQ67" i="135"/>
  <c r="BL67" i="135"/>
  <c r="BN67" i="135"/>
  <c r="BM67" i="135"/>
  <c r="CB67" i="135"/>
  <c r="BH78" i="135"/>
  <c r="BX78" i="135"/>
  <c r="AW78" i="135"/>
  <c r="BM78" i="135"/>
  <c r="AY78" i="135"/>
  <c r="BO78" i="135"/>
  <c r="AZ78" i="135"/>
  <c r="BP78" i="135"/>
  <c r="BD78" i="135"/>
  <c r="BT78" i="135"/>
  <c r="BE78" i="135"/>
  <c r="BU78" i="135"/>
  <c r="BJ78" i="135"/>
  <c r="BK78" i="135"/>
  <c r="BQ78" i="135"/>
  <c r="BL78" i="135"/>
  <c r="BN78" i="135"/>
  <c r="BV78" i="135"/>
  <c r="CB78" i="135"/>
  <c r="BW78" i="135"/>
  <c r="AX78" i="135"/>
  <c r="BY78" i="135"/>
  <c r="BA78" i="135"/>
  <c r="BZ78" i="135"/>
  <c r="BC78" i="135"/>
  <c r="BB78" i="135"/>
  <c r="CA78" i="135"/>
  <c r="BF78" i="135"/>
  <c r="BI78" i="135"/>
  <c r="BS78" i="135"/>
  <c r="BR78" i="135"/>
  <c r="BG78" i="135"/>
  <c r="AW56" i="135"/>
  <c r="BM56" i="135"/>
  <c r="AX56" i="135"/>
  <c r="BN56" i="135"/>
  <c r="AY56" i="135"/>
  <c r="BO56" i="135"/>
  <c r="AZ56" i="135"/>
  <c r="BP56" i="135"/>
  <c r="BA56" i="135"/>
  <c r="BQ56" i="135"/>
  <c r="BB56" i="135"/>
  <c r="BR56" i="135"/>
  <c r="BC56" i="135"/>
  <c r="BS56" i="135"/>
  <c r="BD56" i="135"/>
  <c r="BT56" i="135"/>
  <c r="BE56" i="135"/>
  <c r="BU56" i="135"/>
  <c r="BF56" i="135"/>
  <c r="BV56" i="135"/>
  <c r="BJ56" i="135"/>
  <c r="BZ56" i="135"/>
  <c r="BK56" i="135"/>
  <c r="CA56" i="135"/>
  <c r="BI56" i="135"/>
  <c r="BY56" i="135"/>
  <c r="BL56" i="135"/>
  <c r="BW56" i="135"/>
  <c r="BX56" i="135"/>
  <c r="BG56" i="135"/>
  <c r="BH56" i="135"/>
  <c r="CB56" i="135"/>
  <c r="BI82" i="135"/>
  <c r="BY82" i="135"/>
  <c r="BK82" i="135"/>
  <c r="CA82" i="135"/>
  <c r="BL82" i="135"/>
  <c r="CB82" i="135"/>
  <c r="AZ82" i="135"/>
  <c r="BP82" i="135"/>
  <c r="BA82" i="135"/>
  <c r="BQ82" i="135"/>
  <c r="BB82" i="135"/>
  <c r="BW82" i="135"/>
  <c r="BX82" i="135"/>
  <c r="BC82" i="135"/>
  <c r="BF82" i="135"/>
  <c r="BD82" i="135"/>
  <c r="BZ82" i="135"/>
  <c r="BE82" i="135"/>
  <c r="BJ82" i="135"/>
  <c r="BM82" i="135"/>
  <c r="BN82" i="135"/>
  <c r="BO82" i="135"/>
  <c r="BS82" i="135"/>
  <c r="BT82" i="135"/>
  <c r="BR82" i="135"/>
  <c r="AW82" i="135"/>
  <c r="AX82" i="135"/>
  <c r="AY82" i="135"/>
  <c r="BG82" i="135"/>
  <c r="BH82" i="135"/>
  <c r="BU82" i="135"/>
  <c r="BV82" i="135"/>
  <c r="BC66" i="135"/>
  <c r="BS66" i="135"/>
  <c r="BD66" i="135"/>
  <c r="BT66" i="135"/>
  <c r="BE66" i="135"/>
  <c r="BU66" i="135"/>
  <c r="BF66" i="135"/>
  <c r="BV66" i="135"/>
  <c r="BG66" i="135"/>
  <c r="BW66" i="135"/>
  <c r="BH66" i="135"/>
  <c r="BX66" i="135"/>
  <c r="BI66" i="135"/>
  <c r="BY66" i="135"/>
  <c r="BJ66" i="135"/>
  <c r="BZ66" i="135"/>
  <c r="BK66" i="135"/>
  <c r="CA66" i="135"/>
  <c r="BL66" i="135"/>
  <c r="CB66" i="135"/>
  <c r="AZ66" i="135"/>
  <c r="BP66" i="135"/>
  <c r="BA66" i="135"/>
  <c r="BQ66" i="135"/>
  <c r="AY66" i="135"/>
  <c r="BB66" i="135"/>
  <c r="BO66" i="135"/>
  <c r="BM66" i="135"/>
  <c r="BN66" i="135"/>
  <c r="AW66" i="135"/>
  <c r="AX66" i="135"/>
  <c r="BR66" i="135"/>
  <c r="BJ81" i="135"/>
  <c r="BZ81" i="135"/>
  <c r="BL81" i="135"/>
  <c r="CB81" i="135"/>
  <c r="AW81" i="135"/>
  <c r="BM81" i="135"/>
  <c r="BA81" i="135"/>
  <c r="BQ81" i="135"/>
  <c r="BB81" i="135"/>
  <c r="BR81" i="135"/>
  <c r="BI81" i="135"/>
  <c r="BO81" i="135"/>
  <c r="BP81" i="135"/>
  <c r="BK81" i="135"/>
  <c r="BN81" i="135"/>
  <c r="AX81" i="135"/>
  <c r="BU81" i="135"/>
  <c r="AY81" i="135"/>
  <c r="BV81" i="135"/>
  <c r="CA81" i="135"/>
  <c r="AZ81" i="135"/>
  <c r="BW81" i="135"/>
  <c r="BX81" i="135"/>
  <c r="BC81" i="135"/>
  <c r="BE81" i="135"/>
  <c r="BF81" i="135"/>
  <c r="BD81" i="135"/>
  <c r="BY81" i="135"/>
  <c r="BG81" i="135"/>
  <c r="BS81" i="135"/>
  <c r="BH81" i="135"/>
  <c r="BT81" i="135"/>
  <c r="BD65" i="135"/>
  <c r="BT65" i="135"/>
  <c r="BE65" i="135"/>
  <c r="BU65" i="135"/>
  <c r="BF65" i="135"/>
  <c r="BV65" i="135"/>
  <c r="BG65" i="135"/>
  <c r="BW65" i="135"/>
  <c r="BH65" i="135"/>
  <c r="BX65" i="135"/>
  <c r="BI65" i="135"/>
  <c r="BY65" i="135"/>
  <c r="BJ65" i="135"/>
  <c r="BZ65" i="135"/>
  <c r="BK65" i="135"/>
  <c r="CA65" i="135"/>
  <c r="BL65" i="135"/>
  <c r="CB65" i="135"/>
  <c r="AW65" i="135"/>
  <c r="BM65" i="135"/>
  <c r="BA65" i="135"/>
  <c r="BQ65" i="135"/>
  <c r="BB65" i="135"/>
  <c r="BR65" i="135"/>
  <c r="AY65" i="135"/>
  <c r="AZ65" i="135"/>
  <c r="BC65" i="135"/>
  <c r="BN65" i="135"/>
  <c r="BP65" i="135"/>
  <c r="BO65" i="135"/>
  <c r="BS65" i="135"/>
  <c r="AX65" i="135"/>
  <c r="BE64" i="135"/>
  <c r="BU64" i="135"/>
  <c r="BF64" i="135"/>
  <c r="BV64" i="135"/>
  <c r="BG64" i="135"/>
  <c r="BW64" i="135"/>
  <c r="BH64" i="135"/>
  <c r="BX64" i="135"/>
  <c r="BI64" i="135"/>
  <c r="BY64" i="135"/>
  <c r="BJ64" i="135"/>
  <c r="BZ64" i="135"/>
  <c r="BK64" i="135"/>
  <c r="CA64" i="135"/>
  <c r="BL64" i="135"/>
  <c r="CB64" i="135"/>
  <c r="AW64" i="135"/>
  <c r="BM64" i="135"/>
  <c r="AX64" i="135"/>
  <c r="BN64" i="135"/>
  <c r="BB64" i="135"/>
  <c r="BR64" i="135"/>
  <c r="BC64" i="135"/>
  <c r="BS64" i="135"/>
  <c r="BA64" i="135"/>
  <c r="BQ64" i="135"/>
  <c r="BD64" i="135"/>
  <c r="BO64" i="135"/>
  <c r="BP64" i="135"/>
  <c r="AZ64" i="135"/>
  <c r="BT64" i="135"/>
  <c r="AY64" i="135"/>
  <c r="BF63" i="135"/>
  <c r="BV63" i="135"/>
  <c r="BG63" i="135"/>
  <c r="BW63" i="135"/>
  <c r="BH63" i="135"/>
  <c r="BX63" i="135"/>
  <c r="BI63" i="135"/>
  <c r="BY63" i="135"/>
  <c r="BJ63" i="135"/>
  <c r="BZ63" i="135"/>
  <c r="BK63" i="135"/>
  <c r="CA63" i="135"/>
  <c r="BL63" i="135"/>
  <c r="CB63" i="135"/>
  <c r="AW63" i="135"/>
  <c r="BM63" i="135"/>
  <c r="AX63" i="135"/>
  <c r="BN63" i="135"/>
  <c r="AY63" i="135"/>
  <c r="BO63" i="135"/>
  <c r="BC63" i="135"/>
  <c r="BS63" i="135"/>
  <c r="BD63" i="135"/>
  <c r="BT63" i="135"/>
  <c r="BA63" i="135"/>
  <c r="BB63" i="135"/>
  <c r="BR63" i="135"/>
  <c r="BE63" i="135"/>
  <c r="BP63" i="135"/>
  <c r="BU63" i="135"/>
  <c r="BQ63" i="135"/>
  <c r="AZ63" i="135"/>
  <c r="BF80" i="135"/>
  <c r="BK80" i="135"/>
  <c r="CA80" i="135"/>
  <c r="AW80" i="135"/>
  <c r="BM80" i="135"/>
  <c r="AX80" i="135"/>
  <c r="BN80" i="135"/>
  <c r="BB80" i="135"/>
  <c r="BR80" i="135"/>
  <c r="BC80" i="135"/>
  <c r="BS80" i="135"/>
  <c r="BU80" i="135"/>
  <c r="BA80" i="135"/>
  <c r="BY80" i="135"/>
  <c r="BV80" i="135"/>
  <c r="AY80" i="135"/>
  <c r="BW80" i="135"/>
  <c r="AZ80" i="135"/>
  <c r="BX80" i="135"/>
  <c r="BG80" i="135"/>
  <c r="BH80" i="135"/>
  <c r="BI80" i="135"/>
  <c r="BJ80" i="135"/>
  <c r="BO80" i="135"/>
  <c r="BL80" i="135"/>
  <c r="BP80" i="135"/>
  <c r="BD80" i="135"/>
  <c r="BE80" i="135"/>
  <c r="BQ80" i="135"/>
  <c r="BT80" i="135"/>
  <c r="BZ80" i="135"/>
  <c r="CB80" i="135"/>
  <c r="AX93" i="135"/>
  <c r="AZ93" i="135"/>
  <c r="BA93" i="135"/>
  <c r="BD93" i="135"/>
  <c r="BT93" i="135"/>
  <c r="BE93" i="135"/>
  <c r="BW93" i="135"/>
  <c r="BU93" i="135"/>
  <c r="BG93" i="135"/>
  <c r="BF93" i="135"/>
  <c r="BV93" i="135"/>
  <c r="BX93" i="135"/>
  <c r="BK93" i="135"/>
  <c r="CA93" i="135"/>
  <c r="CB93" i="135"/>
  <c r="BN93" i="135"/>
  <c r="BO93" i="135"/>
  <c r="BL93" i="135"/>
  <c r="BP93" i="135"/>
  <c r="BM93" i="135"/>
  <c r="AW93" i="135"/>
  <c r="BI93" i="135"/>
  <c r="BJ93" i="135"/>
  <c r="BQ93" i="135"/>
  <c r="BR93" i="135"/>
  <c r="BY93" i="135"/>
  <c r="BS93" i="135"/>
  <c r="BC93" i="135"/>
  <c r="BH93" i="135"/>
  <c r="AY93" i="135"/>
  <c r="BB93" i="135"/>
  <c r="BZ93" i="135"/>
  <c r="BI77" i="135"/>
  <c r="BY77" i="135"/>
  <c r="BJ77" i="135"/>
  <c r="AX77" i="135"/>
  <c r="BN77" i="135"/>
  <c r="AZ77" i="135"/>
  <c r="BP77" i="135"/>
  <c r="BA77" i="135"/>
  <c r="BQ77" i="135"/>
  <c r="BE77" i="135"/>
  <c r="BU77" i="135"/>
  <c r="BF77" i="135"/>
  <c r="BV77" i="135"/>
  <c r="BR77" i="135"/>
  <c r="BX77" i="135"/>
  <c r="BS77" i="135"/>
  <c r="BT77" i="135"/>
  <c r="BW77" i="135"/>
  <c r="BB77" i="135"/>
  <c r="CB77" i="135"/>
  <c r="BC77" i="135"/>
  <c r="BD77" i="135"/>
  <c r="BG77" i="135"/>
  <c r="BK77" i="135"/>
  <c r="BL77" i="135"/>
  <c r="BH77" i="135"/>
  <c r="AW77" i="135"/>
  <c r="AY77" i="135"/>
  <c r="BM77" i="135"/>
  <c r="BO77" i="135"/>
  <c r="BZ77" i="135"/>
  <c r="CA77" i="135"/>
  <c r="BH61" i="135"/>
  <c r="BX61" i="135"/>
  <c r="BI61" i="135"/>
  <c r="BY61" i="135"/>
  <c r="BJ61" i="135"/>
  <c r="BZ61" i="135"/>
  <c r="BK61" i="135"/>
  <c r="CA61" i="135"/>
  <c r="BL61" i="135"/>
  <c r="CB61" i="135"/>
  <c r="AW61" i="135"/>
  <c r="BM61" i="135"/>
  <c r="AX61" i="135"/>
  <c r="BN61" i="135"/>
  <c r="AY61" i="135"/>
  <c r="BO61" i="135"/>
  <c r="AZ61" i="135"/>
  <c r="BP61" i="135"/>
  <c r="BA61" i="135"/>
  <c r="BQ61" i="135"/>
  <c r="BE61" i="135"/>
  <c r="BU61" i="135"/>
  <c r="BF61" i="135"/>
  <c r="BV61" i="135"/>
  <c r="BC61" i="135"/>
  <c r="BW61" i="135"/>
  <c r="BD61" i="135"/>
  <c r="BG61" i="135"/>
  <c r="BR61" i="135"/>
  <c r="BT61" i="135"/>
  <c r="BS61" i="135"/>
  <c r="BB61" i="135"/>
  <c r="BJ76" i="135"/>
  <c r="BZ76" i="135"/>
  <c r="BK76" i="135"/>
  <c r="CA76" i="135"/>
  <c r="AY76" i="135"/>
  <c r="BO76" i="135"/>
  <c r="BA76" i="135"/>
  <c r="BQ76" i="135"/>
  <c r="BB76" i="135"/>
  <c r="BR76" i="135"/>
  <c r="BF76" i="135"/>
  <c r="BV76" i="135"/>
  <c r="BG76" i="135"/>
  <c r="BW76" i="135"/>
  <c r="BU76" i="135"/>
  <c r="BX76" i="135"/>
  <c r="AZ76" i="135"/>
  <c r="AW76" i="135"/>
  <c r="BY76" i="135"/>
  <c r="AX76" i="135"/>
  <c r="CB76" i="135"/>
  <c r="BE76" i="135"/>
  <c r="BH76" i="135"/>
  <c r="BN76" i="135"/>
  <c r="BI76" i="135"/>
  <c r="BL76" i="135"/>
  <c r="BM76" i="135"/>
  <c r="BP76" i="135"/>
  <c r="BC76" i="135"/>
  <c r="BD76" i="135"/>
  <c r="BS76" i="135"/>
  <c r="BT76" i="135"/>
  <c r="BI60" i="135"/>
  <c r="BY60" i="135"/>
  <c r="BJ60" i="135"/>
  <c r="BZ60" i="135"/>
  <c r="BK60" i="135"/>
  <c r="CA60" i="135"/>
  <c r="BL60" i="135"/>
  <c r="CB60" i="135"/>
  <c r="AW60" i="135"/>
  <c r="BM60" i="135"/>
  <c r="AX60" i="135"/>
  <c r="BN60" i="135"/>
  <c r="AY60" i="135"/>
  <c r="BO60" i="135"/>
  <c r="AZ60" i="135"/>
  <c r="BP60" i="135"/>
  <c r="BA60" i="135"/>
  <c r="BQ60" i="135"/>
  <c r="BB60" i="135"/>
  <c r="BR60" i="135"/>
  <c r="BF60" i="135"/>
  <c r="BV60" i="135"/>
  <c r="BG60" i="135"/>
  <c r="BW60" i="135"/>
  <c r="BE60" i="135"/>
  <c r="BU60" i="135"/>
  <c r="BH60" i="135"/>
  <c r="BS60" i="135"/>
  <c r="BT60" i="135"/>
  <c r="BC60" i="135"/>
  <c r="BX60" i="135"/>
  <c r="BD60" i="135"/>
  <c r="BJ59" i="135"/>
  <c r="BZ59" i="135"/>
  <c r="BK59" i="135"/>
  <c r="CA59" i="135"/>
  <c r="BL59" i="135"/>
  <c r="CB59" i="135"/>
  <c r="AW59" i="135"/>
  <c r="BM59" i="135"/>
  <c r="AX59" i="135"/>
  <c r="BN59" i="135"/>
  <c r="AY59" i="135"/>
  <c r="BO59" i="135"/>
  <c r="AZ59" i="135"/>
  <c r="BP59" i="135"/>
  <c r="BA59" i="135"/>
  <c r="BQ59" i="135"/>
  <c r="BB59" i="135"/>
  <c r="BR59" i="135"/>
  <c r="BC59" i="135"/>
  <c r="BS59" i="135"/>
  <c r="BG59" i="135"/>
  <c r="BW59" i="135"/>
  <c r="BH59" i="135"/>
  <c r="BX59" i="135"/>
  <c r="BE59" i="135"/>
  <c r="BV59" i="135"/>
  <c r="BF59" i="135"/>
  <c r="BI59" i="135"/>
  <c r="BT59" i="135"/>
  <c r="BU59" i="135"/>
  <c r="BY59" i="135"/>
  <c r="BD59" i="135"/>
  <c r="BA90" i="135"/>
  <c r="BQ90" i="135"/>
  <c r="BC90" i="135"/>
  <c r="BS90" i="135"/>
  <c r="BD90" i="135"/>
  <c r="BT90" i="135"/>
  <c r="BH90" i="135"/>
  <c r="BX90" i="135"/>
  <c r="BP90" i="135"/>
  <c r="BR90" i="135"/>
  <c r="AW90" i="135"/>
  <c r="AY90" i="135"/>
  <c r="AZ90" i="135"/>
  <c r="AX90" i="135"/>
  <c r="BU90" i="135"/>
  <c r="BV90" i="135"/>
  <c r="BW90" i="135"/>
  <c r="BF90" i="135"/>
  <c r="CA90" i="135"/>
  <c r="BJ90" i="135"/>
  <c r="BG90" i="135"/>
  <c r="CB90" i="135"/>
  <c r="BL90" i="135"/>
  <c r="BI90" i="135"/>
  <c r="BK90" i="135"/>
  <c r="BB90" i="135"/>
  <c r="BE90" i="135"/>
  <c r="BN90" i="135"/>
  <c r="BZ90" i="135"/>
  <c r="BM90" i="135"/>
  <c r="BO90" i="135"/>
  <c r="BY90" i="135"/>
  <c r="BG79" i="135"/>
  <c r="BW79" i="135"/>
  <c r="BL79" i="135"/>
  <c r="CB79" i="135"/>
  <c r="AX79" i="135"/>
  <c r="BN79" i="135"/>
  <c r="AY79" i="135"/>
  <c r="BO79" i="135"/>
  <c r="BC79" i="135"/>
  <c r="BS79" i="135"/>
  <c r="BD79" i="135"/>
  <c r="BT79" i="135"/>
  <c r="BB79" i="135"/>
  <c r="CA79" i="135"/>
  <c r="BE79" i="135"/>
  <c r="BF79" i="135"/>
  <c r="BH79" i="135"/>
  <c r="BI79" i="135"/>
  <c r="BM79" i="135"/>
  <c r="BP79" i="135"/>
  <c r="BV79" i="135"/>
  <c r="AW79" i="135"/>
  <c r="BQ79" i="135"/>
  <c r="BR79" i="135"/>
  <c r="BX79" i="135"/>
  <c r="BU79" i="135"/>
  <c r="AZ79" i="135"/>
  <c r="BA79" i="135"/>
  <c r="BJ79" i="135"/>
  <c r="BK79" i="135"/>
  <c r="BY79" i="135"/>
  <c r="BZ79" i="135"/>
  <c r="AZ91" i="135"/>
  <c r="BP91" i="135"/>
  <c r="BB91" i="135"/>
  <c r="BR91" i="135"/>
  <c r="BC91" i="135"/>
  <c r="BS91" i="135"/>
  <c r="BG91" i="135"/>
  <c r="BW91" i="135"/>
  <c r="BF91" i="135"/>
  <c r="CA91" i="135"/>
  <c r="CB91" i="135"/>
  <c r="BJ91" i="135"/>
  <c r="BH91" i="135"/>
  <c r="BK91" i="135"/>
  <c r="BI91" i="135"/>
  <c r="BN91" i="135"/>
  <c r="BV91" i="135"/>
  <c r="BO91" i="135"/>
  <c r="AW91" i="135"/>
  <c r="AY91" i="135"/>
  <c r="BQ91" i="135"/>
  <c r="BT91" i="135"/>
  <c r="AX91" i="135"/>
  <c r="BU91" i="135"/>
  <c r="BL91" i="135"/>
  <c r="BM91" i="135"/>
  <c r="BX91" i="135"/>
  <c r="BY91" i="135"/>
  <c r="BZ91" i="135"/>
  <c r="BA91" i="135"/>
  <c r="BD91" i="135"/>
  <c r="BE91" i="135"/>
  <c r="BJ75" i="135"/>
  <c r="BK75" i="135"/>
  <c r="CA75" i="135"/>
  <c r="BL75" i="135"/>
  <c r="CB75" i="135"/>
  <c r="AW75" i="135"/>
  <c r="BM75" i="135"/>
  <c r="AX75" i="135"/>
  <c r="BN75" i="135"/>
  <c r="AZ75" i="135"/>
  <c r="BP75" i="135"/>
  <c r="BA75" i="135"/>
  <c r="BQ75" i="135"/>
  <c r="BB75" i="135"/>
  <c r="BR75" i="135"/>
  <c r="BC75" i="135"/>
  <c r="BS75" i="135"/>
  <c r="BG75" i="135"/>
  <c r="BW75" i="135"/>
  <c r="BH75" i="135"/>
  <c r="BX75" i="135"/>
  <c r="BZ75" i="135"/>
  <c r="BD75" i="135"/>
  <c r="BE75" i="135"/>
  <c r="BF75" i="135"/>
  <c r="BI75" i="135"/>
  <c r="BU75" i="135"/>
  <c r="BO75" i="135"/>
  <c r="BT75" i="135"/>
  <c r="BV75" i="135"/>
  <c r="BY75" i="135"/>
  <c r="AY75" i="135"/>
  <c r="BK74" i="135"/>
  <c r="CA74" i="135"/>
  <c r="BL74" i="135"/>
  <c r="CB74" i="135"/>
  <c r="AW74" i="135"/>
  <c r="BM74" i="135"/>
  <c r="AX74" i="135"/>
  <c r="BN74" i="135"/>
  <c r="AY74" i="135"/>
  <c r="BO74" i="135"/>
  <c r="BA74" i="135"/>
  <c r="BQ74" i="135"/>
  <c r="BB74" i="135"/>
  <c r="BR74" i="135"/>
  <c r="BC74" i="135"/>
  <c r="BS74" i="135"/>
  <c r="BD74" i="135"/>
  <c r="BT74" i="135"/>
  <c r="BH74" i="135"/>
  <c r="BX74" i="135"/>
  <c r="BI74" i="135"/>
  <c r="BY74" i="135"/>
  <c r="BJ74" i="135"/>
  <c r="BW74" i="135"/>
  <c r="BP74" i="135"/>
  <c r="BU74" i="135"/>
  <c r="BV74" i="135"/>
  <c r="BE74" i="135"/>
  <c r="AZ74" i="135"/>
  <c r="BG74" i="135"/>
  <c r="BF74" i="135"/>
  <c r="BZ74" i="135"/>
  <c r="BK58" i="135"/>
  <c r="CA58" i="135"/>
  <c r="BL58" i="135"/>
  <c r="CB58" i="135"/>
  <c r="AW58" i="135"/>
  <c r="BM58" i="135"/>
  <c r="AX58" i="135"/>
  <c r="BN58" i="135"/>
  <c r="AY58" i="135"/>
  <c r="BO58" i="135"/>
  <c r="AZ58" i="135"/>
  <c r="BP58" i="135"/>
  <c r="BA58" i="135"/>
  <c r="BQ58" i="135"/>
  <c r="BB58" i="135"/>
  <c r="BR58" i="135"/>
  <c r="BC58" i="135"/>
  <c r="BS58" i="135"/>
  <c r="BD58" i="135"/>
  <c r="BT58" i="135"/>
  <c r="BH58" i="135"/>
  <c r="BX58" i="135"/>
  <c r="BI58" i="135"/>
  <c r="BY58" i="135"/>
  <c r="BG58" i="135"/>
  <c r="BW58" i="135"/>
  <c r="BJ58" i="135"/>
  <c r="BU58" i="135"/>
  <c r="BV58" i="135"/>
  <c r="BE58" i="135"/>
  <c r="BF58" i="135"/>
  <c r="BZ58" i="135"/>
  <c r="BB89" i="135"/>
  <c r="BR89" i="135"/>
  <c r="BD89" i="135"/>
  <c r="BT89" i="135"/>
  <c r="BE89" i="135"/>
  <c r="BU89" i="135"/>
  <c r="BI89" i="135"/>
  <c r="BY89" i="135"/>
  <c r="BH89" i="135"/>
  <c r="BJ89" i="135"/>
  <c r="BM89" i="135"/>
  <c r="BK89" i="135"/>
  <c r="BL89" i="135"/>
  <c r="BP89" i="135"/>
  <c r="BQ89" i="135"/>
  <c r="AW89" i="135"/>
  <c r="AX89" i="135"/>
  <c r="BS89" i="135"/>
  <c r="AY89" i="135"/>
  <c r="BV89" i="135"/>
  <c r="BX89" i="135"/>
  <c r="AZ89" i="135"/>
  <c r="BW89" i="135"/>
  <c r="BA89" i="135"/>
  <c r="BG89" i="135"/>
  <c r="BN89" i="135"/>
  <c r="BO89" i="135"/>
  <c r="BZ89" i="135"/>
  <c r="CA89" i="135"/>
  <c r="CB89" i="135"/>
  <c r="BC89" i="135"/>
  <c r="BF89" i="135"/>
  <c r="BL73" i="135"/>
  <c r="CB73" i="135"/>
  <c r="AW73" i="135"/>
  <c r="BM73" i="135"/>
  <c r="AX73" i="135"/>
  <c r="BN73" i="135"/>
  <c r="AY73" i="135"/>
  <c r="BO73" i="135"/>
  <c r="AZ73" i="135"/>
  <c r="BP73" i="135"/>
  <c r="BB73" i="135"/>
  <c r="BR73" i="135"/>
  <c r="BC73" i="135"/>
  <c r="BS73" i="135"/>
  <c r="BD73" i="135"/>
  <c r="BT73" i="135"/>
  <c r="BE73" i="135"/>
  <c r="BU73" i="135"/>
  <c r="BI73" i="135"/>
  <c r="BY73" i="135"/>
  <c r="BJ73" i="135"/>
  <c r="BZ73" i="135"/>
  <c r="BG73" i="135"/>
  <c r="BA73" i="135"/>
  <c r="BF73" i="135"/>
  <c r="BQ73" i="135"/>
  <c r="BV73" i="135"/>
  <c r="BW73" i="135"/>
  <c r="BX73" i="135"/>
  <c r="CA73" i="135"/>
  <c r="BH73" i="135"/>
  <c r="BK73" i="135"/>
  <c r="BL57" i="135"/>
  <c r="CB57" i="135"/>
  <c r="AW57" i="135"/>
  <c r="BM57" i="135"/>
  <c r="AX57" i="135"/>
  <c r="BN57" i="135"/>
  <c r="AY57" i="135"/>
  <c r="BO57" i="135"/>
  <c r="AZ57" i="135"/>
  <c r="BP57" i="135"/>
  <c r="BA57" i="135"/>
  <c r="BQ57" i="135"/>
  <c r="BB57" i="135"/>
  <c r="BR57" i="135"/>
  <c r="BC57" i="135"/>
  <c r="BS57" i="135"/>
  <c r="BD57" i="135"/>
  <c r="BT57" i="135"/>
  <c r="BE57" i="135"/>
  <c r="BU57" i="135"/>
  <c r="BI57" i="135"/>
  <c r="BY57" i="135"/>
  <c r="BJ57" i="135"/>
  <c r="BZ57" i="135"/>
  <c r="BG57" i="135"/>
  <c r="BH57" i="135"/>
  <c r="BX57" i="135"/>
  <c r="BK57" i="135"/>
  <c r="BV57" i="135"/>
  <c r="CA57" i="135"/>
  <c r="BW57" i="135"/>
  <c r="BF57" i="135"/>
  <c r="CB14" i="135"/>
  <c r="BL14" i="135"/>
  <c r="BK14" i="135"/>
  <c r="BZ14" i="135"/>
  <c r="BV14" i="135"/>
  <c r="BD14" i="135"/>
  <c r="CA14" i="135"/>
  <c r="BJ14" i="135"/>
  <c r="BY14" i="135"/>
  <c r="BI14" i="135"/>
  <c r="BX14" i="135"/>
  <c r="BW14" i="135"/>
  <c r="BU14" i="135"/>
  <c r="BS14" i="135"/>
  <c r="BC14" i="135"/>
  <c r="BR14" i="135"/>
  <c r="BB14" i="135"/>
  <c r="BA14" i="135"/>
  <c r="AX14" i="135"/>
  <c r="BQ14" i="135"/>
  <c r="AW14" i="135"/>
  <c r="BH14" i="135"/>
  <c r="BG14" i="135"/>
  <c r="BF14" i="135"/>
  <c r="BT14" i="135"/>
  <c r="BP14" i="135"/>
  <c r="AZ14" i="135"/>
  <c r="BN14" i="135"/>
  <c r="BO14" i="135"/>
  <c r="AY14" i="135"/>
  <c r="BM14" i="135"/>
  <c r="BE14" i="135"/>
  <c r="AW9" i="135"/>
  <c r="BO9" i="135"/>
  <c r="AY9" i="135"/>
  <c r="BN9" i="135"/>
  <c r="AX9" i="135"/>
  <c r="BM9" i="135"/>
  <c r="CA9" i="135"/>
  <c r="BZ9" i="135"/>
  <c r="BH9" i="135"/>
  <c r="CB9" i="135"/>
  <c r="BI9" i="135"/>
  <c r="BG9" i="135"/>
  <c r="BU9" i="135"/>
  <c r="BE9" i="135"/>
  <c r="BT9" i="135"/>
  <c r="BD9" i="135"/>
  <c r="BP9" i="135"/>
  <c r="BY9" i="135"/>
  <c r="BX9" i="135"/>
  <c r="BW9" i="135"/>
  <c r="BA9" i="135"/>
  <c r="BS9" i="135"/>
  <c r="BC9" i="135"/>
  <c r="BL9" i="135"/>
  <c r="BV9" i="135"/>
  <c r="BR9" i="135"/>
  <c r="BB9" i="135"/>
  <c r="BQ9" i="135"/>
  <c r="AZ9" i="135"/>
  <c r="BK9" i="135"/>
  <c r="BJ9" i="135"/>
  <c r="BF9" i="135"/>
  <c r="BI13" i="135"/>
  <c r="BY13" i="135"/>
  <c r="BJ13" i="135"/>
  <c r="BZ13" i="135"/>
  <c r="BK13" i="135"/>
  <c r="CA13" i="135"/>
  <c r="AX13" i="135"/>
  <c r="BL13" i="135"/>
  <c r="CB13" i="135"/>
  <c r="BN13" i="135"/>
  <c r="AW13" i="135"/>
  <c r="BM13" i="135"/>
  <c r="AZ13" i="135"/>
  <c r="BP13" i="135"/>
  <c r="BA13" i="135"/>
  <c r="BQ13" i="135"/>
  <c r="BG13" i="135"/>
  <c r="BH13" i="135"/>
  <c r="BB13" i="135"/>
  <c r="BR13" i="135"/>
  <c r="BX13" i="135"/>
  <c r="BC13" i="135"/>
  <c r="BS13" i="135"/>
  <c r="BD13" i="135"/>
  <c r="BT13" i="135"/>
  <c r="BW13" i="135"/>
  <c r="BE13" i="135"/>
  <c r="BU13" i="135"/>
  <c r="BF13" i="135"/>
  <c r="BV13" i="135"/>
  <c r="AY13" i="135"/>
  <c r="BO13" i="135"/>
  <c r="BJ12" i="135"/>
  <c r="BZ12" i="135"/>
  <c r="BK12" i="135"/>
  <c r="CA12" i="135"/>
  <c r="BL12" i="135"/>
  <c r="CB12" i="135"/>
  <c r="AW12" i="135"/>
  <c r="BM12" i="135"/>
  <c r="AY12" i="135"/>
  <c r="AX12" i="135"/>
  <c r="BN12" i="135"/>
  <c r="BO12" i="135"/>
  <c r="AZ12" i="135"/>
  <c r="BP12" i="135"/>
  <c r="BA12" i="135"/>
  <c r="BQ12" i="135"/>
  <c r="BB12" i="135"/>
  <c r="BR12" i="135"/>
  <c r="BI12" i="135"/>
  <c r="BC12" i="135"/>
  <c r="BS12" i="135"/>
  <c r="BH12" i="135"/>
  <c r="BX12" i="135"/>
  <c r="BD12" i="135"/>
  <c r="BT12" i="135"/>
  <c r="BG12" i="135"/>
  <c r="BE12" i="135"/>
  <c r="BU12" i="135"/>
  <c r="BY12" i="135"/>
  <c r="BF12" i="135"/>
  <c r="BV12" i="135"/>
  <c r="BW12" i="135"/>
  <c r="BK11" i="135"/>
  <c r="CA11" i="135"/>
  <c r="BL11" i="135"/>
  <c r="CB11" i="135"/>
  <c r="BQ11" i="135"/>
  <c r="AW11" i="135"/>
  <c r="BM11" i="135"/>
  <c r="BP11" i="135"/>
  <c r="AX11" i="135"/>
  <c r="BN11" i="135"/>
  <c r="AY11" i="135"/>
  <c r="BO11" i="135"/>
  <c r="AZ11" i="135"/>
  <c r="BA11" i="135"/>
  <c r="BB11" i="135"/>
  <c r="BR11" i="135"/>
  <c r="BC11" i="135"/>
  <c r="BS11" i="135"/>
  <c r="BX11" i="135"/>
  <c r="BY11" i="135"/>
  <c r="BD11" i="135"/>
  <c r="BT11" i="135"/>
  <c r="BH11" i="135"/>
  <c r="BZ11" i="135"/>
  <c r="BE11" i="135"/>
  <c r="BU11" i="135"/>
  <c r="BF11" i="135"/>
  <c r="BV11" i="135"/>
  <c r="BI11" i="135"/>
  <c r="BJ11" i="135"/>
  <c r="BG11" i="135"/>
  <c r="BW11" i="135"/>
  <c r="BL10" i="135"/>
  <c r="CB10" i="135"/>
  <c r="AW10" i="135"/>
  <c r="BM10" i="135"/>
  <c r="AX10" i="135"/>
  <c r="BN10" i="135"/>
  <c r="BA10" i="135"/>
  <c r="AY10" i="135"/>
  <c r="BO10" i="135"/>
  <c r="BQ10" i="135"/>
  <c r="AZ10" i="135"/>
  <c r="BP10" i="135"/>
  <c r="BB10" i="135"/>
  <c r="BR10" i="135"/>
  <c r="BC10" i="135"/>
  <c r="BS10" i="135"/>
  <c r="BD10" i="135"/>
  <c r="BT10" i="135"/>
  <c r="BE10" i="135"/>
  <c r="BU10" i="135"/>
  <c r="BF10" i="135"/>
  <c r="BV10" i="135"/>
  <c r="BJ10" i="135"/>
  <c r="CA10" i="135"/>
  <c r="BG10" i="135"/>
  <c r="BW10" i="135"/>
  <c r="BY10" i="135"/>
  <c r="BH10" i="135"/>
  <c r="BX10" i="135"/>
  <c r="BI10" i="135"/>
  <c r="BZ10" i="135"/>
  <c r="BK10" i="135"/>
  <c r="AA12" i="138"/>
  <c r="L29" i="111"/>
  <c r="L31" i="111"/>
  <c r="H12" i="138"/>
  <c r="AC3" i="127"/>
  <c r="C9" i="127"/>
  <c r="AB3" i="127"/>
  <c r="J11" i="107"/>
  <c r="AJ62" i="135"/>
  <c r="AV92" i="135"/>
  <c r="AU79" i="135"/>
  <c r="AT77" i="135"/>
  <c r="AS71" i="135"/>
  <c r="AR82" i="135"/>
  <c r="AQ83" i="135"/>
  <c r="AP54" i="135"/>
  <c r="AO71" i="135"/>
  <c r="AN88" i="135"/>
  <c r="AM61" i="135"/>
  <c r="AL63" i="135"/>
  <c r="AK57" i="135"/>
  <c r="AJ61" i="135"/>
  <c r="AI85" i="135"/>
  <c r="AH62" i="135"/>
  <c r="AG80" i="135"/>
  <c r="AF85" i="135"/>
  <c r="AE83" i="135"/>
  <c r="AD67" i="135"/>
  <c r="AB89" i="135"/>
  <c r="AA79" i="135"/>
  <c r="Z80" i="135"/>
  <c r="Y79" i="135"/>
  <c r="X75" i="135"/>
  <c r="W77" i="135"/>
  <c r="V63" i="135"/>
  <c r="U63" i="135"/>
  <c r="T76" i="135"/>
  <c r="S67" i="135"/>
  <c r="R85" i="135"/>
  <c r="Q85" i="135"/>
  <c r="P75" i="135"/>
  <c r="O75" i="135"/>
  <c r="N63" i="135"/>
  <c r="M75" i="135"/>
  <c r="K85" i="135"/>
  <c r="J72" i="135"/>
  <c r="AD80" i="135"/>
  <c r="T57" i="135"/>
  <c r="AV81" i="135"/>
  <c r="AD75" i="135"/>
  <c r="AQ19" i="135"/>
  <c r="AC50" i="135"/>
  <c r="AD9" i="135"/>
  <c r="Y13" i="135"/>
  <c r="S12" i="135"/>
  <c r="K12" i="135"/>
  <c r="AV69" i="135"/>
  <c r="S75" i="135"/>
  <c r="AL62" i="135"/>
  <c r="AU35" i="135"/>
  <c r="AD63" i="135"/>
  <c r="AI88" i="135"/>
  <c r="Z16" i="135"/>
  <c r="AU40" i="135"/>
  <c r="AT31" i="135"/>
  <c r="AS22" i="135"/>
  <c r="AP53" i="135"/>
  <c r="AN47" i="135"/>
  <c r="AL14" i="135"/>
  <c r="AJ31" i="135"/>
  <c r="AB47" i="135"/>
  <c r="AA31" i="135"/>
  <c r="S57" i="135"/>
  <c r="R75" i="135"/>
  <c r="Q67" i="135"/>
  <c r="N71" i="135"/>
  <c r="J80" i="135"/>
  <c r="AQ12" i="135"/>
  <c r="AL70" i="135"/>
  <c r="W27" i="135"/>
  <c r="T49" i="135"/>
  <c r="R63" i="135"/>
  <c r="AH88" i="135"/>
  <c r="AR13" i="135"/>
  <c r="AU58" i="135"/>
  <c r="AU63" i="135"/>
  <c r="AQ70" i="135"/>
  <c r="AN64" i="135"/>
  <c r="AL71" i="135"/>
  <c r="AI59" i="135"/>
  <c r="AQ77" i="135"/>
  <c r="AP71" i="135"/>
  <c r="AU78" i="135"/>
  <c r="AI83" i="135"/>
  <c r="L75" i="135"/>
  <c r="AL59" i="135"/>
  <c r="AT66" i="135"/>
  <c r="AH79" i="135"/>
  <c r="AE54" i="135"/>
  <c r="AI73" i="135"/>
  <c r="AN85" i="135"/>
  <c r="AG67" i="135"/>
  <c r="T79" i="135"/>
  <c r="AI54" i="135"/>
  <c r="U85" i="135"/>
  <c r="AP92" i="135"/>
  <c r="AD51" i="135"/>
  <c r="AF35" i="135"/>
  <c r="M27" i="135"/>
  <c r="O19" i="135"/>
  <c r="AI61" i="135"/>
  <c r="R67" i="135"/>
  <c r="W80" i="135"/>
  <c r="N10" i="135"/>
  <c r="U12" i="135"/>
  <c r="AD13" i="135"/>
  <c r="M54" i="135"/>
  <c r="AT54" i="135"/>
  <c r="P58" i="135"/>
  <c r="P59" i="135"/>
  <c r="AS59" i="135"/>
  <c r="AO62" i="135"/>
  <c r="Z63" i="135"/>
  <c r="L64" i="135"/>
  <c r="AD66" i="135"/>
  <c r="AE67" i="135"/>
  <c r="O71" i="135"/>
  <c r="AU71" i="135"/>
  <c r="AD73" i="135"/>
  <c r="Y75" i="135"/>
  <c r="Z77" i="135"/>
  <c r="AC79" i="135"/>
  <c r="L80" i="135"/>
  <c r="AH80" i="135"/>
  <c r="AO83" i="135"/>
  <c r="AU84" i="135"/>
  <c r="AJ85" i="135"/>
  <c r="J88" i="135"/>
  <c r="AP88" i="135"/>
  <c r="AS92" i="135"/>
  <c r="L13" i="135"/>
  <c r="AJ39" i="135"/>
  <c r="AC15" i="135"/>
  <c r="R10" i="135"/>
  <c r="W12" i="135"/>
  <c r="AM13" i="135"/>
  <c r="N54" i="135"/>
  <c r="AU54" i="135"/>
  <c r="U58" i="135"/>
  <c r="Q59" i="135"/>
  <c r="AT59" i="135"/>
  <c r="J62" i="135"/>
  <c r="AP62" i="135"/>
  <c r="AA63" i="135"/>
  <c r="M64" i="135"/>
  <c r="AJ66" i="135"/>
  <c r="AF67" i="135"/>
  <c r="J70" i="135"/>
  <c r="P71" i="135"/>
  <c r="AU72" i="135"/>
  <c r="AB75" i="135"/>
  <c r="U78" i="135"/>
  <c r="AG79" i="135"/>
  <c r="M80" i="135"/>
  <c r="AI80" i="135"/>
  <c r="L88" i="135"/>
  <c r="AR88" i="135"/>
  <c r="AA10" i="135"/>
  <c r="X12" i="135"/>
  <c r="AN13" i="135"/>
  <c r="P54" i="135"/>
  <c r="AV54" i="135"/>
  <c r="Y58" i="135"/>
  <c r="R59" i="135"/>
  <c r="AU59" i="135"/>
  <c r="P62" i="135"/>
  <c r="AQ62" i="135"/>
  <c r="N64" i="135"/>
  <c r="AL66" i="135"/>
  <c r="L70" i="135"/>
  <c r="Q71" i="135"/>
  <c r="AO74" i="135"/>
  <c r="L77" i="135"/>
  <c r="N80" i="135"/>
  <c r="AJ80" i="135"/>
  <c r="N83" i="135"/>
  <c r="R84" i="135"/>
  <c r="AU86" i="135"/>
  <c r="M88" i="135"/>
  <c r="AS88" i="135"/>
  <c r="N92" i="135"/>
  <c r="AE10" i="135"/>
  <c r="Z12" i="135"/>
  <c r="AO13" i="135"/>
  <c r="R54" i="135"/>
  <c r="Z58" i="135"/>
  <c r="S59" i="135"/>
  <c r="AT60" i="135"/>
  <c r="Q62" i="135"/>
  <c r="AT62" i="135"/>
  <c r="AE63" i="135"/>
  <c r="U64" i="135"/>
  <c r="AH67" i="135"/>
  <c r="O70" i="135"/>
  <c r="R71" i="135"/>
  <c r="AG75" i="135"/>
  <c r="P77" i="135"/>
  <c r="AF79" i="135"/>
  <c r="AI79" i="135"/>
  <c r="O80" i="135"/>
  <c r="AK80" i="135"/>
  <c r="O83" i="135"/>
  <c r="V84" i="135"/>
  <c r="N88" i="135"/>
  <c r="AU88" i="135"/>
  <c r="O92" i="135"/>
  <c r="T93" i="135"/>
  <c r="AM10" i="135"/>
  <c r="AA12" i="135"/>
  <c r="S54" i="135"/>
  <c r="AA58" i="135"/>
  <c r="T59" i="135"/>
  <c r="R62" i="135"/>
  <c r="AQ63" i="135"/>
  <c r="AG63" i="135"/>
  <c r="AE64" i="135"/>
  <c r="AO67" i="135"/>
  <c r="AI67" i="135"/>
  <c r="P70" i="135"/>
  <c r="S71" i="135"/>
  <c r="L72" i="135"/>
  <c r="AF75" i="135"/>
  <c r="AH75" i="135"/>
  <c r="R77" i="135"/>
  <c r="AJ79" i="135"/>
  <c r="P80" i="135"/>
  <c r="AL80" i="135"/>
  <c r="Q83" i="135"/>
  <c r="AK84" i="135"/>
  <c r="N86" i="135"/>
  <c r="O88" i="135"/>
  <c r="AA89" i="135"/>
  <c r="P92" i="135"/>
  <c r="W93" i="135"/>
  <c r="AL53" i="135"/>
  <c r="AQ10" i="135"/>
  <c r="AE12" i="135"/>
  <c r="T54" i="135"/>
  <c r="AM56" i="135"/>
  <c r="AD58" i="135"/>
  <c r="X59" i="135"/>
  <c r="AO61" i="135"/>
  <c r="T62" i="135"/>
  <c r="AI63" i="135"/>
  <c r="AF64" i="135"/>
  <c r="AJ67" i="135"/>
  <c r="R70" i="135"/>
  <c r="V71" i="135"/>
  <c r="M72" i="135"/>
  <c r="AJ75" i="135"/>
  <c r="S77" i="135"/>
  <c r="L79" i="135"/>
  <c r="AL79" i="135"/>
  <c r="Q80" i="135"/>
  <c r="AM80" i="135"/>
  <c r="T83" i="135"/>
  <c r="AQ85" i="135"/>
  <c r="R86" i="135"/>
  <c r="Q88" i="135"/>
  <c r="R92" i="135"/>
  <c r="AA93" i="135"/>
  <c r="J12" i="135"/>
  <c r="AR10" i="135"/>
  <c r="AM12" i="135"/>
  <c r="W54" i="135"/>
  <c r="AH58" i="135"/>
  <c r="Y59" i="135"/>
  <c r="U62" i="135"/>
  <c r="J63" i="135"/>
  <c r="AJ63" i="135"/>
  <c r="AG64" i="135"/>
  <c r="L67" i="135"/>
  <c r="AK67" i="135"/>
  <c r="W70" i="135"/>
  <c r="X71" i="135"/>
  <c r="Z72" i="135"/>
  <c r="J75" i="135"/>
  <c r="AL75" i="135"/>
  <c r="T77" i="135"/>
  <c r="M79" i="135"/>
  <c r="AN79" i="135"/>
  <c r="R80" i="135"/>
  <c r="AP80" i="135"/>
  <c r="Y83" i="135"/>
  <c r="AA86" i="135"/>
  <c r="R88" i="135"/>
  <c r="W92" i="135"/>
  <c r="AD93" i="135"/>
  <c r="AU10" i="135"/>
  <c r="Z54" i="135"/>
  <c r="K56" i="135"/>
  <c r="AL58" i="135"/>
  <c r="AB59" i="135"/>
  <c r="N61" i="135"/>
  <c r="V62" i="135"/>
  <c r="K63" i="135"/>
  <c r="AK64" i="135"/>
  <c r="M67" i="135"/>
  <c r="AP67" i="135"/>
  <c r="AE70" i="135"/>
  <c r="Y71" i="135"/>
  <c r="AE72" i="135"/>
  <c r="AO75" i="135"/>
  <c r="V77" i="135"/>
  <c r="O79" i="135"/>
  <c r="AO79" i="135"/>
  <c r="S80" i="135"/>
  <c r="AS80" i="135"/>
  <c r="Z83" i="135"/>
  <c r="J85" i="135"/>
  <c r="AF86" i="135"/>
  <c r="S88" i="135"/>
  <c r="AD89" i="135"/>
  <c r="X92" i="135"/>
  <c r="AH93" i="135"/>
  <c r="AS9" i="135"/>
  <c r="AK11" i="135"/>
  <c r="AU12" i="135"/>
  <c r="AC54" i="135"/>
  <c r="S56" i="135"/>
  <c r="AP58" i="135"/>
  <c r="AD59" i="135"/>
  <c r="Q61" i="135"/>
  <c r="X62" i="135"/>
  <c r="M63" i="135"/>
  <c r="AN63" i="135"/>
  <c r="N67" i="135"/>
  <c r="AV67" i="135"/>
  <c r="AF70" i="135"/>
  <c r="AB71" i="135"/>
  <c r="AG72" i="135"/>
  <c r="AP75" i="135"/>
  <c r="P79" i="135"/>
  <c r="AQ79" i="135"/>
  <c r="T80" i="135"/>
  <c r="AT80" i="135"/>
  <c r="AA83" i="135"/>
  <c r="AH86" i="135"/>
  <c r="W88" i="135"/>
  <c r="Z92" i="135"/>
  <c r="AS13" i="135"/>
  <c r="AD54" i="135"/>
  <c r="AM57" i="135"/>
  <c r="AQ58" i="135"/>
  <c r="AH59" i="135"/>
  <c r="R61" i="135"/>
  <c r="Y62" i="135"/>
  <c r="AO63" i="135"/>
  <c r="O67" i="135"/>
  <c r="AK70" i="135"/>
  <c r="AJ71" i="135"/>
  <c r="AH72" i="135"/>
  <c r="AQ75" i="135"/>
  <c r="X77" i="135"/>
  <c r="Q79" i="135"/>
  <c r="AR79" i="135"/>
  <c r="V80" i="135"/>
  <c r="AD83" i="135"/>
  <c r="P85" i="135"/>
  <c r="AJ86" i="135"/>
  <c r="Z88" i="135"/>
  <c r="AA90" i="135"/>
  <c r="AD92" i="135"/>
  <c r="AB9" i="135"/>
  <c r="AO12" i="135"/>
  <c r="U61" i="135"/>
  <c r="AB62" i="135"/>
  <c r="P63" i="135"/>
  <c r="AP63" i="135"/>
  <c r="P67" i="135"/>
  <c r="AK72" i="135"/>
  <c r="AT75" i="135"/>
  <c r="AI77" i="135"/>
  <c r="R79" i="135"/>
  <c r="AS79" i="135"/>
  <c r="AH81" i="135"/>
  <c r="AM86" i="135"/>
  <c r="AF88" i="135"/>
  <c r="AM92" i="135"/>
  <c r="AV42" i="135"/>
  <c r="K13" i="135"/>
  <c r="AF54" i="135"/>
  <c r="AM59" i="135"/>
  <c r="AJ59" i="135"/>
  <c r="AH61" i="135"/>
  <c r="Q63" i="135"/>
  <c r="AS63" i="135"/>
  <c r="AR66" i="135"/>
  <c r="AN70" i="135"/>
  <c r="AH73" i="135"/>
  <c r="AV75" i="135"/>
  <c r="AK77" i="135"/>
  <c r="S79" i="135"/>
  <c r="AF83" i="135"/>
  <c r="AS87" i="135"/>
  <c r="AG88" i="135"/>
  <c r="AA91" i="135"/>
  <c r="AN92" i="135"/>
  <c r="N13" i="135"/>
  <c r="AJ54" i="135"/>
  <c r="L59" i="135"/>
  <c r="AO59" i="135"/>
  <c r="AK62" i="135"/>
  <c r="S63" i="135"/>
  <c r="N66" i="135"/>
  <c r="AA71" i="135"/>
  <c r="AQ71" i="135"/>
  <c r="J73" i="135"/>
  <c r="T75" i="135"/>
  <c r="AD76" i="135"/>
  <c r="AR77" i="135"/>
  <c r="V79" i="135"/>
  <c r="AN80" i="135"/>
  <c r="AE80" i="135"/>
  <c r="AD85" i="135"/>
  <c r="N87" i="135"/>
  <c r="J91" i="135"/>
  <c r="AT92" i="135"/>
  <c r="AQ33" i="135"/>
  <c r="AM25" i="135"/>
  <c r="AI24" i="135"/>
  <c r="AG33" i="135"/>
  <c r="AD16" i="135"/>
  <c r="AC16" i="135"/>
  <c r="Z17" i="135"/>
  <c r="T32" i="135"/>
  <c r="Q25" i="135"/>
  <c r="L25" i="135"/>
  <c r="K15" i="135"/>
  <c r="L10" i="135"/>
  <c r="O12" i="135"/>
  <c r="S13" i="135"/>
  <c r="AM54" i="135"/>
  <c r="AM58" i="135"/>
  <c r="M59" i="135"/>
  <c r="AP59" i="135"/>
  <c r="AR64" i="135"/>
  <c r="W66" i="135"/>
  <c r="X67" i="135"/>
  <c r="V69" i="135"/>
  <c r="AR71" i="135"/>
  <c r="P73" i="135"/>
  <c r="V75" i="135"/>
  <c r="AF80" i="135"/>
  <c r="AV83" i="135"/>
  <c r="AL88" i="135"/>
  <c r="AM88" i="135"/>
  <c r="Z91" i="135"/>
  <c r="M10" i="135"/>
  <c r="J54" i="135"/>
  <c r="O59" i="135"/>
  <c r="AR59" i="135"/>
  <c r="AS62" i="135"/>
  <c r="AM62" i="135"/>
  <c r="AA66" i="135"/>
  <c r="AS70" i="135"/>
  <c r="V73" i="135"/>
  <c r="AA78" i="135"/>
  <c r="AE91" i="135"/>
  <c r="AB56" i="135"/>
  <c r="AC59" i="135"/>
  <c r="K62" i="135"/>
  <c r="AC62" i="135"/>
  <c r="AU62" i="135"/>
  <c r="O66" i="135"/>
  <c r="Y67" i="135"/>
  <c r="AQ67" i="135"/>
  <c r="AM69" i="135"/>
  <c r="AC71" i="135"/>
  <c r="Q73" i="135"/>
  <c r="AJ73" i="135"/>
  <c r="AI76" i="135"/>
  <c r="AJ77" i="135"/>
  <c r="AB79" i="135"/>
  <c r="AV79" i="135"/>
  <c r="AN83" i="135"/>
  <c r="AN84" i="135"/>
  <c r="AC87" i="135"/>
  <c r="X88" i="135"/>
  <c r="AU91" i="135"/>
  <c r="AE92" i="135"/>
  <c r="AC56" i="135"/>
  <c r="V60" i="135"/>
  <c r="L62" i="135"/>
  <c r="AD62" i="135"/>
  <c r="AV62" i="135"/>
  <c r="Q66" i="135"/>
  <c r="Z67" i="135"/>
  <c r="AR67" i="135"/>
  <c r="AN69" i="135"/>
  <c r="AE71" i="135"/>
  <c r="R73" i="135"/>
  <c r="AK73" i="135"/>
  <c r="AL76" i="135"/>
  <c r="AP84" i="135"/>
  <c r="AD87" i="135"/>
  <c r="AF92" i="135"/>
  <c r="N93" i="135"/>
  <c r="AD56" i="135"/>
  <c r="J58" i="135"/>
  <c r="J59" i="135"/>
  <c r="AF59" i="135"/>
  <c r="AN60" i="135"/>
  <c r="M62" i="135"/>
  <c r="AE62" i="135"/>
  <c r="R66" i="135"/>
  <c r="AA67" i="135"/>
  <c r="AS67" i="135"/>
  <c r="AO69" i="135"/>
  <c r="AG71" i="135"/>
  <c r="S73" i="135"/>
  <c r="AL73" i="135"/>
  <c r="AN76" i="135"/>
  <c r="AL77" i="135"/>
  <c r="J79" i="135"/>
  <c r="AD79" i="135"/>
  <c r="AB80" i="135"/>
  <c r="AU80" i="135"/>
  <c r="L83" i="135"/>
  <c r="AR83" i="135"/>
  <c r="J86" i="135"/>
  <c r="AE87" i="135"/>
  <c r="AC88" i="135"/>
  <c r="AG92" i="135"/>
  <c r="P93" i="135"/>
  <c r="O54" i="135"/>
  <c r="AS54" i="135"/>
  <c r="AG56" i="135"/>
  <c r="M58" i="135"/>
  <c r="K59" i="135"/>
  <c r="AG59" i="135"/>
  <c r="N62" i="135"/>
  <c r="AF62" i="135"/>
  <c r="AF63" i="135"/>
  <c r="Q64" i="135"/>
  <c r="U66" i="135"/>
  <c r="J67" i="135"/>
  <c r="AB67" i="135"/>
  <c r="AT67" i="135"/>
  <c r="J71" i="135"/>
  <c r="AH71" i="135"/>
  <c r="Q72" i="135"/>
  <c r="T73" i="135"/>
  <c r="AM73" i="135"/>
  <c r="N75" i="135"/>
  <c r="AN75" i="135"/>
  <c r="AS76" i="135"/>
  <c r="AO77" i="135"/>
  <c r="K79" i="135"/>
  <c r="AE79" i="135"/>
  <c r="AC80" i="135"/>
  <c r="AV80" i="135"/>
  <c r="M83" i="135"/>
  <c r="AS83" i="135"/>
  <c r="K86" i="135"/>
  <c r="AJ87" i="135"/>
  <c r="AD88" i="135"/>
  <c r="L89" i="135"/>
  <c r="J92" i="135"/>
  <c r="AH92" i="135"/>
  <c r="R93" i="135"/>
  <c r="AJ56" i="135"/>
  <c r="O62" i="135"/>
  <c r="AG62" i="135"/>
  <c r="V66" i="135"/>
  <c r="K67" i="135"/>
  <c r="AC67" i="135"/>
  <c r="AU67" i="135"/>
  <c r="M71" i="135"/>
  <c r="AI71" i="135"/>
  <c r="U73" i="135"/>
  <c r="AN73" i="135"/>
  <c r="AP77" i="135"/>
  <c r="AE88" i="135"/>
  <c r="L92" i="135"/>
  <c r="AI92" i="135"/>
  <c r="S93" i="135"/>
  <c r="AS56" i="135"/>
  <c r="AO73" i="135"/>
  <c r="AT56" i="135"/>
  <c r="W73" i="135"/>
  <c r="AQ73" i="135"/>
  <c r="AU56" i="135"/>
  <c r="Y73" i="135"/>
  <c r="AR73" i="135"/>
  <c r="L81" i="135"/>
  <c r="AH66" i="135"/>
  <c r="Z73" i="135"/>
  <c r="AT73" i="135"/>
  <c r="P81" i="135"/>
  <c r="J84" i="135"/>
  <c r="Q92" i="135"/>
  <c r="AR92" i="135"/>
  <c r="AB93" i="135"/>
  <c r="X68" i="135"/>
  <c r="AA73" i="135"/>
  <c r="AV73" i="135"/>
  <c r="S81" i="135"/>
  <c r="R57" i="135"/>
  <c r="AK66" i="135"/>
  <c r="AR68" i="135"/>
  <c r="AB73" i="135"/>
  <c r="T78" i="135"/>
  <c r="X81" i="135"/>
  <c r="S84" i="135"/>
  <c r="S92" i="135"/>
  <c r="AU92" i="135"/>
  <c r="AF93" i="135"/>
  <c r="L56" i="135"/>
  <c r="AN66" i="135"/>
  <c r="K73" i="135"/>
  <c r="AF73" i="135"/>
  <c r="M76" i="135"/>
  <c r="X78" i="135"/>
  <c r="X84" i="135"/>
  <c r="AI93" i="135"/>
  <c r="M56" i="135"/>
  <c r="AI57" i="135"/>
  <c r="Z62" i="135"/>
  <c r="AR62" i="135"/>
  <c r="AO66" i="135"/>
  <c r="T67" i="135"/>
  <c r="AL67" i="135"/>
  <c r="S69" i="135"/>
  <c r="L73" i="135"/>
  <c r="AG73" i="135"/>
  <c r="AB74" i="135"/>
  <c r="N76" i="135"/>
  <c r="AS78" i="135"/>
  <c r="AC84" i="135"/>
  <c r="J87" i="135"/>
  <c r="AQ93" i="135"/>
  <c r="AH54" i="135"/>
  <c r="P56" i="135"/>
  <c r="AJ57" i="135"/>
  <c r="AR58" i="135"/>
  <c r="AA59" i="135"/>
  <c r="AA62" i="135"/>
  <c r="K66" i="135"/>
  <c r="AQ66" i="135"/>
  <c r="U67" i="135"/>
  <c r="U69" i="135"/>
  <c r="N73" i="135"/>
  <c r="O76" i="135"/>
  <c r="AA77" i="135"/>
  <c r="AT78" i="135"/>
  <c r="Z79" i="135"/>
  <c r="AT79" i="135"/>
  <c r="U80" i="135"/>
  <c r="AG83" i="135"/>
  <c r="AJ84" i="135"/>
  <c r="AK85" i="135"/>
  <c r="K87" i="135"/>
  <c r="V88" i="135"/>
  <c r="AT88" i="135"/>
  <c r="AB92" i="135"/>
  <c r="AR93" i="135"/>
  <c r="AK55" i="135"/>
  <c r="U55" i="135"/>
  <c r="AJ55" i="135"/>
  <c r="T55" i="135"/>
  <c r="AI55" i="135"/>
  <c r="S55" i="135"/>
  <c r="AH55" i="135"/>
  <c r="R55" i="135"/>
  <c r="AG55" i="135"/>
  <c r="Q55" i="135"/>
  <c r="AV55" i="135"/>
  <c r="AF55" i="135"/>
  <c r="P55" i="135"/>
  <c r="X55" i="135"/>
  <c r="W55" i="135"/>
  <c r="AU55" i="135"/>
  <c r="AE55" i="135"/>
  <c r="O55" i="135"/>
  <c r="AT55" i="135"/>
  <c r="AD55" i="135"/>
  <c r="N55" i="135"/>
  <c r="AN55" i="135"/>
  <c r="AS55" i="135"/>
  <c r="AC55" i="135"/>
  <c r="M55" i="135"/>
  <c r="AQ55" i="135"/>
  <c r="AA55" i="135"/>
  <c r="K55" i="135"/>
  <c r="AR55" i="135"/>
  <c r="AB55" i="135"/>
  <c r="L55" i="135"/>
  <c r="AM55" i="135"/>
  <c r="AP55" i="135"/>
  <c r="Z55" i="135"/>
  <c r="J55" i="135"/>
  <c r="AO55" i="135"/>
  <c r="Y55" i="135"/>
  <c r="V55" i="135"/>
  <c r="AU65" i="135"/>
  <c r="AE65" i="135"/>
  <c r="O65" i="135"/>
  <c r="AI65" i="135"/>
  <c r="R65" i="135"/>
  <c r="AQ65" i="135"/>
  <c r="Z65" i="135"/>
  <c r="AR65" i="135"/>
  <c r="X65" i="135"/>
  <c r="AA65" i="135"/>
  <c r="AP65" i="135"/>
  <c r="W65" i="135"/>
  <c r="AO65" i="135"/>
  <c r="V65" i="135"/>
  <c r="AN65" i="135"/>
  <c r="U65" i="135"/>
  <c r="AM65" i="135"/>
  <c r="T65" i="135"/>
  <c r="AL65" i="135"/>
  <c r="S65" i="135"/>
  <c r="AB65" i="135"/>
  <c r="AK65" i="135"/>
  <c r="Q65" i="135"/>
  <c r="AT65" i="135"/>
  <c r="AJ65" i="135"/>
  <c r="P65" i="135"/>
  <c r="AH65" i="135"/>
  <c r="N65" i="135"/>
  <c r="AF65" i="135"/>
  <c r="L65" i="135"/>
  <c r="AG65" i="135"/>
  <c r="M65" i="135"/>
  <c r="AV65" i="135"/>
  <c r="AD65" i="135"/>
  <c r="K65" i="135"/>
  <c r="AC65" i="135"/>
  <c r="J65" i="135"/>
  <c r="AL55" i="135"/>
  <c r="Y65" i="135"/>
  <c r="AS65" i="135"/>
  <c r="AH9" i="135"/>
  <c r="O10" i="135"/>
  <c r="AS10" i="135"/>
  <c r="O13" i="135"/>
  <c r="AP13" i="135"/>
  <c r="U54" i="135"/>
  <c r="AK54" i="135"/>
  <c r="N56" i="135"/>
  <c r="AE56" i="135"/>
  <c r="AV56" i="135"/>
  <c r="U57" i="135"/>
  <c r="AL57" i="135"/>
  <c r="K58" i="135"/>
  <c r="AB58" i="135"/>
  <c r="AS58" i="135"/>
  <c r="Z60" i="135"/>
  <c r="AS60" i="135"/>
  <c r="S61" i="135"/>
  <c r="AK61" i="135"/>
  <c r="O64" i="135"/>
  <c r="AH64" i="135"/>
  <c r="X66" i="135"/>
  <c r="AB68" i="135"/>
  <c r="AV68" i="135"/>
  <c r="W69" i="135"/>
  <c r="AP69" i="135"/>
  <c r="T70" i="135"/>
  <c r="AO70" i="135"/>
  <c r="O72" i="135"/>
  <c r="AI72" i="135"/>
  <c r="AE74" i="135"/>
  <c r="P76" i="135"/>
  <c r="AP76" i="135"/>
  <c r="Z78" i="135"/>
  <c r="AV78" i="135"/>
  <c r="V81" i="135"/>
  <c r="J90" i="135"/>
  <c r="Z68" i="135"/>
  <c r="AD74" i="135"/>
  <c r="AI82" i="135"/>
  <c r="S82" i="135"/>
  <c r="AG82" i="135"/>
  <c r="Q82" i="135"/>
  <c r="AL82" i="135"/>
  <c r="T82" i="135"/>
  <c r="AK82" i="135"/>
  <c r="R82" i="135"/>
  <c r="AF82" i="135"/>
  <c r="N82" i="135"/>
  <c r="AE82" i="135"/>
  <c r="M82" i="135"/>
  <c r="AV82" i="135"/>
  <c r="AD82" i="135"/>
  <c r="L82" i="135"/>
  <c r="AU82" i="135"/>
  <c r="AC82" i="135"/>
  <c r="K82" i="135"/>
  <c r="AT82" i="135"/>
  <c r="AB82" i="135"/>
  <c r="J82" i="135"/>
  <c r="AS82" i="135"/>
  <c r="AA82" i="135"/>
  <c r="AQ82" i="135"/>
  <c r="Y82" i="135"/>
  <c r="AP82" i="135"/>
  <c r="X82" i="135"/>
  <c r="AI9" i="135"/>
  <c r="P10" i="135"/>
  <c r="AT10" i="135"/>
  <c r="R13" i="135"/>
  <c r="AQ13" i="135"/>
  <c r="V54" i="135"/>
  <c r="AL54" i="135"/>
  <c r="O56" i="135"/>
  <c r="AF56" i="135"/>
  <c r="V57" i="135"/>
  <c r="L58" i="135"/>
  <c r="AC58" i="135"/>
  <c r="AT58" i="135"/>
  <c r="J60" i="135"/>
  <c r="AB60" i="135"/>
  <c r="T61" i="135"/>
  <c r="AL61" i="135"/>
  <c r="P64" i="135"/>
  <c r="AI64" i="135"/>
  <c r="AI66" i="135"/>
  <c r="S66" i="135"/>
  <c r="AP66" i="135"/>
  <c r="Y66" i="135"/>
  <c r="AG66" i="135"/>
  <c r="P66" i="135"/>
  <c r="Z66" i="135"/>
  <c r="AS66" i="135"/>
  <c r="AC68" i="135"/>
  <c r="X69" i="135"/>
  <c r="AQ69" i="135"/>
  <c r="V70" i="135"/>
  <c r="AP70" i="135"/>
  <c r="P72" i="135"/>
  <c r="AJ72" i="135"/>
  <c r="J74" i="135"/>
  <c r="AF74" i="135"/>
  <c r="Q76" i="135"/>
  <c r="AR76" i="135"/>
  <c r="W81" i="135"/>
  <c r="Y90" i="135"/>
  <c r="AQ60" i="135"/>
  <c r="AA60" i="135"/>
  <c r="AP60" i="135"/>
  <c r="Y60" i="135"/>
  <c r="AO60" i="135"/>
  <c r="AQ68" i="135"/>
  <c r="AA68" i="135"/>
  <c r="K68" i="135"/>
  <c r="AL68" i="135"/>
  <c r="U68" i="135"/>
  <c r="AU68" i="135"/>
  <c r="AD68" i="135"/>
  <c r="M68" i="135"/>
  <c r="AC74" i="135"/>
  <c r="AE9" i="135"/>
  <c r="K9" i="135"/>
  <c r="AS57" i="135"/>
  <c r="AC57" i="135"/>
  <c r="M57" i="135"/>
  <c r="W57" i="135"/>
  <c r="AN57" i="135"/>
  <c r="K60" i="135"/>
  <c r="J68" i="135"/>
  <c r="AE68" i="135"/>
  <c r="Y69" i="135"/>
  <c r="AR69" i="135"/>
  <c r="K74" i="135"/>
  <c r="AK74" i="135"/>
  <c r="AI78" i="135"/>
  <c r="S78" i="135"/>
  <c r="AG78" i="135"/>
  <c r="Q78" i="135"/>
  <c r="AE78" i="135"/>
  <c r="M78" i="135"/>
  <c r="AQ78" i="135"/>
  <c r="Y78" i="135"/>
  <c r="AO78" i="135"/>
  <c r="W78" i="135"/>
  <c r="AN78" i="135"/>
  <c r="V78" i="135"/>
  <c r="AB78" i="135"/>
  <c r="Z90" i="135"/>
  <c r="L9" i="135"/>
  <c r="AN9" i="135"/>
  <c r="S10" i="135"/>
  <c r="AV10" i="135"/>
  <c r="AI12" i="135"/>
  <c r="W13" i="135"/>
  <c r="AT13" i="135"/>
  <c r="X54" i="135"/>
  <c r="AN54" i="135"/>
  <c r="Q56" i="135"/>
  <c r="AH56" i="135"/>
  <c r="X57" i="135"/>
  <c r="AO57" i="135"/>
  <c r="N58" i="135"/>
  <c r="AE58" i="135"/>
  <c r="AV58" i="135"/>
  <c r="V59" i="135"/>
  <c r="L60" i="135"/>
  <c r="AD60" i="135"/>
  <c r="AV60" i="135"/>
  <c r="V61" i="135"/>
  <c r="AN61" i="135"/>
  <c r="X63" i="135"/>
  <c r="R64" i="135"/>
  <c r="AL64" i="135"/>
  <c r="AB66" i="135"/>
  <c r="AU66" i="135"/>
  <c r="L68" i="135"/>
  <c r="AF68" i="135"/>
  <c r="Z69" i="135"/>
  <c r="X70" i="135"/>
  <c r="AR70" i="135"/>
  <c r="R72" i="135"/>
  <c r="AL72" i="135"/>
  <c r="L74" i="135"/>
  <c r="AM74" i="135"/>
  <c r="V76" i="135"/>
  <c r="AT76" i="135"/>
  <c r="Y77" i="135"/>
  <c r="AC78" i="135"/>
  <c r="AA81" i="135"/>
  <c r="P82" i="135"/>
  <c r="AR84" i="135"/>
  <c r="Y68" i="135"/>
  <c r="AI90" i="135"/>
  <c r="S90" i="135"/>
  <c r="AG90" i="135"/>
  <c r="Q90" i="135"/>
  <c r="AS90" i="135"/>
  <c r="AC90" i="135"/>
  <c r="M90" i="135"/>
  <c r="AR90" i="135"/>
  <c r="AB90" i="135"/>
  <c r="L90" i="135"/>
  <c r="AT90" i="135"/>
  <c r="X90" i="135"/>
  <c r="AQ90" i="135"/>
  <c r="W90" i="135"/>
  <c r="AP90" i="135"/>
  <c r="V90" i="135"/>
  <c r="AO90" i="135"/>
  <c r="U90" i="135"/>
  <c r="AN90" i="135"/>
  <c r="T90" i="135"/>
  <c r="AM90" i="135"/>
  <c r="R90" i="135"/>
  <c r="AL90" i="135"/>
  <c r="P90" i="135"/>
  <c r="AK90" i="135"/>
  <c r="O90" i="135"/>
  <c r="AJ90" i="135"/>
  <c r="N90" i="135"/>
  <c r="AH90" i="135"/>
  <c r="K90" i="135"/>
  <c r="AE90" i="135"/>
  <c r="AD90" i="135"/>
  <c r="AR60" i="135"/>
  <c r="AM9" i="135"/>
  <c r="AC60" i="135"/>
  <c r="AU60" i="135"/>
  <c r="AU69" i="135"/>
  <c r="AE69" i="135"/>
  <c r="O69" i="135"/>
  <c r="AS69" i="135"/>
  <c r="AT69" i="135"/>
  <c r="AB69" i="135"/>
  <c r="K69" i="135"/>
  <c r="AK69" i="135"/>
  <c r="T69" i="135"/>
  <c r="O82" i="135"/>
  <c r="AR25" i="135"/>
  <c r="AO39" i="135"/>
  <c r="AA19" i="135"/>
  <c r="T39" i="135"/>
  <c r="R31" i="135"/>
  <c r="N9" i="135"/>
  <c r="AO9" i="135"/>
  <c r="W10" i="135"/>
  <c r="AK12" i="135"/>
  <c r="X13" i="135"/>
  <c r="AU13" i="135"/>
  <c r="Y54" i="135"/>
  <c r="AO54" i="135"/>
  <c r="R56" i="135"/>
  <c r="AI56" i="135"/>
  <c r="Y57" i="135"/>
  <c r="AP57" i="135"/>
  <c r="O58" i="135"/>
  <c r="AF58" i="135"/>
  <c r="AK59" i="135"/>
  <c r="U59" i="135"/>
  <c r="W59" i="135"/>
  <c r="AN59" i="135"/>
  <c r="M60" i="135"/>
  <c r="AE60" i="135"/>
  <c r="W61" i="135"/>
  <c r="AM63" i="135"/>
  <c r="W63" i="135"/>
  <c r="AK63" i="135"/>
  <c r="T63" i="135"/>
  <c r="AT63" i="135"/>
  <c r="AC63" i="135"/>
  <c r="L63" i="135"/>
  <c r="Y63" i="135"/>
  <c r="AR63" i="135"/>
  <c r="T64" i="135"/>
  <c r="AM64" i="135"/>
  <c r="J66" i="135"/>
  <c r="AC66" i="135"/>
  <c r="AV66" i="135"/>
  <c r="N68" i="135"/>
  <c r="AG68" i="135"/>
  <c r="AA69" i="135"/>
  <c r="Y70" i="135"/>
  <c r="S72" i="135"/>
  <c r="AM72" i="135"/>
  <c r="M74" i="135"/>
  <c r="AN74" i="135"/>
  <c r="W76" i="135"/>
  <c r="AV76" i="135"/>
  <c r="AD78" i="135"/>
  <c r="AB81" i="135"/>
  <c r="U82" i="135"/>
  <c r="AF90" i="135"/>
  <c r="Z57" i="135"/>
  <c r="N60" i="135"/>
  <c r="AF60" i="135"/>
  <c r="AU61" i="135"/>
  <c r="AE61" i="135"/>
  <c r="O61" i="135"/>
  <c r="AG61" i="135"/>
  <c r="P61" i="135"/>
  <c r="X61" i="135"/>
  <c r="AP61" i="135"/>
  <c r="O68" i="135"/>
  <c r="AH68" i="135"/>
  <c r="AC69" i="135"/>
  <c r="AI70" i="135"/>
  <c r="S70" i="135"/>
  <c r="AG70" i="135"/>
  <c r="Q70" i="135"/>
  <c r="AM70" i="135"/>
  <c r="U70" i="135"/>
  <c r="AU70" i="135"/>
  <c r="AC70" i="135"/>
  <c r="K70" i="135"/>
  <c r="Z70" i="135"/>
  <c r="AT70" i="135"/>
  <c r="T72" i="135"/>
  <c r="AP72" i="135"/>
  <c r="N74" i="135"/>
  <c r="X76" i="135"/>
  <c r="AF78" i="135"/>
  <c r="AD81" i="135"/>
  <c r="V82" i="135"/>
  <c r="AU90" i="135"/>
  <c r="W60" i="135"/>
  <c r="AS68" i="135"/>
  <c r="AI74" i="135"/>
  <c r="S74" i="135"/>
  <c r="AG74" i="135"/>
  <c r="Q74" i="135"/>
  <c r="AR74" i="135"/>
  <c r="Z74" i="135"/>
  <c r="AL74" i="135"/>
  <c r="T74" i="135"/>
  <c r="AJ74" i="135"/>
  <c r="P74" i="135"/>
  <c r="AH74" i="135"/>
  <c r="O74" i="135"/>
  <c r="O9" i="135"/>
  <c r="AP9" i="135"/>
  <c r="AQ57" i="135"/>
  <c r="R9" i="135"/>
  <c r="AQ9" i="135"/>
  <c r="AB10" i="135"/>
  <c r="AN12" i="135"/>
  <c r="Z13" i="135"/>
  <c r="K54" i="135"/>
  <c r="AA54" i="135"/>
  <c r="AQ54" i="135"/>
  <c r="T56" i="135"/>
  <c r="AK56" i="135"/>
  <c r="J57" i="135"/>
  <c r="AA57" i="135"/>
  <c r="AR57" i="135"/>
  <c r="R58" i="135"/>
  <c r="AI58" i="135"/>
  <c r="O60" i="135"/>
  <c r="AG60" i="135"/>
  <c r="Y61" i="135"/>
  <c r="AQ61" i="135"/>
  <c r="V64" i="135"/>
  <c r="AO64" i="135"/>
  <c r="L66" i="135"/>
  <c r="AE66" i="135"/>
  <c r="P68" i="135"/>
  <c r="AI68" i="135"/>
  <c r="J69" i="135"/>
  <c r="AD69" i="135"/>
  <c r="AA70" i="135"/>
  <c r="AV70" i="135"/>
  <c r="U72" i="135"/>
  <c r="AR72" i="135"/>
  <c r="R74" i="135"/>
  <c r="AP74" i="135"/>
  <c r="Z76" i="135"/>
  <c r="AU77" i="135"/>
  <c r="AE77" i="135"/>
  <c r="O77" i="135"/>
  <c r="AS77" i="135"/>
  <c r="AC77" i="135"/>
  <c r="M77" i="135"/>
  <c r="AM77" i="135"/>
  <c r="U77" i="135"/>
  <c r="AG77" i="135"/>
  <c r="N77" i="135"/>
  <c r="AD77" i="135"/>
  <c r="K77" i="135"/>
  <c r="AV77" i="135"/>
  <c r="AB77" i="135"/>
  <c r="J77" i="135"/>
  <c r="AF77" i="135"/>
  <c r="J78" i="135"/>
  <c r="AH78" i="135"/>
  <c r="AF81" i="135"/>
  <c r="W82" i="135"/>
  <c r="AQ84" i="135"/>
  <c r="AA84" i="135"/>
  <c r="K84" i="135"/>
  <c r="AO84" i="135"/>
  <c r="Y84" i="135"/>
  <c r="AM84" i="135"/>
  <c r="U84" i="135"/>
  <c r="AL84" i="135"/>
  <c r="T84" i="135"/>
  <c r="AI84" i="135"/>
  <c r="Q84" i="135"/>
  <c r="AH84" i="135"/>
  <c r="P84" i="135"/>
  <c r="AG84" i="135"/>
  <c r="O84" i="135"/>
  <c r="AF84" i="135"/>
  <c r="N84" i="135"/>
  <c r="AE84" i="135"/>
  <c r="M84" i="135"/>
  <c r="AV84" i="135"/>
  <c r="AD84" i="135"/>
  <c r="L84" i="135"/>
  <c r="AT84" i="135"/>
  <c r="AB84" i="135"/>
  <c r="AS84" i="135"/>
  <c r="Z84" i="135"/>
  <c r="AU89" i="135"/>
  <c r="AE89" i="135"/>
  <c r="O89" i="135"/>
  <c r="AS89" i="135"/>
  <c r="AC89" i="135"/>
  <c r="M89" i="135"/>
  <c r="AO89" i="135"/>
  <c r="Y89" i="135"/>
  <c r="AN89" i="135"/>
  <c r="X89" i="135"/>
  <c r="AV89" i="135"/>
  <c r="Z89" i="135"/>
  <c r="AT89" i="135"/>
  <c r="W89" i="135"/>
  <c r="AR89" i="135"/>
  <c r="V89" i="135"/>
  <c r="AQ89" i="135"/>
  <c r="U89" i="135"/>
  <c r="AP89" i="135"/>
  <c r="T89" i="135"/>
  <c r="AM89" i="135"/>
  <c r="S89" i="135"/>
  <c r="AL89" i="135"/>
  <c r="R89" i="135"/>
  <c r="AK89" i="135"/>
  <c r="Q89" i="135"/>
  <c r="AJ89" i="135"/>
  <c r="P89" i="135"/>
  <c r="AI89" i="135"/>
  <c r="N89" i="135"/>
  <c r="AG89" i="135"/>
  <c r="K89" i="135"/>
  <c r="AF89" i="135"/>
  <c r="J89" i="135"/>
  <c r="AV90" i="135"/>
  <c r="X60" i="135"/>
  <c r="AT68" i="135"/>
  <c r="M23" i="135"/>
  <c r="S9" i="135"/>
  <c r="AR9" i="135"/>
  <c r="AC10" i="135"/>
  <c r="AP12" i="135"/>
  <c r="AA13" i="135"/>
  <c r="L54" i="135"/>
  <c r="AB54" i="135"/>
  <c r="AR54" i="135"/>
  <c r="U56" i="135"/>
  <c r="AL56" i="135"/>
  <c r="K57" i="135"/>
  <c r="AB57" i="135"/>
  <c r="AT57" i="135"/>
  <c r="S58" i="135"/>
  <c r="AJ58" i="135"/>
  <c r="Z59" i="135"/>
  <c r="AQ59" i="135"/>
  <c r="P60" i="135"/>
  <c r="AH60" i="135"/>
  <c r="Z61" i="135"/>
  <c r="AR61" i="135"/>
  <c r="AB63" i="135"/>
  <c r="AV63" i="135"/>
  <c r="W64" i="135"/>
  <c r="AP64" i="135"/>
  <c r="M66" i="135"/>
  <c r="AF66" i="135"/>
  <c r="Q68" i="135"/>
  <c r="AJ68" i="135"/>
  <c r="L69" i="135"/>
  <c r="AF69" i="135"/>
  <c r="AB70" i="135"/>
  <c r="AM71" i="135"/>
  <c r="W71" i="135"/>
  <c r="AK71" i="135"/>
  <c r="U71" i="135"/>
  <c r="AV71" i="135"/>
  <c r="AD71" i="135"/>
  <c r="L71" i="135"/>
  <c r="AN71" i="135"/>
  <c r="T71" i="135"/>
  <c r="Z71" i="135"/>
  <c r="AT71" i="135"/>
  <c r="W72" i="135"/>
  <c r="AS72" i="135"/>
  <c r="U74" i="135"/>
  <c r="AQ74" i="135"/>
  <c r="AB76" i="135"/>
  <c r="AH77" i="135"/>
  <c r="K78" i="135"/>
  <c r="AJ78" i="135"/>
  <c r="Z82" i="135"/>
  <c r="AO91" i="135"/>
  <c r="Y91" i="135"/>
  <c r="AM91" i="135"/>
  <c r="W91" i="135"/>
  <c r="AK91" i="135"/>
  <c r="U91" i="135"/>
  <c r="AG91" i="135"/>
  <c r="Q91" i="135"/>
  <c r="AV91" i="135"/>
  <c r="AF91" i="135"/>
  <c r="P91" i="135"/>
  <c r="AT91" i="135"/>
  <c r="X91" i="135"/>
  <c r="AS91" i="135"/>
  <c r="V91" i="135"/>
  <c r="AR91" i="135"/>
  <c r="T91" i="135"/>
  <c r="AQ91" i="135"/>
  <c r="S91" i="135"/>
  <c r="AP91" i="135"/>
  <c r="R91" i="135"/>
  <c r="AN91" i="135"/>
  <c r="O91" i="135"/>
  <c r="AL91" i="135"/>
  <c r="N91" i="135"/>
  <c r="AJ91" i="135"/>
  <c r="M91" i="135"/>
  <c r="AI91" i="135"/>
  <c r="L91" i="135"/>
  <c r="AH91" i="135"/>
  <c r="K91" i="135"/>
  <c r="AD91" i="135"/>
  <c r="AC91" i="135"/>
  <c r="CE8" i="135"/>
  <c r="W9" i="135"/>
  <c r="AT9" i="135"/>
  <c r="AD10" i="135"/>
  <c r="AB13" i="135"/>
  <c r="V56" i="135"/>
  <c r="L57" i="135"/>
  <c r="AD57" i="135"/>
  <c r="AU57" i="135"/>
  <c r="T58" i="135"/>
  <c r="AK58" i="135"/>
  <c r="Q60" i="135"/>
  <c r="AI60" i="135"/>
  <c r="AA61" i="135"/>
  <c r="AS61" i="135"/>
  <c r="X64" i="135"/>
  <c r="R68" i="135"/>
  <c r="AK68" i="135"/>
  <c r="M69" i="135"/>
  <c r="AG69" i="135"/>
  <c r="AD70" i="135"/>
  <c r="X72" i="135"/>
  <c r="AT72" i="135"/>
  <c r="V74" i="135"/>
  <c r="AS74" i="135"/>
  <c r="L78" i="135"/>
  <c r="AK78" i="135"/>
  <c r="AU81" i="135"/>
  <c r="AE81" i="135"/>
  <c r="O81" i="135"/>
  <c r="AS81" i="135"/>
  <c r="AC81" i="135"/>
  <c r="M81" i="135"/>
  <c r="AR81" i="135"/>
  <c r="Z81" i="135"/>
  <c r="AQ81" i="135"/>
  <c r="Y81" i="135"/>
  <c r="AM81" i="135"/>
  <c r="U81" i="135"/>
  <c r="AL81" i="135"/>
  <c r="T81" i="135"/>
  <c r="AJ81" i="135"/>
  <c r="R81" i="135"/>
  <c r="AI81" i="135"/>
  <c r="Q81" i="135"/>
  <c r="AG81" i="135"/>
  <c r="N81" i="135"/>
  <c r="AK81" i="135"/>
  <c r="AH82" i="135"/>
  <c r="X9" i="135"/>
  <c r="AU9" i="135"/>
  <c r="AO56" i="135"/>
  <c r="Y56" i="135"/>
  <c r="W56" i="135"/>
  <c r="AN56" i="135"/>
  <c r="N57" i="135"/>
  <c r="AE57" i="135"/>
  <c r="AV57" i="135"/>
  <c r="R60" i="135"/>
  <c r="AJ60" i="135"/>
  <c r="J61" i="135"/>
  <c r="AB61" i="135"/>
  <c r="AT61" i="135"/>
  <c r="AQ64" i="135"/>
  <c r="AA64" i="135"/>
  <c r="K64" i="135"/>
  <c r="AS64" i="135"/>
  <c r="AB64" i="135"/>
  <c r="J64" i="135"/>
  <c r="AJ64" i="135"/>
  <c r="S64" i="135"/>
  <c r="Y64" i="135"/>
  <c r="AT64" i="135"/>
  <c r="S68" i="135"/>
  <c r="AM68" i="135"/>
  <c r="N69" i="135"/>
  <c r="AH69" i="135"/>
  <c r="W74" i="135"/>
  <c r="AT74" i="135"/>
  <c r="AQ76" i="135"/>
  <c r="AA76" i="135"/>
  <c r="K76" i="135"/>
  <c r="AO76" i="135"/>
  <c r="Y76" i="135"/>
  <c r="AU76" i="135"/>
  <c r="AC76" i="135"/>
  <c r="J76" i="135"/>
  <c r="AM76" i="135"/>
  <c r="U76" i="135"/>
  <c r="AK76" i="135"/>
  <c r="S76" i="135"/>
  <c r="AJ76" i="135"/>
  <c r="R76" i="135"/>
  <c r="AE76" i="135"/>
  <c r="N78" i="135"/>
  <c r="AL78" i="135"/>
  <c r="AN81" i="135"/>
  <c r="AJ82" i="135"/>
  <c r="Y9" i="135"/>
  <c r="AF10" i="135"/>
  <c r="AE13" i="135"/>
  <c r="X56" i="135"/>
  <c r="AP56" i="135"/>
  <c r="O57" i="135"/>
  <c r="AF57" i="135"/>
  <c r="V58" i="135"/>
  <c r="S60" i="135"/>
  <c r="AK60" i="135"/>
  <c r="K61" i="135"/>
  <c r="AC61" i="135"/>
  <c r="AV61" i="135"/>
  <c r="Z64" i="135"/>
  <c r="AU64" i="135"/>
  <c r="T68" i="135"/>
  <c r="AN68" i="135"/>
  <c r="P69" i="135"/>
  <c r="AI69" i="135"/>
  <c r="AQ72" i="135"/>
  <c r="AA72" i="135"/>
  <c r="K72" i="135"/>
  <c r="AO72" i="135"/>
  <c r="Y72" i="135"/>
  <c r="AN72" i="135"/>
  <c r="V72" i="135"/>
  <c r="AF72" i="135"/>
  <c r="N72" i="135"/>
  <c r="AB72" i="135"/>
  <c r="AV72" i="135"/>
  <c r="X74" i="135"/>
  <c r="AU74" i="135"/>
  <c r="AF76" i="135"/>
  <c r="O78" i="135"/>
  <c r="AM78" i="135"/>
  <c r="AO81" i="135"/>
  <c r="AM82" i="135"/>
  <c r="Z9" i="135"/>
  <c r="AH10" i="135"/>
  <c r="AH13" i="135"/>
  <c r="Z56" i="135"/>
  <c r="AQ56" i="135"/>
  <c r="P57" i="135"/>
  <c r="AG57" i="135"/>
  <c r="AG58" i="135"/>
  <c r="Q58" i="135"/>
  <c r="W58" i="135"/>
  <c r="AN58" i="135"/>
  <c r="T60" i="135"/>
  <c r="AL60" i="135"/>
  <c r="L61" i="135"/>
  <c r="AD61" i="135"/>
  <c r="AC64" i="135"/>
  <c r="AV64" i="135"/>
  <c r="V68" i="135"/>
  <c r="AO68" i="135"/>
  <c r="Q69" i="135"/>
  <c r="AJ69" i="135"/>
  <c r="M70" i="135"/>
  <c r="AH70" i="135"/>
  <c r="AC72" i="135"/>
  <c r="Y74" i="135"/>
  <c r="AV74" i="135"/>
  <c r="AG76" i="135"/>
  <c r="P78" i="135"/>
  <c r="AP78" i="135"/>
  <c r="J81" i="135"/>
  <c r="AP81" i="135"/>
  <c r="AN82" i="135"/>
  <c r="AA9" i="135"/>
  <c r="K10" i="135"/>
  <c r="AI10" i="135"/>
  <c r="T12" i="135"/>
  <c r="J13" i="135"/>
  <c r="AI13" i="135"/>
  <c r="Q54" i="135"/>
  <c r="AG54" i="135"/>
  <c r="J56" i="135"/>
  <c r="AA56" i="135"/>
  <c r="AR56" i="135"/>
  <c r="Q57" i="135"/>
  <c r="AH57" i="135"/>
  <c r="X58" i="135"/>
  <c r="AO58" i="135"/>
  <c r="N59" i="135"/>
  <c r="AE59" i="135"/>
  <c r="AV59" i="135"/>
  <c r="U60" i="135"/>
  <c r="AM60" i="135"/>
  <c r="M61" i="135"/>
  <c r="AF61" i="135"/>
  <c r="O63" i="135"/>
  <c r="AH63" i="135"/>
  <c r="AD64" i="135"/>
  <c r="T66" i="135"/>
  <c r="AM66" i="135"/>
  <c r="W68" i="135"/>
  <c r="AP68" i="135"/>
  <c r="R69" i="135"/>
  <c r="AL69" i="135"/>
  <c r="N70" i="135"/>
  <c r="AJ70" i="135"/>
  <c r="K71" i="135"/>
  <c r="AF71" i="135"/>
  <c r="AD72" i="135"/>
  <c r="AA74" i="135"/>
  <c r="AM75" i="135"/>
  <c r="W75" i="135"/>
  <c r="AK75" i="135"/>
  <c r="U75" i="135"/>
  <c r="AI75" i="135"/>
  <c r="Q75" i="135"/>
  <c r="AU75" i="135"/>
  <c r="AC75" i="135"/>
  <c r="K75" i="135"/>
  <c r="AS75" i="135"/>
  <c r="AA75" i="135"/>
  <c r="AR75" i="135"/>
  <c r="Z75" i="135"/>
  <c r="AE75" i="135"/>
  <c r="L76" i="135"/>
  <c r="AH76" i="135"/>
  <c r="Q77" i="135"/>
  <c r="AN77" i="135"/>
  <c r="R78" i="135"/>
  <c r="AR78" i="135"/>
  <c r="K81" i="135"/>
  <c r="AT81" i="135"/>
  <c r="AO82" i="135"/>
  <c r="W84" i="135"/>
  <c r="AH89" i="135"/>
  <c r="AB91" i="135"/>
  <c r="S85" i="135"/>
  <c r="AL85" i="135"/>
  <c r="O86" i="135"/>
  <c r="AK86" i="135"/>
  <c r="L87" i="135"/>
  <c r="AH87" i="135"/>
  <c r="P83" i="135"/>
  <c r="AH83" i="135"/>
  <c r="T85" i="135"/>
  <c r="AM85" i="135"/>
  <c r="P86" i="135"/>
  <c r="AL86" i="135"/>
  <c r="M87" i="135"/>
  <c r="AI87" i="135"/>
  <c r="R83" i="135"/>
  <c r="AJ83" i="135"/>
  <c r="V85" i="135"/>
  <c r="AP85" i="135"/>
  <c r="T86" i="135"/>
  <c r="AN86" i="135"/>
  <c r="O87" i="135"/>
  <c r="AL87" i="135"/>
  <c r="AI62" i="135"/>
  <c r="S62" i="135"/>
  <c r="W62" i="135"/>
  <c r="AN62" i="135"/>
  <c r="AM67" i="135"/>
  <c r="W67" i="135"/>
  <c r="V67" i="135"/>
  <c r="AN67" i="135"/>
  <c r="AU73" i="135"/>
  <c r="AE73" i="135"/>
  <c r="O73" i="135"/>
  <c r="AS73" i="135"/>
  <c r="AC73" i="135"/>
  <c r="M73" i="135"/>
  <c r="X73" i="135"/>
  <c r="AP73" i="135"/>
  <c r="N79" i="135"/>
  <c r="AQ80" i="135"/>
  <c r="AA80" i="135"/>
  <c r="K80" i="135"/>
  <c r="AO80" i="135"/>
  <c r="Y80" i="135"/>
  <c r="X80" i="135"/>
  <c r="AR80" i="135"/>
  <c r="S83" i="135"/>
  <c r="AL83" i="135"/>
  <c r="W85" i="135"/>
  <c r="U86" i="135"/>
  <c r="AO86" i="135"/>
  <c r="R87" i="135"/>
  <c r="AN87" i="135"/>
  <c r="P88" i="135"/>
  <c r="AU85" i="135"/>
  <c r="AE85" i="135"/>
  <c r="O85" i="135"/>
  <c r="AS85" i="135"/>
  <c r="AC85" i="135"/>
  <c r="M85" i="135"/>
  <c r="AO85" i="135"/>
  <c r="Y85" i="135"/>
  <c r="X85" i="135"/>
  <c r="AR85" i="135"/>
  <c r="V86" i="135"/>
  <c r="AP86" i="135"/>
  <c r="S87" i="135"/>
  <c r="AO87" i="135"/>
  <c r="V83" i="135"/>
  <c r="Z85" i="135"/>
  <c r="AT85" i="135"/>
  <c r="W86" i="135"/>
  <c r="AQ86" i="135"/>
  <c r="T87" i="135"/>
  <c r="AP87" i="135"/>
  <c r="AM83" i="135"/>
  <c r="W83" i="135"/>
  <c r="AK83" i="135"/>
  <c r="U83" i="135"/>
  <c r="X83" i="135"/>
  <c r="AP83" i="135"/>
  <c r="AA85" i="135"/>
  <c r="AV85" i="135"/>
  <c r="X86" i="135"/>
  <c r="AT86" i="135"/>
  <c r="V87" i="135"/>
  <c r="AQ87" i="135"/>
  <c r="AB85" i="135"/>
  <c r="Y86" i="135"/>
  <c r="X87" i="135"/>
  <c r="AR87" i="135"/>
  <c r="AI86" i="135"/>
  <c r="S86" i="135"/>
  <c r="AG86" i="135"/>
  <c r="Q86" i="135"/>
  <c r="AS86" i="135"/>
  <c r="AC86" i="135"/>
  <c r="M86" i="135"/>
  <c r="AR86" i="135"/>
  <c r="AB86" i="135"/>
  <c r="L86" i="135"/>
  <c r="Z86" i="135"/>
  <c r="AV86" i="135"/>
  <c r="Y87" i="135"/>
  <c r="AM87" i="135"/>
  <c r="W87" i="135"/>
  <c r="AK87" i="135"/>
  <c r="U87" i="135"/>
  <c r="AG87" i="135"/>
  <c r="Q87" i="135"/>
  <c r="AV87" i="135"/>
  <c r="AF87" i="135"/>
  <c r="P87" i="135"/>
  <c r="Z87" i="135"/>
  <c r="AT87" i="135"/>
  <c r="J83" i="135"/>
  <c r="AB83" i="135"/>
  <c r="AT83" i="135"/>
  <c r="L85" i="135"/>
  <c r="AG85" i="135"/>
  <c r="AD86" i="135"/>
  <c r="AA87" i="135"/>
  <c r="AU87" i="135"/>
  <c r="AM79" i="135"/>
  <c r="W79" i="135"/>
  <c r="AK79" i="135"/>
  <c r="U79" i="135"/>
  <c r="X79" i="135"/>
  <c r="AP79" i="135"/>
  <c r="K83" i="135"/>
  <c r="AC83" i="135"/>
  <c r="AU83" i="135"/>
  <c r="N85" i="135"/>
  <c r="AH85" i="135"/>
  <c r="AE86" i="135"/>
  <c r="AB87" i="135"/>
  <c r="AQ88" i="135"/>
  <c r="AA88" i="135"/>
  <c r="K88" i="135"/>
  <c r="AO88" i="135"/>
  <c r="Y88" i="135"/>
  <c r="AK88" i="135"/>
  <c r="U88" i="135"/>
  <c r="AJ88" i="135"/>
  <c r="T88" i="135"/>
  <c r="AB88" i="135"/>
  <c r="AV88" i="135"/>
  <c r="AJ93" i="135"/>
  <c r="U93" i="135"/>
  <c r="AK93" i="135"/>
  <c r="V93" i="135"/>
  <c r="AL93" i="135"/>
  <c r="AM93" i="135"/>
  <c r="T92" i="135"/>
  <c r="AJ92" i="135"/>
  <c r="X93" i="135"/>
  <c r="AN93" i="135"/>
  <c r="U92" i="135"/>
  <c r="AK92" i="135"/>
  <c r="Y93" i="135"/>
  <c r="AO93" i="135"/>
  <c r="V92" i="135"/>
  <c r="AL92" i="135"/>
  <c r="J93" i="135"/>
  <c r="Z93" i="135"/>
  <c r="AP93" i="135"/>
  <c r="Y92" i="135"/>
  <c r="AO92" i="135"/>
  <c r="M93" i="135"/>
  <c r="AC93" i="135"/>
  <c r="AS93" i="135"/>
  <c r="AT93" i="135"/>
  <c r="K92" i="135"/>
  <c r="AA92" i="135"/>
  <c r="AQ92" i="135"/>
  <c r="O93" i="135"/>
  <c r="AE93" i="135"/>
  <c r="AU93" i="135"/>
  <c r="AV93" i="135"/>
  <c r="M92" i="135"/>
  <c r="AC92" i="135"/>
  <c r="Q93" i="135"/>
  <c r="AG93" i="135"/>
  <c r="W11" i="135"/>
  <c r="P9" i="135"/>
  <c r="AF9" i="135"/>
  <c r="AV9" i="135"/>
  <c r="T10" i="135"/>
  <c r="AJ10" i="135"/>
  <c r="X11" i="135"/>
  <c r="AN11" i="135"/>
  <c r="L12" i="135"/>
  <c r="AB12" i="135"/>
  <c r="AR12" i="135"/>
  <c r="P13" i="135"/>
  <c r="AF13" i="135"/>
  <c r="AV13" i="135"/>
  <c r="Q9" i="135"/>
  <c r="AG9" i="135"/>
  <c r="U10" i="135"/>
  <c r="AK10" i="135"/>
  <c r="Y11" i="135"/>
  <c r="AO11" i="135"/>
  <c r="M12" i="135"/>
  <c r="AC12" i="135"/>
  <c r="AS12" i="135"/>
  <c r="Q13" i="135"/>
  <c r="AG13" i="135"/>
  <c r="V10" i="135"/>
  <c r="AL10" i="135"/>
  <c r="J11" i="135"/>
  <c r="Z11" i="135"/>
  <c r="AP11" i="135"/>
  <c r="N12" i="135"/>
  <c r="AD12" i="135"/>
  <c r="AT12" i="135"/>
  <c r="K11" i="135"/>
  <c r="AA11" i="135"/>
  <c r="AQ11" i="135"/>
  <c r="T9" i="135"/>
  <c r="AJ9" i="135"/>
  <c r="X10" i="135"/>
  <c r="AN10" i="135"/>
  <c r="L11" i="135"/>
  <c r="AB11" i="135"/>
  <c r="AR11" i="135"/>
  <c r="P12" i="135"/>
  <c r="AF12" i="135"/>
  <c r="AV12" i="135"/>
  <c r="T13" i="135"/>
  <c r="AJ13" i="135"/>
  <c r="V11" i="135"/>
  <c r="AL11" i="135"/>
  <c r="AM11" i="135"/>
  <c r="U9" i="135"/>
  <c r="AK9" i="135"/>
  <c r="Y10" i="135"/>
  <c r="AO10" i="135"/>
  <c r="M11" i="135"/>
  <c r="AC11" i="135"/>
  <c r="AS11" i="135"/>
  <c r="Q12" i="135"/>
  <c r="AG12" i="135"/>
  <c r="U13" i="135"/>
  <c r="AK13" i="135"/>
  <c r="V9" i="135"/>
  <c r="AL9" i="135"/>
  <c r="J10" i="135"/>
  <c r="Z10" i="135"/>
  <c r="AP10" i="135"/>
  <c r="N11" i="135"/>
  <c r="AD11" i="135"/>
  <c r="AT11" i="135"/>
  <c r="R12" i="135"/>
  <c r="AH12" i="135"/>
  <c r="V13" i="135"/>
  <c r="AL13" i="135"/>
  <c r="O11" i="135"/>
  <c r="AE11" i="135"/>
  <c r="AU11" i="135"/>
  <c r="AJ12" i="135"/>
  <c r="AV11" i="135"/>
  <c r="Q11" i="135"/>
  <c r="AG11" i="135"/>
  <c r="AF11" i="135"/>
  <c r="R11" i="135"/>
  <c r="AH11" i="135"/>
  <c r="V12" i="135"/>
  <c r="AL12" i="135"/>
  <c r="P11" i="135"/>
  <c r="AF42" i="135"/>
  <c r="AE35" i="135"/>
  <c r="N34" i="135"/>
  <c r="L14" i="135"/>
  <c r="S11" i="135"/>
  <c r="AI11" i="135"/>
  <c r="AR44" i="135"/>
  <c r="AK28" i="135"/>
  <c r="AH42" i="135"/>
  <c r="AF34" i="135"/>
  <c r="AE30" i="135"/>
  <c r="Y46" i="135"/>
  <c r="X37" i="135"/>
  <c r="W37" i="135"/>
  <c r="U52" i="135"/>
  <c r="S14" i="135"/>
  <c r="R35" i="135"/>
  <c r="P44" i="135"/>
  <c r="O30" i="135"/>
  <c r="T11" i="135"/>
  <c r="AJ11" i="135"/>
  <c r="M9" i="135"/>
  <c r="AC9" i="135"/>
  <c r="Q10" i="135"/>
  <c r="AG10" i="135"/>
  <c r="U11" i="135"/>
  <c r="Y12" i="135"/>
  <c r="M13" i="135"/>
  <c r="AC13" i="135"/>
  <c r="AA16" i="135"/>
  <c r="AE17" i="135"/>
  <c r="L20" i="135"/>
  <c r="W48" i="135"/>
  <c r="R39" i="135"/>
  <c r="AJ52" i="135"/>
  <c r="AT45" i="135"/>
  <c r="AR42" i="135"/>
  <c r="AB24" i="135"/>
  <c r="P16" i="135"/>
  <c r="T38" i="135"/>
  <c r="P42" i="135"/>
  <c r="AQ31" i="135"/>
  <c r="O22" i="135"/>
  <c r="O42" i="135"/>
  <c r="AH14" i="135"/>
  <c r="AU30" i="135"/>
  <c r="AA44" i="135"/>
  <c r="AA24" i="135"/>
  <c r="AQ15" i="135"/>
  <c r="AA47" i="135"/>
  <c r="AD17" i="135"/>
  <c r="X19" i="135"/>
  <c r="AC22" i="135"/>
  <c r="AD48" i="135"/>
  <c r="AA15" i="135"/>
  <c r="S46" i="135"/>
  <c r="AJ46" i="135"/>
  <c r="AT35" i="135"/>
  <c r="X22" i="135"/>
  <c r="AP20" i="135"/>
  <c r="M22" i="135"/>
  <c r="K52" i="135"/>
  <c r="AU48" i="135"/>
  <c r="AQ47" i="135"/>
  <c r="AV23" i="135"/>
  <c r="AV45" i="135"/>
  <c r="AV39" i="135"/>
  <c r="AV34" i="135"/>
  <c r="AV44" i="135"/>
  <c r="AV50" i="135"/>
  <c r="AV14" i="135"/>
  <c r="AV15" i="135"/>
  <c r="AV18" i="135"/>
  <c r="AV37" i="135"/>
  <c r="AV31" i="135"/>
  <c r="AV47" i="135"/>
  <c r="AV22" i="135"/>
  <c r="AV46" i="135"/>
  <c r="AV49" i="135"/>
  <c r="AV30" i="135"/>
  <c r="AV28" i="135"/>
  <c r="AR37" i="135"/>
  <c r="AR24" i="135"/>
  <c r="AR53" i="135"/>
  <c r="AR46" i="135"/>
  <c r="AR14" i="135"/>
  <c r="AR23" i="135"/>
  <c r="AR39" i="135"/>
  <c r="AR31" i="135"/>
  <c r="AR15" i="135"/>
  <c r="AR32" i="135"/>
  <c r="AR49" i="135"/>
  <c r="AR33" i="135"/>
  <c r="AR48" i="135"/>
  <c r="AR30" i="135"/>
  <c r="AR34" i="135"/>
  <c r="AR17" i="135"/>
  <c r="AR50" i="135"/>
  <c r="AR47" i="135"/>
  <c r="AR22" i="135"/>
  <c r="AR45" i="135"/>
  <c r="AR16" i="135"/>
  <c r="AN37" i="135"/>
  <c r="AN14" i="135"/>
  <c r="AN23" i="135"/>
  <c r="AN30" i="135"/>
  <c r="AN34" i="135"/>
  <c r="AN44" i="135"/>
  <c r="AN18" i="135"/>
  <c r="AN48" i="135"/>
  <c r="AN24" i="135"/>
  <c r="AN22" i="135"/>
  <c r="AN36" i="135"/>
  <c r="AN16" i="135"/>
  <c r="AN20" i="135"/>
  <c r="AN31" i="135"/>
  <c r="AN53" i="135"/>
  <c r="AN46" i="135"/>
  <c r="AN17" i="135"/>
  <c r="AN33" i="135"/>
  <c r="AN42" i="135"/>
  <c r="AN45" i="135"/>
  <c r="AN40" i="135"/>
  <c r="AN25" i="135"/>
  <c r="AN28" i="135"/>
  <c r="AN39" i="135"/>
  <c r="AN52" i="135"/>
  <c r="AN50" i="135"/>
  <c r="AI47" i="135"/>
  <c r="AI31" i="135"/>
  <c r="AI50" i="135"/>
  <c r="AI18" i="135"/>
  <c r="AI20" i="135"/>
  <c r="AI25" i="135"/>
  <c r="AI32" i="135"/>
  <c r="AI46" i="135"/>
  <c r="AI42" i="135"/>
  <c r="AI15" i="135"/>
  <c r="AI52" i="135"/>
  <c r="AI16" i="135"/>
  <c r="AI49" i="135"/>
  <c r="AI22" i="135"/>
  <c r="AI33" i="135"/>
  <c r="AI23" i="135"/>
  <c r="AI34" i="135"/>
  <c r="AI14" i="135"/>
  <c r="AI53" i="135"/>
  <c r="AI40" i="135"/>
  <c r="AI48" i="135"/>
  <c r="AI38" i="135"/>
  <c r="AI30" i="135"/>
  <c r="AE50" i="135"/>
  <c r="AE45" i="135"/>
  <c r="AE52" i="135"/>
  <c r="AE23" i="135"/>
  <c r="AE24" i="135"/>
  <c r="AE34" i="135"/>
  <c r="AE44" i="135"/>
  <c r="AE18" i="135"/>
  <c r="AE32" i="135"/>
  <c r="AE48" i="135"/>
  <c r="AE33" i="135"/>
  <c r="AE28" i="135"/>
  <c r="AE25" i="135"/>
  <c r="AE14" i="135"/>
  <c r="AE46" i="135"/>
  <c r="AE38" i="135"/>
  <c r="AE47" i="135"/>
  <c r="AE22" i="135"/>
  <c r="AE31" i="135"/>
  <c r="AE15" i="135"/>
  <c r="AE42" i="135"/>
  <c r="AE39" i="135"/>
  <c r="AE49" i="135"/>
  <c r="AE40" i="135"/>
  <c r="Z37" i="135"/>
  <c r="Z25" i="135"/>
  <c r="Z33" i="135"/>
  <c r="Z30" i="135"/>
  <c r="Z23" i="135"/>
  <c r="Z28" i="135"/>
  <c r="Z38" i="135"/>
  <c r="Z45" i="135"/>
  <c r="Z31" i="135"/>
  <c r="Z40" i="135"/>
  <c r="Z53" i="135"/>
  <c r="Z49" i="135"/>
  <c r="Z14" i="135"/>
  <c r="Z18" i="135"/>
  <c r="Z22" i="135"/>
  <c r="Z24" i="135"/>
  <c r="Z46" i="135"/>
  <c r="Z15" i="135"/>
  <c r="Z42" i="135"/>
  <c r="Z52" i="135"/>
  <c r="Z50" i="135"/>
  <c r="Z36" i="135"/>
  <c r="Z32" i="135"/>
  <c r="U47" i="135"/>
  <c r="U37" i="135"/>
  <c r="U16" i="135"/>
  <c r="U31" i="135"/>
  <c r="U53" i="135"/>
  <c r="U14" i="135"/>
  <c r="U17" i="135"/>
  <c r="U50" i="135"/>
  <c r="U20" i="135"/>
  <c r="U32" i="135"/>
  <c r="U25" i="135"/>
  <c r="U33" i="135"/>
  <c r="U39" i="135"/>
  <c r="U15" i="135"/>
  <c r="U49" i="135"/>
  <c r="U28" i="135"/>
  <c r="U24" i="135"/>
  <c r="U48" i="135"/>
  <c r="U34" i="135"/>
  <c r="U42" i="135"/>
  <c r="U22" i="135"/>
  <c r="U30" i="135"/>
  <c r="N30" i="135"/>
  <c r="N48" i="135"/>
  <c r="N42" i="135"/>
  <c r="N28" i="135"/>
  <c r="N15" i="135"/>
  <c r="N39" i="135"/>
  <c r="N18" i="135"/>
  <c r="N40" i="135"/>
  <c r="N37" i="135"/>
  <c r="N22" i="135"/>
  <c r="N25" i="135"/>
  <c r="N53" i="135"/>
  <c r="N33" i="135"/>
  <c r="N16" i="135"/>
  <c r="N38" i="135"/>
  <c r="N14" i="135"/>
  <c r="N50" i="135"/>
  <c r="N23" i="135"/>
  <c r="N47" i="135"/>
  <c r="N31" i="135"/>
  <c r="N32" i="135"/>
  <c r="N24" i="135"/>
  <c r="N52" i="135"/>
  <c r="N49" i="135"/>
  <c r="AS41" i="135"/>
  <c r="AS25" i="135"/>
  <c r="AS39" i="135"/>
  <c r="AS24" i="135"/>
  <c r="AS44" i="135"/>
  <c r="AS32" i="135"/>
  <c r="AS42" i="135"/>
  <c r="AS33" i="135"/>
  <c r="AS38" i="135"/>
  <c r="AS18" i="135"/>
  <c r="AS40" i="135"/>
  <c r="AS14" i="135"/>
  <c r="AS17" i="135"/>
  <c r="AS50" i="135"/>
  <c r="AS15" i="135"/>
  <c r="AS48" i="135"/>
  <c r="AS37" i="135"/>
  <c r="AS46" i="135"/>
  <c r="AS20" i="135"/>
  <c r="AS30" i="135"/>
  <c r="AS31" i="135"/>
  <c r="AS47" i="135"/>
  <c r="AS49" i="135"/>
  <c r="AS23" i="135"/>
  <c r="AS34" i="135"/>
  <c r="AS26" i="135"/>
  <c r="AO44" i="135"/>
  <c r="AO24" i="135"/>
  <c r="AO45" i="135"/>
  <c r="AO37" i="135"/>
  <c r="AO23" i="135"/>
  <c r="AO30" i="135"/>
  <c r="AO48" i="135"/>
  <c r="AO18" i="135"/>
  <c r="AO49" i="135"/>
  <c r="AO16" i="135"/>
  <c r="AO28" i="135"/>
  <c r="AO14" i="135"/>
  <c r="AO32" i="135"/>
  <c r="AO34" i="135"/>
  <c r="AO17" i="135"/>
  <c r="AO52" i="135"/>
  <c r="AO47" i="135"/>
  <c r="AO42" i="135"/>
  <c r="AJ28" i="135"/>
  <c r="AJ44" i="135"/>
  <c r="AJ20" i="135"/>
  <c r="AJ16" i="135"/>
  <c r="AJ37" i="135"/>
  <c r="AJ22" i="135"/>
  <c r="AJ42" i="135"/>
  <c r="AJ53" i="135"/>
  <c r="AJ30" i="135"/>
  <c r="AJ32" i="135"/>
  <c r="AJ14" i="135"/>
  <c r="AJ23" i="135"/>
  <c r="AJ18" i="135"/>
  <c r="AJ25" i="135"/>
  <c r="AJ48" i="135"/>
  <c r="AJ33" i="135"/>
  <c r="AJ49" i="135"/>
  <c r="AJ50" i="135"/>
  <c r="AJ38" i="135"/>
  <c r="AJ40" i="135"/>
  <c r="AJ45" i="135"/>
  <c r="AJ24" i="135"/>
  <c r="AG50" i="135"/>
  <c r="AG31" i="135"/>
  <c r="AG42" i="135"/>
  <c r="AG46" i="135"/>
  <c r="AG16" i="135"/>
  <c r="AG38" i="135"/>
  <c r="AG49" i="135"/>
  <c r="AG32" i="135"/>
  <c r="AG40" i="135"/>
  <c r="AG52" i="135"/>
  <c r="AG44" i="135"/>
  <c r="AG18" i="135"/>
  <c r="AG23" i="135"/>
  <c r="AG48" i="135"/>
  <c r="AG34" i="135"/>
  <c r="AG39" i="135"/>
  <c r="AG25" i="135"/>
  <c r="AG14" i="135"/>
  <c r="AG20" i="135"/>
  <c r="AG28" i="135"/>
  <c r="AG47" i="135"/>
  <c r="AG21" i="135"/>
  <c r="AG37" i="135"/>
  <c r="AC37" i="135"/>
  <c r="AC25" i="135"/>
  <c r="AC42" i="135"/>
  <c r="AC20" i="135"/>
  <c r="AC44" i="135"/>
  <c r="AC49" i="135"/>
  <c r="AC14" i="135"/>
  <c r="AC46" i="135"/>
  <c r="AC30" i="135"/>
  <c r="AC45" i="135"/>
  <c r="AC52" i="135"/>
  <c r="AC39" i="135"/>
  <c r="AC32" i="135"/>
  <c r="AC48" i="135"/>
  <c r="AC34" i="135"/>
  <c r="AC38" i="135"/>
  <c r="Y39" i="135"/>
  <c r="Y34" i="135"/>
  <c r="Y47" i="135"/>
  <c r="Y45" i="135"/>
  <c r="Y20" i="135"/>
  <c r="Y30" i="135"/>
  <c r="Y14" i="135"/>
  <c r="Y33" i="135"/>
  <c r="Y32" i="135"/>
  <c r="Y52" i="135"/>
  <c r="Y28" i="135"/>
  <c r="Y49" i="135"/>
  <c r="Y15" i="135"/>
  <c r="Y18" i="135"/>
  <c r="Y44" i="135"/>
  <c r="Y31" i="135"/>
  <c r="Y40" i="135"/>
  <c r="Y22" i="135"/>
  <c r="Y17" i="135"/>
  <c r="Y38" i="135"/>
  <c r="Y48" i="135"/>
  <c r="Y37" i="135"/>
  <c r="V32" i="135"/>
  <c r="V34" i="135"/>
  <c r="V47" i="135"/>
  <c r="V38" i="135"/>
  <c r="V24" i="135"/>
  <c r="V46" i="135"/>
  <c r="V28" i="135"/>
  <c r="V39" i="135"/>
  <c r="V37" i="135"/>
  <c r="V25" i="135"/>
  <c r="V18" i="135"/>
  <c r="V14" i="135"/>
  <c r="V23" i="135"/>
  <c r="V33" i="135"/>
  <c r="V16" i="135"/>
  <c r="V48" i="135"/>
  <c r="V44" i="135"/>
  <c r="V15" i="135"/>
  <c r="V52" i="135"/>
  <c r="V40" i="135"/>
  <c r="V31" i="135"/>
  <c r="V49" i="135"/>
  <c r="V50" i="135"/>
  <c r="R45" i="135"/>
  <c r="R48" i="135"/>
  <c r="R44" i="135"/>
  <c r="R26" i="135"/>
  <c r="R32" i="135"/>
  <c r="R15" i="135"/>
  <c r="R28" i="135"/>
  <c r="R25" i="135"/>
  <c r="R52" i="135"/>
  <c r="R50" i="135"/>
  <c r="R23" i="135"/>
  <c r="R40" i="135"/>
  <c r="R33" i="135"/>
  <c r="R46" i="135"/>
  <c r="R16" i="135"/>
  <c r="R49" i="135"/>
  <c r="R34" i="135"/>
  <c r="R18" i="135"/>
  <c r="R37" i="135"/>
  <c r="R17" i="135"/>
  <c r="R53" i="135"/>
  <c r="R38" i="135"/>
  <c r="O20" i="135"/>
  <c r="O32" i="135"/>
  <c r="O23" i="135"/>
  <c r="O48" i="135"/>
  <c r="O28" i="135"/>
  <c r="O18" i="135"/>
  <c r="O52" i="135"/>
  <c r="O14" i="135"/>
  <c r="O25" i="135"/>
  <c r="O37" i="135"/>
  <c r="O26" i="135"/>
  <c r="O53" i="135"/>
  <c r="O45" i="135"/>
  <c r="O17" i="135"/>
  <c r="O39" i="135"/>
  <c r="O15" i="135"/>
  <c r="O33" i="135"/>
  <c r="O49" i="135"/>
  <c r="O46" i="135"/>
  <c r="O16" i="135"/>
  <c r="O34" i="135"/>
  <c r="O38" i="135"/>
  <c r="K46" i="135"/>
  <c r="K40" i="135"/>
  <c r="K42" i="135"/>
  <c r="K47" i="135"/>
  <c r="K49" i="135"/>
  <c r="K34" i="135"/>
  <c r="K30" i="135"/>
  <c r="K28" i="135"/>
  <c r="K26" i="135"/>
  <c r="K24" i="135"/>
  <c r="K50" i="135"/>
  <c r="K48" i="135"/>
  <c r="K22" i="135"/>
  <c r="K20" i="135"/>
  <c r="K25" i="135"/>
  <c r="K38" i="135"/>
  <c r="K39" i="135"/>
  <c r="K44" i="135"/>
  <c r="K32" i="135"/>
  <c r="K45" i="135"/>
  <c r="K37" i="135"/>
  <c r="K18" i="135"/>
  <c r="K14" i="135"/>
  <c r="K23" i="135"/>
  <c r="K53" i="135"/>
  <c r="K17" i="135"/>
  <c r="L51" i="135"/>
  <c r="AE51" i="135"/>
  <c r="T51" i="135"/>
  <c r="U51" i="135"/>
  <c r="AV51" i="135"/>
  <c r="AO51" i="135"/>
  <c r="AT51" i="135"/>
  <c r="AF51" i="135"/>
  <c r="AP51" i="135"/>
  <c r="X51" i="135"/>
  <c r="AI51" i="135"/>
  <c r="AM51" i="135"/>
  <c r="V51" i="135"/>
  <c r="N51" i="135"/>
  <c r="AJ51" i="135"/>
  <c r="AC51" i="135"/>
  <c r="J51" i="135"/>
  <c r="O51" i="135"/>
  <c r="AS51" i="135"/>
  <c r="Z51" i="135"/>
  <c r="AR51" i="135"/>
  <c r="K51" i="135"/>
  <c r="AL51" i="135"/>
  <c r="P51" i="135"/>
  <c r="AB51" i="135"/>
  <c r="AJ19" i="135"/>
  <c r="V19" i="135"/>
  <c r="W19" i="135"/>
  <c r="AB19" i="135"/>
  <c r="AN19" i="135"/>
  <c r="P19" i="135"/>
  <c r="AF19" i="135"/>
  <c r="AK19" i="135"/>
  <c r="K19" i="135"/>
  <c r="L19" i="135"/>
  <c r="AS19" i="135"/>
  <c r="S19" i="135"/>
  <c r="AV19" i="135"/>
  <c r="AI19" i="135"/>
  <c r="R19" i="135"/>
  <c r="AR19" i="135"/>
  <c r="U19" i="135"/>
  <c r="M19" i="135"/>
  <c r="J19" i="135"/>
  <c r="AO19" i="135"/>
  <c r="N19" i="135"/>
  <c r="AM19" i="135"/>
  <c r="AE19" i="135"/>
  <c r="T19" i="135"/>
  <c r="Q19" i="135"/>
  <c r="AU19" i="135"/>
  <c r="AG19" i="135"/>
  <c r="Y19" i="135"/>
  <c r="AQ52" i="135"/>
  <c r="S44" i="135"/>
  <c r="AF32" i="135"/>
  <c r="O31" i="135"/>
  <c r="AB52" i="135"/>
  <c r="AI37" i="135"/>
  <c r="Y25" i="135"/>
  <c r="W28" i="135"/>
  <c r="AD45" i="135"/>
  <c r="AS52" i="135"/>
  <c r="AF45" i="135"/>
  <c r="AL32" i="135"/>
  <c r="AL37" i="135"/>
  <c r="AL25" i="135"/>
  <c r="AL38" i="135"/>
  <c r="AL30" i="135"/>
  <c r="AL28" i="135"/>
  <c r="AL23" i="135"/>
  <c r="AL40" i="135"/>
  <c r="AL18" i="135"/>
  <c r="AL31" i="135"/>
  <c r="AL17" i="135"/>
  <c r="AL24" i="135"/>
  <c r="AL48" i="135"/>
  <c r="AL46" i="135"/>
  <c r="AL42" i="135"/>
  <c r="AL50" i="135"/>
  <c r="AL49" i="135"/>
  <c r="AL47" i="135"/>
  <c r="AL45" i="135"/>
  <c r="AL15" i="135"/>
  <c r="AL39" i="135"/>
  <c r="AL20" i="135"/>
  <c r="AL33" i="135"/>
  <c r="AL22" i="135"/>
  <c r="AO25" i="135"/>
  <c r="AM28" i="135"/>
  <c r="AC35" i="135"/>
  <c r="S37" i="135"/>
  <c r="N20" i="135"/>
  <c r="AO40" i="135"/>
  <c r="AJ47" i="135"/>
  <c r="K31" i="135"/>
  <c r="AV25" i="135"/>
  <c r="AQ42" i="135"/>
  <c r="U44" i="135"/>
  <c r="O35" i="135"/>
  <c r="AS35" i="135"/>
  <c r="AD35" i="135"/>
  <c r="AN35" i="135"/>
  <c r="AB35" i="135"/>
  <c r="V35" i="135"/>
  <c r="AO35" i="135"/>
  <c r="W35" i="135"/>
  <c r="AG35" i="135"/>
  <c r="N35" i="135"/>
  <c r="X35" i="135"/>
  <c r="Z35" i="135"/>
  <c r="AA35" i="135"/>
  <c r="AV35" i="135"/>
  <c r="AM35" i="135"/>
  <c r="AK35" i="135"/>
  <c r="T35" i="135"/>
  <c r="K35" i="135"/>
  <c r="Q35" i="135"/>
  <c r="S35" i="135"/>
  <c r="U35" i="135"/>
  <c r="AI35" i="135"/>
  <c r="P35" i="135"/>
  <c r="AR35" i="135"/>
  <c r="AL35" i="135"/>
  <c r="AP35" i="135"/>
  <c r="L35" i="135"/>
  <c r="AE20" i="135"/>
  <c r="R51" i="135"/>
  <c r="AT53" i="135"/>
  <c r="AT33" i="135"/>
  <c r="AT24" i="135"/>
  <c r="AT23" i="135"/>
  <c r="AT28" i="135"/>
  <c r="AT14" i="135"/>
  <c r="AT49" i="135"/>
  <c r="AT20" i="135"/>
  <c r="AT50" i="135"/>
  <c r="AT21" i="135"/>
  <c r="AT40" i="135"/>
  <c r="AT42" i="135"/>
  <c r="AT17" i="135"/>
  <c r="AT16" i="135"/>
  <c r="AT18" i="135"/>
  <c r="AP28" i="135"/>
  <c r="AP40" i="135"/>
  <c r="AP37" i="135"/>
  <c r="AP39" i="135"/>
  <c r="AP41" i="135"/>
  <c r="AP22" i="135"/>
  <c r="AP23" i="135"/>
  <c r="AP38" i="135"/>
  <c r="AP30" i="135"/>
  <c r="AP24" i="135"/>
  <c r="AP16" i="135"/>
  <c r="AP15" i="135"/>
  <c r="AP17" i="135"/>
  <c r="AP47" i="135"/>
  <c r="AP50" i="135"/>
  <c r="AP44" i="135"/>
  <c r="AP34" i="135"/>
  <c r="AP46" i="135"/>
  <c r="AP31" i="135"/>
  <c r="AP48" i="135"/>
  <c r="AP52" i="135"/>
  <c r="AP14" i="135"/>
  <c r="AP33" i="135"/>
  <c r="AK33" i="135"/>
  <c r="AK44" i="135"/>
  <c r="AK46" i="135"/>
  <c r="AK42" i="135"/>
  <c r="AK53" i="135"/>
  <c r="AK48" i="135"/>
  <c r="AK16" i="135"/>
  <c r="AK50" i="135"/>
  <c r="AK22" i="135"/>
  <c r="AK31" i="135"/>
  <c r="AK30" i="135"/>
  <c r="AK52" i="135"/>
  <c r="AK15" i="135"/>
  <c r="AK23" i="135"/>
  <c r="AK17" i="135"/>
  <c r="AK39" i="135"/>
  <c r="AK47" i="135"/>
  <c r="AK32" i="135"/>
  <c r="AK26" i="135"/>
  <c r="AK38" i="135"/>
  <c r="AK24" i="135"/>
  <c r="AK41" i="135"/>
  <c r="AK20" i="135"/>
  <c r="AF33" i="135"/>
  <c r="AF16" i="135"/>
  <c r="AF18" i="135"/>
  <c r="AF30" i="135"/>
  <c r="AF20" i="135"/>
  <c r="AF48" i="135"/>
  <c r="AF28" i="135"/>
  <c r="AF53" i="135"/>
  <c r="AF52" i="135"/>
  <c r="AF44" i="135"/>
  <c r="AF17" i="135"/>
  <c r="AF23" i="135"/>
  <c r="AF50" i="135"/>
  <c r="AF38" i="135"/>
  <c r="AF39" i="135"/>
  <c r="AF25" i="135"/>
  <c r="AF15" i="135"/>
  <c r="AF37" i="135"/>
  <c r="AF22" i="135"/>
  <c r="AB50" i="135"/>
  <c r="AB18" i="135"/>
  <c r="AB22" i="135"/>
  <c r="AB53" i="135"/>
  <c r="AB49" i="135"/>
  <c r="AB30" i="135"/>
  <c r="AB44" i="135"/>
  <c r="AB32" i="135"/>
  <c r="AB23" i="135"/>
  <c r="AB37" i="135"/>
  <c r="AB40" i="135"/>
  <c r="AB46" i="135"/>
  <c r="AB38" i="135"/>
  <c r="AB33" i="135"/>
  <c r="AB45" i="135"/>
  <c r="AB34" i="135"/>
  <c r="AB25" i="135"/>
  <c r="AB16" i="135"/>
  <c r="AB39" i="135"/>
  <c r="AB42" i="135"/>
  <c r="AB14" i="135"/>
  <c r="X53" i="135"/>
  <c r="X33" i="135"/>
  <c r="X14" i="135"/>
  <c r="X49" i="135"/>
  <c r="X50" i="135"/>
  <c r="X25" i="135"/>
  <c r="X39" i="135"/>
  <c r="X18" i="135"/>
  <c r="X20" i="135"/>
  <c r="X28" i="135"/>
  <c r="X44" i="135"/>
  <c r="X15" i="135"/>
  <c r="X24" i="135"/>
  <c r="X16" i="135"/>
  <c r="X31" i="135"/>
  <c r="X45" i="135"/>
  <c r="X40" i="135"/>
  <c r="X32" i="135"/>
  <c r="X23" i="135"/>
  <c r="X47" i="135"/>
  <c r="T17" i="135"/>
  <c r="T34" i="135"/>
  <c r="T30" i="135"/>
  <c r="T14" i="135"/>
  <c r="T28" i="135"/>
  <c r="T15" i="135"/>
  <c r="T42" i="135"/>
  <c r="T24" i="135"/>
  <c r="T47" i="135"/>
  <c r="T20" i="135"/>
  <c r="T31" i="135"/>
  <c r="T16" i="135"/>
  <c r="T25" i="135"/>
  <c r="T50" i="135"/>
  <c r="T40" i="135"/>
  <c r="T46" i="135"/>
  <c r="T44" i="135"/>
  <c r="T45" i="135"/>
  <c r="T23" i="135"/>
  <c r="T22" i="135"/>
  <c r="Q41" i="135"/>
  <c r="Q53" i="135"/>
  <c r="Q30" i="135"/>
  <c r="Q40" i="135"/>
  <c r="Q20" i="135"/>
  <c r="Q44" i="135"/>
  <c r="Q42" i="135"/>
  <c r="Q24" i="135"/>
  <c r="Q23" i="135"/>
  <c r="Q50" i="135"/>
  <c r="Q32" i="135"/>
  <c r="Q17" i="135"/>
  <c r="Q34" i="135"/>
  <c r="Q18" i="135"/>
  <c r="Q52" i="135"/>
  <c r="Q39" i="135"/>
  <c r="Q45" i="135"/>
  <c r="Q47" i="135"/>
  <c r="Q31" i="135"/>
  <c r="Q48" i="135"/>
  <c r="Q15" i="135"/>
  <c r="Q16" i="135"/>
  <c r="Q33" i="135"/>
  <c r="Q38" i="135"/>
  <c r="Q14" i="135"/>
  <c r="Q22" i="135"/>
  <c r="P18" i="135"/>
  <c r="P25" i="135"/>
  <c r="P32" i="135"/>
  <c r="P26" i="135"/>
  <c r="P53" i="135"/>
  <c r="P31" i="135"/>
  <c r="P45" i="135"/>
  <c r="P49" i="135"/>
  <c r="P17" i="135"/>
  <c r="P23" i="135"/>
  <c r="P38" i="135"/>
  <c r="P28" i="135"/>
  <c r="P34" i="135"/>
  <c r="P39" i="135"/>
  <c r="P14" i="135"/>
  <c r="P30" i="135"/>
  <c r="P52" i="135"/>
  <c r="P48" i="135"/>
  <c r="P46" i="135"/>
  <c r="P40" i="135"/>
  <c r="P22" i="135"/>
  <c r="P33" i="135"/>
  <c r="M45" i="135"/>
  <c r="M50" i="135"/>
  <c r="M32" i="135"/>
  <c r="M47" i="135"/>
  <c r="M24" i="135"/>
  <c r="M29" i="135"/>
  <c r="M52" i="135"/>
  <c r="M42" i="135"/>
  <c r="M16" i="135"/>
  <c r="M14" i="135"/>
  <c r="M17" i="135"/>
  <c r="M20" i="135"/>
  <c r="M28" i="135"/>
  <c r="M40" i="135"/>
  <c r="M46" i="135"/>
  <c r="M30" i="135"/>
  <c r="M48" i="135"/>
  <c r="M33" i="135"/>
  <c r="M15" i="135"/>
  <c r="M49" i="135"/>
  <c r="M38" i="135"/>
  <c r="M37" i="135"/>
  <c r="M18" i="135"/>
  <c r="J44" i="135"/>
  <c r="J39" i="135"/>
  <c r="J20" i="135"/>
  <c r="J38" i="135"/>
  <c r="J52" i="135"/>
  <c r="J22" i="135"/>
  <c r="J31" i="135"/>
  <c r="J23" i="135"/>
  <c r="J48" i="135"/>
  <c r="J40" i="135"/>
  <c r="J49" i="135"/>
  <c r="J50" i="135"/>
  <c r="J28" i="135"/>
  <c r="J24" i="135"/>
  <c r="J45" i="135"/>
  <c r="J37" i="135"/>
  <c r="O40" i="135"/>
  <c r="V27" i="135"/>
  <c r="AL27" i="135"/>
  <c r="U27" i="135"/>
  <c r="J27" i="135"/>
  <c r="L27" i="135"/>
  <c r="Y27" i="135"/>
  <c r="P27" i="135"/>
  <c r="X27" i="135"/>
  <c r="AP27" i="135"/>
  <c r="AV27" i="135"/>
  <c r="AN27" i="135"/>
  <c r="K27" i="135"/>
  <c r="AC27" i="135"/>
  <c r="R27" i="135"/>
  <c r="AD27" i="135"/>
  <c r="T27" i="135"/>
  <c r="AU27" i="135"/>
  <c r="AK27" i="135"/>
  <c r="Z27" i="135"/>
  <c r="Q27" i="135"/>
  <c r="AG27" i="135"/>
  <c r="AJ27" i="135"/>
  <c r="AT27" i="135"/>
  <c r="S27" i="135"/>
  <c r="AI27" i="135"/>
  <c r="AM27" i="135"/>
  <c r="AS27" i="135"/>
  <c r="AA27" i="135"/>
  <c r="AQ27" i="135"/>
  <c r="AO27" i="135"/>
  <c r="O27" i="135"/>
  <c r="AE27" i="135"/>
  <c r="AQ35" i="135"/>
  <c r="K16" i="135"/>
  <c r="AK51" i="135"/>
  <c r="V17" i="135"/>
  <c r="AR18" i="135"/>
  <c r="AB17" i="135"/>
  <c r="AS53" i="135"/>
  <c r="AP25" i="135"/>
  <c r="X34" i="135"/>
  <c r="J42" i="135"/>
  <c r="R20" i="135"/>
  <c r="AK40" i="135"/>
  <c r="AO22" i="135"/>
  <c r="AU45" i="135"/>
  <c r="AU16" i="135"/>
  <c r="AU21" i="135"/>
  <c r="AU17" i="135"/>
  <c r="AU44" i="135"/>
  <c r="AU23" i="135"/>
  <c r="AU34" i="135"/>
  <c r="AU18" i="135"/>
  <c r="AU53" i="135"/>
  <c r="AU42" i="135"/>
  <c r="AU47" i="135"/>
  <c r="AU33" i="135"/>
  <c r="AU28" i="135"/>
  <c r="AU25" i="135"/>
  <c r="AU14" i="135"/>
  <c r="AU49" i="135"/>
  <c r="AU20" i="135"/>
  <c r="AU39" i="135"/>
  <c r="AU22" i="135"/>
  <c r="AU31" i="135"/>
  <c r="AU32" i="135"/>
  <c r="AU50" i="135"/>
  <c r="AU52" i="135"/>
  <c r="AU38" i="135"/>
  <c r="AU37" i="135"/>
  <c r="AQ24" i="135"/>
  <c r="AQ23" i="135"/>
  <c r="AQ28" i="135"/>
  <c r="AQ48" i="135"/>
  <c r="AQ17" i="135"/>
  <c r="AQ49" i="135"/>
  <c r="AQ50" i="135"/>
  <c r="AQ30" i="135"/>
  <c r="AQ22" i="135"/>
  <c r="AQ53" i="135"/>
  <c r="AQ20" i="135"/>
  <c r="AQ44" i="135"/>
  <c r="AQ16" i="135"/>
  <c r="AQ25" i="135"/>
  <c r="AQ40" i="135"/>
  <c r="AQ37" i="135"/>
  <c r="AQ34" i="135"/>
  <c r="AQ46" i="135"/>
  <c r="AQ32" i="135"/>
  <c r="AQ14" i="135"/>
  <c r="AM49" i="135"/>
  <c r="AM34" i="135"/>
  <c r="AM33" i="135"/>
  <c r="AM15" i="135"/>
  <c r="AM16" i="135"/>
  <c r="AM22" i="135"/>
  <c r="AM30" i="135"/>
  <c r="AM48" i="135"/>
  <c r="AM32" i="135"/>
  <c r="AM44" i="135"/>
  <c r="AM31" i="135"/>
  <c r="AM53" i="135"/>
  <c r="AM52" i="135"/>
  <c r="AM42" i="135"/>
  <c r="AM39" i="135"/>
  <c r="AM37" i="135"/>
  <c r="AM40" i="135"/>
  <c r="AM18" i="135"/>
  <c r="AM14" i="135"/>
  <c r="AM17" i="135"/>
  <c r="AM23" i="135"/>
  <c r="AM38" i="135"/>
  <c r="AM20" i="135"/>
  <c r="AH15" i="135"/>
  <c r="AH49" i="135"/>
  <c r="AH34" i="135"/>
  <c r="AH31" i="135"/>
  <c r="AH44" i="135"/>
  <c r="AH32" i="135"/>
  <c r="AH50" i="135"/>
  <c r="AH33" i="135"/>
  <c r="AH24" i="135"/>
  <c r="AH16" i="135"/>
  <c r="AH48" i="135"/>
  <c r="AH20" i="135"/>
  <c r="AH39" i="135"/>
  <c r="AH45" i="135"/>
  <c r="AH25" i="135"/>
  <c r="AH28" i="135"/>
  <c r="AH17" i="135"/>
  <c r="AH46" i="135"/>
  <c r="AH38" i="135"/>
  <c r="AH30" i="135"/>
  <c r="AH47" i="135"/>
  <c r="AH40" i="135"/>
  <c r="AH37" i="135"/>
  <c r="AH22" i="135"/>
  <c r="AD34" i="135"/>
  <c r="AD18" i="135"/>
  <c r="AD20" i="135"/>
  <c r="AD24" i="135"/>
  <c r="AD22" i="135"/>
  <c r="AD49" i="135"/>
  <c r="AD39" i="135"/>
  <c r="AD42" i="135"/>
  <c r="AD44" i="135"/>
  <c r="AD53" i="135"/>
  <c r="AD38" i="135"/>
  <c r="AD47" i="135"/>
  <c r="AD14" i="135"/>
  <c r="AD15" i="135"/>
  <c r="AD50" i="135"/>
  <c r="AD40" i="135"/>
  <c r="AD31" i="135"/>
  <c r="AD30" i="135"/>
  <c r="AD23" i="135"/>
  <c r="AD46" i="135"/>
  <c r="AD52" i="135"/>
  <c r="AA28" i="135"/>
  <c r="AA52" i="135"/>
  <c r="AA36" i="135"/>
  <c r="AA17" i="135"/>
  <c r="AA30" i="135"/>
  <c r="AA49" i="135"/>
  <c r="AA46" i="135"/>
  <c r="AA22" i="135"/>
  <c r="AA20" i="135"/>
  <c r="AA53" i="135"/>
  <c r="AA34" i="135"/>
  <c r="AA25" i="135"/>
  <c r="AA32" i="135"/>
  <c r="AA50" i="135"/>
  <c r="AA40" i="135"/>
  <c r="AA41" i="135"/>
  <c r="AA18" i="135"/>
  <c r="AA14" i="135"/>
  <c r="AA39" i="135"/>
  <c r="AA23" i="135"/>
  <c r="W33" i="135"/>
  <c r="W30" i="135"/>
  <c r="W15" i="135"/>
  <c r="W22" i="135"/>
  <c r="W14" i="135"/>
  <c r="W25" i="135"/>
  <c r="W31" i="135"/>
  <c r="W41" i="135"/>
  <c r="W42" i="135"/>
  <c r="W50" i="135"/>
  <c r="W32" i="135"/>
  <c r="W47" i="135"/>
  <c r="W52" i="135"/>
  <c r="W39" i="135"/>
  <c r="W18" i="135"/>
  <c r="W17" i="135"/>
  <c r="W23" i="135"/>
  <c r="W20" i="135"/>
  <c r="S48" i="135"/>
  <c r="S22" i="135"/>
  <c r="S34" i="135"/>
  <c r="S33" i="135"/>
  <c r="S16" i="135"/>
  <c r="S18" i="135"/>
  <c r="S20" i="135"/>
  <c r="S25" i="135"/>
  <c r="S32" i="135"/>
  <c r="S42" i="135"/>
  <c r="S24" i="135"/>
  <c r="S47" i="135"/>
  <c r="S40" i="135"/>
  <c r="S52" i="135"/>
  <c r="S28" i="135"/>
  <c r="S23" i="135"/>
  <c r="S53" i="135"/>
  <c r="S49" i="135"/>
  <c r="S39" i="135"/>
  <c r="S30" i="135"/>
  <c r="S15" i="135"/>
  <c r="S31" i="135"/>
  <c r="L45" i="135"/>
  <c r="L47" i="135"/>
  <c r="L44" i="135"/>
  <c r="L42" i="135"/>
  <c r="L15" i="135"/>
  <c r="L24" i="135"/>
  <c r="L26" i="135"/>
  <c r="L28" i="135"/>
  <c r="L33" i="135"/>
  <c r="L22" i="135"/>
  <c r="L46" i="135"/>
  <c r="L38" i="135"/>
  <c r="L34" i="135"/>
  <c r="L49" i="135"/>
  <c r="L23" i="135"/>
  <c r="L31" i="135"/>
  <c r="L18" i="135"/>
  <c r="L16" i="135"/>
  <c r="L40" i="135"/>
  <c r="L17" i="135"/>
  <c r="L37" i="135"/>
  <c r="L48" i="135"/>
  <c r="L39" i="135"/>
  <c r="L30" i="135"/>
  <c r="L53" i="135"/>
  <c r="L32" i="135"/>
  <c r="S51" i="135"/>
  <c r="Z43" i="135"/>
  <c r="AC17" i="135"/>
  <c r="L52" i="135"/>
  <c r="O47" i="135"/>
  <c r="P15" i="135"/>
  <c r="AN21" i="135"/>
  <c r="AR52" i="135"/>
  <c r="AI17" i="135"/>
  <c r="Z44" i="135"/>
  <c r="Y50" i="135"/>
  <c r="K33" i="135"/>
  <c r="AS45" i="135"/>
  <c r="AD25" i="135"/>
  <c r="AB27" i="135"/>
  <c r="S17" i="135"/>
  <c r="AR20" i="135"/>
  <c r="T37" i="135"/>
  <c r="AO50" i="135"/>
  <c r="AO33" i="135"/>
  <c r="V42" i="135"/>
  <c r="W46" i="135"/>
  <c r="R30" i="135"/>
  <c r="AV17" i="135"/>
  <c r="AB20" i="135"/>
  <c r="U40" i="135"/>
  <c r="AT37" i="135"/>
  <c r="M51" i="135"/>
  <c r="T52" i="135"/>
  <c r="R47" i="135"/>
  <c r="AT46" i="135"/>
  <c r="AV53" i="135"/>
  <c r="AF14" i="135"/>
  <c r="X46" i="135"/>
  <c r="U38" i="135"/>
  <c r="AP45" i="135"/>
  <c r="AL29" i="135"/>
  <c r="P21" i="135"/>
  <c r="X52" i="135"/>
  <c r="M36" i="135"/>
  <c r="N26" i="135"/>
  <c r="J18" i="135"/>
  <c r="AF41" i="135"/>
  <c r="J32" i="135"/>
  <c r="AM45" i="135"/>
  <c r="Y42" i="135"/>
  <c r="V20" i="135"/>
  <c r="AE21" i="135"/>
  <c r="O21" i="135"/>
  <c r="AC26" i="135"/>
  <c r="V41" i="135"/>
  <c r="AK29" i="135"/>
  <c r="L43" i="135"/>
  <c r="AA29" i="135"/>
  <c r="AH43" i="135"/>
  <c r="AH26" i="135"/>
  <c r="X41" i="135"/>
  <c r="AO26" i="135"/>
  <c r="AJ41" i="135"/>
  <c r="AQ29" i="135"/>
  <c r="Z21" i="135"/>
  <c r="AN41" i="135"/>
  <c r="K43" i="135"/>
  <c r="AD43" i="135"/>
  <c r="AO29" i="135"/>
  <c r="AV41" i="135"/>
  <c r="AE43" i="135"/>
  <c r="AL21" i="135"/>
  <c r="M26" i="135"/>
  <c r="AQ21" i="135"/>
  <c r="AQ26" i="135"/>
  <c r="W43" i="135"/>
  <c r="AC29" i="135"/>
  <c r="AA43" i="135"/>
  <c r="AU43" i="135"/>
  <c r="Y29" i="135"/>
  <c r="AF43" i="135"/>
  <c r="J41" i="135"/>
  <c r="AH27" i="135"/>
  <c r="T21" i="135"/>
  <c r="V21" i="135"/>
  <c r="AA21" i="135"/>
  <c r="AA26" i="135"/>
  <c r="U29" i="135"/>
  <c r="AN43" i="135"/>
  <c r="AR43" i="135"/>
  <c r="AM29" i="135"/>
  <c r="X26" i="135"/>
  <c r="S41" i="135"/>
  <c r="X43" i="135"/>
  <c r="M41" i="135"/>
  <c r="AL41" i="135"/>
  <c r="AC47" i="135"/>
  <c r="AL34" i="135"/>
  <c r="AS28" i="135"/>
  <c r="AR40" i="135"/>
  <c r="AP18" i="135"/>
  <c r="AM47" i="135"/>
  <c r="AK18" i="135"/>
  <c r="AI45" i="135"/>
  <c r="AF31" i="135"/>
  <c r="AE53" i="135"/>
  <c r="AD28" i="135"/>
  <c r="AB48" i="135"/>
  <c r="Z48" i="135"/>
  <c r="V53" i="135"/>
  <c r="U26" i="135"/>
  <c r="S45" i="135"/>
  <c r="Q51" i="135"/>
  <c r="P50" i="135"/>
  <c r="O50" i="135"/>
  <c r="N45" i="135"/>
  <c r="K21" i="135"/>
  <c r="AQ43" i="135"/>
  <c r="AO21" i="135"/>
  <c r="J26" i="135"/>
  <c r="AM26" i="135"/>
  <c r="R29" i="135"/>
  <c r="AH29" i="135"/>
  <c r="AR41" i="135"/>
  <c r="AI29" i="135"/>
  <c r="Q26" i="135"/>
  <c r="AM41" i="135"/>
  <c r="N43" i="135"/>
  <c r="AI41" i="135"/>
  <c r="Y21" i="135"/>
  <c r="AG26" i="135"/>
  <c r="W26" i="135"/>
  <c r="AG29" i="135"/>
  <c r="AB41" i="135"/>
  <c r="AB29" i="135"/>
  <c r="S29" i="135"/>
  <c r="Q21" i="135"/>
  <c r="AD26" i="135"/>
  <c r="AP43" i="135"/>
  <c r="AT29" i="135"/>
  <c r="AM21" i="135"/>
  <c r="AF26" i="135"/>
  <c r="AJ26" i="135"/>
  <c r="L41" i="135"/>
  <c r="X29" i="135"/>
  <c r="AV29" i="135"/>
  <c r="AT26" i="135"/>
  <c r="AL26" i="135"/>
  <c r="Z41" i="135"/>
  <c r="N41" i="135"/>
  <c r="AB26" i="135"/>
  <c r="T26" i="135"/>
  <c r="O41" i="135"/>
  <c r="P41" i="135"/>
  <c r="AD29" i="135"/>
  <c r="AO41" i="135"/>
  <c r="AF29" i="135"/>
  <c r="AO43" i="135"/>
  <c r="W21" i="135"/>
  <c r="AI21" i="135"/>
  <c r="Y26" i="135"/>
  <c r="AI26" i="135"/>
  <c r="AG41" i="135"/>
  <c r="AH41" i="135"/>
  <c r="Y41" i="135"/>
  <c r="V29" i="135"/>
  <c r="P29" i="135"/>
  <c r="R41" i="135"/>
  <c r="U41" i="135"/>
  <c r="L21" i="135"/>
  <c r="S21" i="135"/>
  <c r="P43" i="135"/>
  <c r="AV26" i="135"/>
  <c r="S26" i="135"/>
  <c r="V43" i="135"/>
  <c r="T43" i="135"/>
  <c r="AS29" i="135"/>
  <c r="AE29" i="135"/>
  <c r="AE41" i="135"/>
  <c r="AL43" i="135"/>
  <c r="AQ41" i="135"/>
  <c r="AK21" i="135"/>
  <c r="AR21" i="135"/>
  <c r="Y43" i="135"/>
  <c r="V45" i="135"/>
  <c r="AS16" i="135"/>
  <c r="AS21" i="135"/>
  <c r="AV21" i="135"/>
  <c r="AI43" i="135"/>
  <c r="V26" i="135"/>
  <c r="R43" i="135"/>
  <c r="AM43" i="135"/>
  <c r="J43" i="135"/>
  <c r="T29" i="135"/>
  <c r="O29" i="135"/>
  <c r="M43" i="135"/>
  <c r="Z26" i="135"/>
  <c r="U43" i="135"/>
  <c r="AD21" i="135"/>
  <c r="AB21" i="135"/>
  <c r="AF21" i="135"/>
  <c r="S43" i="135"/>
  <c r="AG43" i="135"/>
  <c r="AB43" i="135"/>
  <c r="Q29" i="135"/>
  <c r="N21" i="135"/>
  <c r="T41" i="135"/>
  <c r="M21" i="135"/>
  <c r="N44" i="135"/>
  <c r="AN29" i="135"/>
  <c r="W29" i="135"/>
  <c r="AP21" i="135"/>
  <c r="AU26" i="135"/>
  <c r="L29" i="135"/>
  <c r="AJ43" i="135"/>
  <c r="J29" i="135"/>
  <c r="AE26" i="135"/>
  <c r="N29" i="135"/>
  <c r="AK43" i="135"/>
  <c r="Q43" i="135"/>
  <c r="AS43" i="135"/>
  <c r="AP26" i="135"/>
  <c r="AD41" i="135"/>
  <c r="AT41" i="135"/>
  <c r="AN26" i="135"/>
  <c r="AD37" i="135"/>
  <c r="R24" i="135"/>
  <c r="AC24" i="135"/>
  <c r="AU24" i="135"/>
  <c r="AV24" i="135"/>
  <c r="AM24" i="135"/>
  <c r="AV48" i="135"/>
  <c r="AV40" i="135"/>
  <c r="AV38" i="135"/>
  <c r="AU51" i="135"/>
  <c r="AU15" i="135"/>
  <c r="AT38" i="135"/>
  <c r="AT48" i="135"/>
  <c r="AT15" i="135"/>
  <c r="AQ51" i="135"/>
  <c r="AQ18" i="135"/>
  <c r="AO15" i="135"/>
  <c r="AO38" i="135"/>
  <c r="AO31" i="135"/>
  <c r="AN51" i="135"/>
  <c r="AN15" i="135"/>
  <c r="AN38" i="135"/>
  <c r="AJ35" i="135"/>
  <c r="AJ15" i="135"/>
  <c r="AH53" i="135"/>
  <c r="AH51" i="135"/>
  <c r="AH18" i="135"/>
  <c r="AG30" i="135"/>
  <c r="AG53" i="135"/>
  <c r="AG51" i="135"/>
  <c r="AC40" i="135"/>
  <c r="AC31" i="135"/>
  <c r="AA48" i="135"/>
  <c r="AA51" i="135"/>
  <c r="Y35" i="135"/>
  <c r="Y53" i="135"/>
  <c r="X30" i="135"/>
  <c r="X48" i="135"/>
  <c r="X38" i="135"/>
  <c r="W53" i="135"/>
  <c r="W38" i="135"/>
  <c r="W40" i="135"/>
  <c r="T48" i="135"/>
  <c r="T18" i="135"/>
  <c r="T53" i="135"/>
  <c r="M31" i="135"/>
  <c r="M35" i="135"/>
  <c r="M53" i="135"/>
  <c r="K36" i="135"/>
  <c r="AS36" i="135"/>
  <c r="AC41" i="135"/>
  <c r="AG36" i="135"/>
  <c r="R36" i="135"/>
  <c r="AB36" i="135"/>
  <c r="AP36" i="135"/>
  <c r="AT39" i="135"/>
  <c r="X36" i="135"/>
  <c r="AK37" i="135"/>
  <c r="AO46" i="135"/>
  <c r="AT44" i="135"/>
  <c r="P37" i="135"/>
  <c r="AQ38" i="135"/>
  <c r="AC18" i="135"/>
  <c r="AR38" i="135"/>
  <c r="Y24" i="135"/>
  <c r="O24" i="135"/>
  <c r="AF40" i="135"/>
  <c r="AT36" i="135"/>
  <c r="AT43" i="135"/>
  <c r="AR28" i="135"/>
  <c r="AA33" i="135"/>
  <c r="AB15" i="135"/>
  <c r="AG15" i="135"/>
  <c r="Z34" i="135"/>
  <c r="W34" i="135"/>
  <c r="Q37" i="135"/>
  <c r="AF27" i="135"/>
  <c r="Y51" i="135"/>
  <c r="N27" i="135"/>
  <c r="AD33" i="135"/>
  <c r="AF24" i="135"/>
  <c r="W51" i="135"/>
  <c r="O43" i="135"/>
  <c r="AA45" i="135"/>
  <c r="AT30" i="135"/>
  <c r="AT47" i="135"/>
  <c r="S38" i="135"/>
  <c r="AC53" i="135"/>
  <c r="AA38" i="135"/>
  <c r="U18" i="135"/>
  <c r="AC23" i="135"/>
  <c r="AC28" i="135"/>
  <c r="AH35" i="135"/>
  <c r="X17" i="135"/>
  <c r="P24" i="135"/>
  <c r="W45" i="135"/>
  <c r="AQ39" i="135"/>
  <c r="M25" i="135"/>
  <c r="AR27" i="135"/>
  <c r="AG45" i="135"/>
  <c r="AU41" i="135"/>
  <c r="AR29" i="135"/>
  <c r="Y23" i="135"/>
  <c r="AH23" i="135"/>
  <c r="U23" i="135"/>
  <c r="AG17" i="135"/>
  <c r="AO36" i="135"/>
  <c r="V36" i="135"/>
  <c r="U45" i="135"/>
  <c r="K29" i="135"/>
  <c r="Z29" i="135"/>
  <c r="AU29" i="135"/>
  <c r="AP29" i="135"/>
  <c r="AJ29" i="135"/>
  <c r="N17" i="135"/>
  <c r="J17" i="135"/>
  <c r="AJ17" i="135"/>
  <c r="T36" i="135"/>
  <c r="L50" i="135"/>
  <c r="AM50" i="135"/>
  <c r="S50" i="135"/>
  <c r="AJ34" i="135"/>
  <c r="AT34" i="135"/>
  <c r="AK34" i="135"/>
  <c r="M34" i="135"/>
  <c r="AT22" i="135"/>
  <c r="R22" i="135"/>
  <c r="V22" i="135"/>
  <c r="AG22" i="135"/>
  <c r="AJ36" i="135"/>
  <c r="J16" i="135"/>
  <c r="AV16" i="135"/>
  <c r="AL16" i="135"/>
  <c r="AE16" i="135"/>
  <c r="Y16" i="135"/>
  <c r="W16" i="135"/>
  <c r="N36" i="135"/>
  <c r="AH36" i="135"/>
  <c r="AD36" i="135"/>
  <c r="AK36" i="135"/>
  <c r="Y36" i="135"/>
  <c r="AP49" i="135"/>
  <c r="AF49" i="135"/>
  <c r="W49" i="135"/>
  <c r="AK49" i="135"/>
  <c r="Q49" i="135"/>
  <c r="Z39" i="135"/>
  <c r="AC33" i="135"/>
  <c r="AB28" i="135"/>
  <c r="Q28" i="135"/>
  <c r="AI28" i="135"/>
  <c r="AH21" i="135"/>
  <c r="AM36" i="135"/>
  <c r="AI39" i="135"/>
  <c r="M39" i="135"/>
  <c r="AV33" i="135"/>
  <c r="T33" i="135"/>
  <c r="R21" i="135"/>
  <c r="X21" i="135"/>
  <c r="AC21" i="135"/>
  <c r="U21" i="135"/>
  <c r="J21" i="135"/>
  <c r="P36" i="135"/>
  <c r="U36" i="135"/>
  <c r="W44" i="135"/>
  <c r="AI44" i="135"/>
  <c r="AL44" i="135"/>
  <c r="M44" i="135"/>
  <c r="O44" i="135"/>
  <c r="AF36" i="135"/>
  <c r="AI36" i="135"/>
  <c r="S36" i="135"/>
  <c r="L36" i="135"/>
  <c r="AD32" i="135"/>
  <c r="AV32" i="135"/>
  <c r="AP32" i="135"/>
  <c r="AN32" i="135"/>
  <c r="AV20" i="135"/>
  <c r="R14" i="135"/>
  <c r="AK14" i="135"/>
  <c r="W36" i="135"/>
  <c r="AV36" i="135"/>
  <c r="Q36" i="135"/>
  <c r="AF47" i="135"/>
  <c r="P47" i="135"/>
  <c r="Z47" i="135"/>
  <c r="J47" i="135"/>
  <c r="AC43" i="135"/>
  <c r="AR26" i="135"/>
  <c r="AU36" i="135"/>
  <c r="AE36" i="135"/>
  <c r="W24" i="135"/>
  <c r="AG24" i="135"/>
  <c r="J36" i="135"/>
  <c r="AV43" i="135"/>
  <c r="AN49" i="135"/>
  <c r="AO53" i="135"/>
  <c r="AT32" i="135"/>
  <c r="AJ21" i="135"/>
  <c r="AK45" i="135"/>
  <c r="AB31" i="135"/>
  <c r="AH19" i="135"/>
  <c r="O36" i="135"/>
  <c r="AR36" i="135"/>
  <c r="AE37" i="135"/>
  <c r="AA37" i="135"/>
  <c r="AT19" i="135"/>
  <c r="AQ36" i="135"/>
  <c r="AC36" i="135"/>
  <c r="AL36" i="135"/>
  <c r="AH52" i="135"/>
  <c r="AT52" i="135"/>
  <c r="AL52" i="135"/>
  <c r="AV52" i="135"/>
  <c r="U46" i="135"/>
  <c r="Q46" i="135"/>
  <c r="J46" i="135"/>
  <c r="AU46" i="135"/>
  <c r="AM46" i="135"/>
  <c r="AF46" i="135"/>
  <c r="N46" i="135"/>
  <c r="AA42" i="135"/>
  <c r="X42" i="135"/>
  <c r="AP42" i="135"/>
  <c r="R42" i="135"/>
  <c r="V30" i="135"/>
  <c r="AK25" i="135"/>
  <c r="AD19" i="135"/>
  <c r="Z19" i="135"/>
  <c r="J30" i="135"/>
  <c r="AO20" i="135"/>
  <c r="K41" i="135"/>
  <c r="AL19" i="135"/>
  <c r="J25" i="135"/>
  <c r="AT25" i="135"/>
  <c r="AC19" i="135"/>
  <c r="J53" i="135"/>
  <c r="P20" i="135"/>
  <c r="Z20" i="135"/>
  <c r="AP19" i="135"/>
  <c r="AQ45" i="135"/>
  <c r="N6" i="134" l="1"/>
  <c r="N6" i="124"/>
  <c r="V9" i="124" s="1"/>
  <c r="D12" i="138"/>
  <c r="R3" i="127" s="1"/>
  <c r="H63" i="135"/>
  <c r="G63" i="135" s="1"/>
  <c r="F74" i="140"/>
  <c r="F34" i="140"/>
  <c r="H84" i="135"/>
  <c r="G84" i="135" s="1"/>
  <c r="H87" i="135"/>
  <c r="G87" i="135" s="1"/>
  <c r="H54" i="135"/>
  <c r="G54" i="135" s="1"/>
  <c r="H91" i="135"/>
  <c r="H59" i="135"/>
  <c r="G59" i="135" s="1"/>
  <c r="H76" i="135"/>
  <c r="G76" i="135" s="1"/>
  <c r="H72" i="135"/>
  <c r="G72" i="135" s="1"/>
  <c r="H75" i="135"/>
  <c r="G75" i="135" s="1"/>
  <c r="H88" i="135"/>
  <c r="G88" i="135" s="1"/>
  <c r="H92" i="135"/>
  <c r="G92" i="135" s="1"/>
  <c r="H67" i="135"/>
  <c r="G67" i="135" s="1"/>
  <c r="H85" i="135"/>
  <c r="G85" i="135" s="1"/>
  <c r="H80" i="135"/>
  <c r="G80" i="135" s="1"/>
  <c r="H70" i="135"/>
  <c r="G70" i="135" s="1"/>
  <c r="H79" i="135"/>
  <c r="G79" i="135" s="1"/>
  <c r="H86" i="135"/>
  <c r="G86" i="135" s="1"/>
  <c r="H64" i="135"/>
  <c r="G64" i="135" s="1"/>
  <c r="H90" i="135"/>
  <c r="G90" i="135" s="1"/>
  <c r="H93" i="135"/>
  <c r="G93" i="135" s="1"/>
  <c r="H62" i="135"/>
  <c r="G62" i="135" s="1"/>
  <c r="H83" i="135"/>
  <c r="G83" i="135" s="1"/>
  <c r="H56" i="135"/>
  <c r="G56" i="135" s="1"/>
  <c r="H81" i="135"/>
  <c r="G81" i="135" s="1"/>
  <c r="H78" i="135"/>
  <c r="G78" i="135" s="1"/>
  <c r="H66" i="135"/>
  <c r="G66" i="135" s="1"/>
  <c r="H13" i="135"/>
  <c r="G13" i="135" s="1"/>
  <c r="H89" i="135"/>
  <c r="G89" i="135" s="1"/>
  <c r="H73" i="135"/>
  <c r="G73" i="135" s="1"/>
  <c r="H77" i="135"/>
  <c r="G77" i="135" s="1"/>
  <c r="H82" i="135"/>
  <c r="G82" i="135" s="1"/>
  <c r="H74" i="135"/>
  <c r="G74" i="135" s="1"/>
  <c r="H65" i="135"/>
  <c r="G65" i="135" s="1"/>
  <c r="H71" i="135"/>
  <c r="G71" i="135" s="1"/>
  <c r="H61" i="135"/>
  <c r="G61" i="135" s="1"/>
  <c r="H68" i="135"/>
  <c r="G68" i="135" s="1"/>
  <c r="H58" i="135"/>
  <c r="G58" i="135" s="1"/>
  <c r="H69" i="135"/>
  <c r="G69" i="135" s="1"/>
  <c r="H9" i="135"/>
  <c r="G9" i="135" s="1"/>
  <c r="H55" i="135"/>
  <c r="G55" i="135" s="1"/>
  <c r="H12" i="135"/>
  <c r="G12" i="135" s="1"/>
  <c r="H60" i="135"/>
  <c r="G60" i="135" s="1"/>
  <c r="H57" i="135"/>
  <c r="G57" i="135" s="1"/>
  <c r="H10" i="135"/>
  <c r="G10" i="135" s="1"/>
  <c r="H11" i="135"/>
  <c r="G11" i="135" s="1"/>
  <c r="H28" i="135"/>
  <c r="G28" i="135" s="1"/>
  <c r="H24" i="135"/>
  <c r="G24" i="135" s="1"/>
  <c r="H50" i="135"/>
  <c r="G50" i="135" s="1"/>
  <c r="H39" i="135"/>
  <c r="G39" i="135" s="1"/>
  <c r="H48" i="135"/>
  <c r="G48" i="135" s="1"/>
  <c r="H34" i="135"/>
  <c r="G34" i="135" s="1"/>
  <c r="H19" i="135"/>
  <c r="G19" i="135" s="1"/>
  <c r="H14" i="135"/>
  <c r="H35" i="135"/>
  <c r="G35" i="135" s="1"/>
  <c r="H53" i="135"/>
  <c r="G53" i="135" s="1"/>
  <c r="H22" i="135"/>
  <c r="G22" i="135" s="1"/>
  <c r="H44" i="135"/>
  <c r="G44" i="135" s="1"/>
  <c r="H51" i="135"/>
  <c r="G51" i="135" s="1"/>
  <c r="H27" i="135"/>
  <c r="G27" i="135" s="1"/>
  <c r="H30" i="135"/>
  <c r="G30" i="135" s="1"/>
  <c r="H37" i="135"/>
  <c r="G37" i="135" s="1"/>
  <c r="H23" i="135"/>
  <c r="G23" i="135" s="1"/>
  <c r="H21" i="135"/>
  <c r="G21" i="135" s="1"/>
  <c r="H18" i="135"/>
  <c r="G18" i="135" s="1"/>
  <c r="H26" i="135"/>
  <c r="G26" i="135" s="1"/>
  <c r="H49" i="135"/>
  <c r="G49" i="135" s="1"/>
  <c r="H38" i="135"/>
  <c r="G38" i="135" s="1"/>
  <c r="H15" i="135"/>
  <c r="G15" i="135" s="1"/>
  <c r="H40" i="135"/>
  <c r="G40" i="135" s="1"/>
  <c r="H32" i="135"/>
  <c r="G32" i="135" s="1"/>
  <c r="H29" i="135"/>
  <c r="G29" i="135" s="1"/>
  <c r="H42" i="135"/>
  <c r="G42" i="135" s="1"/>
  <c r="H52" i="135"/>
  <c r="G52" i="135" s="1"/>
  <c r="H47" i="135"/>
  <c r="G47" i="135" s="1"/>
  <c r="H45" i="135"/>
  <c r="G45" i="135" s="1"/>
  <c r="H31" i="135"/>
  <c r="G31" i="135" s="1"/>
  <c r="H16" i="135"/>
  <c r="G16" i="135" s="1"/>
  <c r="H17" i="135"/>
  <c r="G17" i="135" s="1"/>
  <c r="H20" i="135"/>
  <c r="G20" i="135" s="1"/>
  <c r="H25" i="135"/>
  <c r="G25" i="135" s="1"/>
  <c r="H36" i="135"/>
  <c r="G36" i="135" s="1"/>
  <c r="H33" i="135"/>
  <c r="G33" i="135" s="1"/>
  <c r="H43" i="135"/>
  <c r="G43" i="135" s="1"/>
  <c r="H41" i="135"/>
  <c r="G41" i="135" s="1"/>
  <c r="H46" i="135"/>
  <c r="G46" i="135" s="1"/>
  <c r="V9" i="134" l="1"/>
  <c r="V11" i="134"/>
  <c r="V13" i="134"/>
  <c r="V14" i="134"/>
  <c r="V15" i="134"/>
  <c r="V12" i="134"/>
  <c r="V10" i="134"/>
  <c r="G91" i="135"/>
  <c r="F60" i="140" s="1"/>
  <c r="F56" i="140" s="1"/>
  <c r="H97" i="135"/>
  <c r="E11" i="107"/>
  <c r="F11" i="107" s="1"/>
  <c r="C6" i="134"/>
  <c r="G46" i="140"/>
  <c r="H94" i="135"/>
  <c r="G14" i="135"/>
  <c r="H96" i="135"/>
  <c r="H95" i="135"/>
  <c r="G11" i="107" l="1"/>
  <c r="K11" i="107" s="1"/>
  <c r="V10" i="124"/>
  <c r="V11" i="124"/>
  <c r="V12" i="124"/>
  <c r="V13" i="124"/>
  <c r="V14" i="124"/>
  <c r="V15" i="124"/>
  <c r="K13" i="124"/>
  <c r="K14" i="124"/>
  <c r="K15" i="124"/>
  <c r="K12" i="124"/>
  <c r="K11" i="124"/>
  <c r="K10" i="124"/>
  <c r="K9" i="124"/>
  <c r="K9" i="134"/>
  <c r="K11" i="134"/>
  <c r="K10" i="134"/>
  <c r="K15" i="134"/>
  <c r="K14" i="134"/>
  <c r="K13" i="134"/>
  <c r="K12" i="134"/>
  <c r="G96" i="135"/>
  <c r="G95" i="135"/>
  <c r="F16" i="140" s="1"/>
  <c r="F12" i="140" s="1"/>
  <c r="G94" i="135"/>
  <c r="F50" i="140" l="1"/>
  <c r="F54" i="140" s="1"/>
  <c r="M10" i="111" s="1"/>
  <c r="K16" i="124"/>
  <c r="J2" i="124" s="1"/>
  <c r="F32" i="140" s="1"/>
  <c r="F24" i="140" s="1"/>
  <c r="V16" i="134"/>
  <c r="R2" i="134" s="1"/>
  <c r="F80" i="140" s="1"/>
  <c r="V16" i="124"/>
  <c r="U2" i="124" s="1"/>
  <c r="F72" i="140" s="1"/>
  <c r="F64" i="140" s="1"/>
  <c r="K16" i="134"/>
  <c r="J2" i="134" s="1"/>
  <c r="F40" i="140" s="1"/>
  <c r="F46" i="140" l="1"/>
  <c r="F84" i="140"/>
  <c r="M11" i="111" s="1"/>
  <c r="F44" i="140"/>
  <c r="M9" i="111" s="1"/>
  <c r="M19" i="111" l="1"/>
  <c r="K19" i="111" s="1"/>
  <c r="F85" i="140"/>
  <c r="D11" i="107" s="1"/>
  <c r="A11" i="107" l="1"/>
  <c r="C11" i="107" s="1"/>
  <c r="L11" i="107" s="1"/>
  <c r="M11" i="107" s="1"/>
  <c r="K9" i="111" s="1"/>
  <c r="K11" i="111" s="1"/>
  <c r="O19" i="114" l="1"/>
  <c r="D3" i="127" s="1"/>
  <c r="D9" i="127" s="1"/>
  <c r="J12" i="1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H44" authorId="0" shapeId="0" xr:uid="{6B21B501-564E-4191-9F6F-6208380409E6}">
      <text>
        <r>
          <rPr>
            <sz val="9"/>
            <color indexed="81"/>
            <rFont val="MS P ゴシック"/>
            <family val="3"/>
            <charset val="128"/>
          </rPr>
          <t>ドロップダウンで
あり・なし 選択</t>
        </r>
      </text>
    </comment>
    <comment ref="H46" authorId="0" shapeId="0" xr:uid="{7202B61C-2A82-45A8-BD74-40DB341D0167}">
      <text>
        <r>
          <rPr>
            <sz val="9"/>
            <color indexed="81"/>
            <rFont val="MS P ゴシック"/>
            <family val="3"/>
            <charset val="128"/>
          </rPr>
          <t>ドロップダウンで
あり・なし 選択</t>
        </r>
      </text>
    </comment>
    <comment ref="H81" authorId="0" shapeId="0" xr:uid="{40BC16C6-07E7-4F09-9D01-F2F2AD632DE8}">
      <text>
        <r>
          <rPr>
            <sz val="9"/>
            <color indexed="81"/>
            <rFont val="MS P ゴシック"/>
            <family val="3"/>
            <charset val="128"/>
          </rPr>
          <t>ドロップダウンで
あり・なし 選択</t>
        </r>
      </text>
    </comment>
    <comment ref="H83" authorId="0" shapeId="0" xr:uid="{60EED38D-A3AD-49E0-B8D3-AF395EEBCF32}">
      <text>
        <r>
          <rPr>
            <sz val="9"/>
            <color indexed="81"/>
            <rFont val="MS P ゴシック"/>
            <family val="3"/>
            <charset val="128"/>
          </rPr>
          <t>ドロップダウンで
あり・なし 選択</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xml:space="preserve">東京都
</author>
  </authors>
  <commentList>
    <comment ref="M12" authorId="0" shapeId="0" xr:uid="{6E3C99F0-BB97-48D3-AE61-5B714BA68393}">
      <text>
        <r>
          <rPr>
            <sz val="9"/>
            <color indexed="81"/>
            <rFont val="MS P ゴシック"/>
            <family val="3"/>
            <charset val="128"/>
          </rPr>
          <t>その他の経費がある場合は
記入してください。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xml:space="preserve">東京都
</author>
    <author>東京都</author>
  </authors>
  <commentList>
    <comment ref="E7" authorId="0" shapeId="0" xr:uid="{F1192903-F56F-4ACC-9661-D528B2F1DB75}">
      <text>
        <r>
          <rPr>
            <b/>
            <sz val="11"/>
            <color indexed="81"/>
            <rFont val="MS P ゴシック"/>
            <family val="3"/>
            <charset val="128"/>
          </rPr>
          <t>年収は基本給＋固定手当(賞与含む）</t>
        </r>
        <r>
          <rPr>
            <sz val="11"/>
            <color indexed="81"/>
            <rFont val="MS P ゴシック"/>
            <family val="3"/>
            <charset val="128"/>
          </rPr>
          <t xml:space="preserve">
　新人研修に直接関係ない手当は計上対象外　
　例：夜勤手当や超過勤務手当等</t>
        </r>
      </text>
    </comment>
    <comment ref="A9" authorId="1" shapeId="0" xr:uid="{3E1BB541-85E4-4878-9221-9088CC35C061}">
      <text>
        <r>
          <rPr>
            <sz val="9"/>
            <color indexed="81"/>
            <rFont val="ＭＳ Ｐゴシック"/>
            <family val="3"/>
            <charset val="128"/>
          </rPr>
          <t>ピンクの行：</t>
        </r>
        <r>
          <rPr>
            <b/>
            <sz val="9"/>
            <color indexed="81"/>
            <rFont val="ＭＳ Ｐゴシック"/>
            <family val="3"/>
            <charset val="128"/>
          </rPr>
          <t>研修責任者用</t>
        </r>
      </text>
    </comment>
    <comment ref="U97" authorId="1" shapeId="0" xr:uid="{AEB592C7-915C-4EEA-8194-7DE8AD00C653}">
      <text>
        <r>
          <rPr>
            <b/>
            <sz val="9"/>
            <color indexed="81"/>
            <rFont val="MS P ゴシック"/>
            <family val="3"/>
            <charset val="128"/>
          </rPr>
          <t>上記内容を確認し、
チェックを付してください。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4" authorId="0" shapeId="0" xr:uid="{BB0FED04-F1DB-46B9-9D72-E57C50991A8E}">
      <text>
        <r>
          <rPr>
            <sz val="10"/>
            <color indexed="81"/>
            <rFont val="MS P ゴシック"/>
            <family val="3"/>
            <charset val="128"/>
          </rPr>
          <t>消耗品は、</t>
        </r>
        <r>
          <rPr>
            <b/>
            <u/>
            <sz val="10"/>
            <color indexed="81"/>
            <rFont val="MS P ゴシック"/>
            <family val="3"/>
            <charset val="128"/>
          </rPr>
          <t>１つずつ記載してください。</t>
        </r>
        <r>
          <rPr>
            <sz val="10"/>
            <color indexed="81"/>
            <rFont val="MS P ゴシック"/>
            <family val="3"/>
            <charset val="128"/>
          </rPr>
          <t xml:space="preserve">
違う種類の消耗品をまとめて記載しないでください。</t>
        </r>
      </text>
    </comment>
    <comment ref="J4" authorId="0" shapeId="0" xr:uid="{9BDB0E69-118C-4B1A-AA23-577AE116B984}">
      <text>
        <r>
          <rPr>
            <sz val="10"/>
            <color indexed="81"/>
            <rFont val="MS P ゴシック"/>
            <family val="3"/>
            <charset val="128"/>
          </rPr>
          <t>消耗品は、</t>
        </r>
        <r>
          <rPr>
            <b/>
            <u/>
            <sz val="10"/>
            <color indexed="81"/>
            <rFont val="MS P ゴシック"/>
            <family val="3"/>
            <charset val="128"/>
          </rPr>
          <t>１つずつ記載してください。</t>
        </r>
        <r>
          <rPr>
            <sz val="10"/>
            <color indexed="81"/>
            <rFont val="MS P ゴシック"/>
            <family val="3"/>
            <charset val="128"/>
          </rPr>
          <t xml:space="preserve">
違う種類の消耗品をまとめて記載しないでください。</t>
        </r>
      </text>
    </comment>
    <comment ref="D45" authorId="0" shapeId="0" xr:uid="{1E43A289-F793-487F-98D9-EA740C1ED6EC}">
      <text>
        <r>
          <rPr>
            <b/>
            <sz val="9"/>
            <color indexed="81"/>
            <rFont val="MS P ゴシック"/>
            <family val="3"/>
            <charset val="128"/>
          </rPr>
          <t>上記内容を確認し、
チェックを付してください。</t>
        </r>
      </text>
    </comment>
    <comment ref="K45" authorId="0" shapeId="0" xr:uid="{0277D0F3-3E78-4CD5-BEC2-E5FB15BA32A5}">
      <text>
        <r>
          <rPr>
            <b/>
            <sz val="9"/>
            <color indexed="81"/>
            <rFont val="MS P ゴシック"/>
            <family val="3"/>
            <charset val="128"/>
          </rPr>
          <t>上記内容を確認し、
チェックを付してください。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25" authorId="0" shapeId="0" xr:uid="{4DD64425-92CB-4ABB-A615-3F56E6FDBA2D}">
      <text>
        <r>
          <rPr>
            <b/>
            <sz val="9"/>
            <color indexed="81"/>
            <rFont val="MS P ゴシック"/>
            <family val="3"/>
            <charset val="128"/>
          </rPr>
          <t>上記内容を確認し、
チェックを付してください。</t>
        </r>
      </text>
    </comment>
    <comment ref="K25" authorId="0" shapeId="0" xr:uid="{49C81810-3AAD-46B1-ADEF-3E206EBFEBCF}">
      <text>
        <r>
          <rPr>
            <b/>
            <sz val="9"/>
            <color indexed="81"/>
            <rFont val="MS P ゴシック"/>
            <family val="3"/>
            <charset val="128"/>
          </rPr>
          <t>上記内容を確認し、
チェックを付してください。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5" authorId="0" shapeId="0" xr:uid="{1BBF5A22-743D-4506-A09B-7A3F7880FBDE}">
      <text>
        <r>
          <rPr>
            <sz val="11"/>
            <color indexed="81"/>
            <rFont val="MS P ゴシック"/>
            <family val="3"/>
            <charset val="128"/>
          </rPr>
          <t>・新人以外の看護職員も購入図書を使用している場合
⇒新人看護職員＋図書を使用する職員数を入力
・新人看護職員のみ使用する場合
⇒右の新人看護職員数を転記してください</t>
        </r>
      </text>
    </comment>
    <comment ref="N5" authorId="0" shapeId="0" xr:uid="{0088D5B2-130B-47AC-93AA-EBA737942D3A}">
      <text>
        <r>
          <rPr>
            <sz val="11"/>
            <color indexed="81"/>
            <rFont val="MS P ゴシック"/>
            <family val="3"/>
            <charset val="128"/>
          </rPr>
          <t>・他施設受入新人以外の看護職員も購入図書を使用している場合
⇒他施設受入新人看護職員＋図書を使用する職員数を入力
・他施設受入新人看護職員のみ使用する場合
⇒右の他施設受入新人看護職員数を転記してください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5" authorId="0" shapeId="0" xr:uid="{1BD13757-974C-42C1-B816-D517AD5A2858}">
      <text>
        <r>
          <rPr>
            <sz val="11"/>
            <color indexed="81"/>
            <rFont val="MS P ゴシック"/>
            <family val="3"/>
            <charset val="128"/>
          </rPr>
          <t>・新人以外の看護職員も購入図書を使用している場合
⇒新人看護職員＋図書を使用する職員数を入力
・新人看護職員のみ使用する場合
⇒右の新人看護職員数を転記してください</t>
        </r>
      </text>
    </comment>
    <comment ref="N5" authorId="0" shapeId="0" xr:uid="{1F0A957D-6742-4FF6-BC44-5D3AC507DA07}">
      <text>
        <r>
          <rPr>
            <sz val="11"/>
            <color indexed="81"/>
            <rFont val="MS P ゴシック"/>
            <family val="3"/>
            <charset val="128"/>
          </rPr>
          <t>・他施設受入新人以外の看護職員も購入図書を使用している場合
⇒他施設受入新人看護職員＋図書を使用する職員数を入力
・他施設受入新人看護職員のみ使用する場合
⇒右の他施設受入新人看護職員数を転記してください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4" authorId="0" shapeId="0" xr:uid="{4290AAE4-3D52-48D3-8FF2-2E468E2FAAB4}">
      <text>
        <r>
          <rPr>
            <sz val="10"/>
            <color indexed="81"/>
            <rFont val="MS P ゴシック"/>
            <family val="3"/>
            <charset val="128"/>
          </rPr>
          <t>基本的な臨床実践能力を獲得するための研修に要する経費が対象
例：静脈注射、導尿、吸引、口腔ケア等、基礎看護技術練習のためのシミュレーターやモデル人形など</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6" authorId="0" shapeId="0" xr:uid="{F52173C0-7135-4F5B-8494-78FD6810CEE2}">
      <text>
        <r>
          <rPr>
            <sz val="9"/>
            <color indexed="81"/>
            <rFont val="MS P ゴシック"/>
            <family val="3"/>
            <charset val="128"/>
          </rPr>
          <t>・法人理事長から院長への委任等、必要がある場合のみ提出
・委任する業務は、受任者名・受任者の印鑑を使用
・印鑑証明書は、委任者のもの１通が必要</t>
        </r>
      </text>
    </comment>
    <comment ref="J25" authorId="0" shapeId="0" xr:uid="{C14E0674-0759-4074-A43F-05818E33EC6F}">
      <text>
        <r>
          <rPr>
            <sz val="9"/>
            <color indexed="81"/>
            <rFont val="MS P ゴシック"/>
            <family val="3"/>
            <charset val="128"/>
          </rPr>
          <t>【重要】
☆法人の口座か病院長の口座か
☆委任状と口座名義人が一致しているか</t>
        </r>
      </text>
    </comment>
    <comment ref="C36" authorId="0" shapeId="0" xr:uid="{4933A9B1-0D5C-4C0E-8C90-4F7C8CEB0602}">
      <text>
        <r>
          <rPr>
            <sz val="9"/>
            <color indexed="81"/>
            <rFont val="MS P ゴシック"/>
            <family val="3"/>
            <charset val="128"/>
          </rPr>
          <t>☆法人所在地・法人名・代表者職氏名・印　が印鑑証明書の内容と一致しているか</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6" authorId="0" shapeId="0" xr:uid="{68DB9903-B844-402E-901C-BEC7EFDFB3EC}">
      <text>
        <r>
          <rPr>
            <sz val="9"/>
            <color indexed="81"/>
            <rFont val="MS P ゴシック"/>
            <family val="3"/>
            <charset val="128"/>
          </rPr>
          <t>・法人理事長から院長への委任等、必要がある場合のみ提出
・委任する業務は、受任者名・受任者の印鑑を使用
・印鑑証明書は、委任者のもの１通が必要</t>
        </r>
      </text>
    </comment>
    <comment ref="J25" authorId="0" shapeId="0" xr:uid="{D2FCCD75-AF5B-46BB-ADEA-5A7203AD0A5B}">
      <text>
        <r>
          <rPr>
            <sz val="9"/>
            <color indexed="81"/>
            <rFont val="MS P ゴシック"/>
            <family val="3"/>
            <charset val="128"/>
          </rPr>
          <t>【重要】
☆法人の口座か病院長の口座か
☆委任状と口座名義人が一致しているか</t>
        </r>
      </text>
    </comment>
    <comment ref="C36" authorId="0" shapeId="0" xr:uid="{88077F2C-E455-4A14-B0C5-88B0A6A107AE}">
      <text>
        <r>
          <rPr>
            <sz val="9"/>
            <color indexed="81"/>
            <rFont val="MS P ゴシック"/>
            <family val="3"/>
            <charset val="128"/>
          </rPr>
          <t>☆法人所在地・法人名・代表者職氏名・印　が印鑑証明書の内容と一致しているか</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4" authorId="0" shapeId="0" xr:uid="{5B59143D-F27B-447F-81B1-DA2CA338075D}">
      <text>
        <r>
          <rPr>
            <sz val="9"/>
            <color indexed="81"/>
            <rFont val="MS P ゴシック"/>
            <family val="3"/>
            <charset val="128"/>
          </rPr>
          <t>法人代表者名で申請等する場合で、
印鑑証明書とは異なる印鑑を使用する場合に提出してください。</t>
        </r>
      </text>
    </comment>
    <comment ref="E13" authorId="0" shapeId="0" xr:uid="{61FAAEA9-3934-442B-B974-0CC7D7F136E1}">
      <text>
        <r>
          <rPr>
            <sz val="9"/>
            <color indexed="81"/>
            <rFont val="MS P ゴシック"/>
            <family val="3"/>
            <charset val="128"/>
          </rPr>
          <t>使用する印鑑が業務によって異なる場合、使用印鑑届シートをコピーして使い分けをお願いします。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U24" authorId="0" shapeId="0" xr:uid="{9183B238-1987-446B-9D63-A2C4E2E81B5A}">
      <text>
        <r>
          <rPr>
            <sz val="9"/>
            <color indexed="81"/>
            <rFont val="MS P ゴシック"/>
            <family val="3"/>
            <charset val="128"/>
          </rPr>
          <t>新人保健師・助産師研修を別途実施する際は、それぞれの研修別に別紙1-4～1-6を提出</t>
        </r>
      </text>
    </comment>
    <comment ref="S31" authorId="0" shapeId="0" xr:uid="{AFA8DD0B-DED4-4B75-A25B-4FD50A1F3185}">
      <text>
        <r>
          <rPr>
            <sz val="9"/>
            <color indexed="81"/>
            <rFont val="MS P ゴシック"/>
            <family val="3"/>
            <charset val="128"/>
          </rPr>
          <t>人件費や消耗品などの金額の根拠となる資料
様式にある人件費算出シート等</t>
        </r>
      </text>
    </comment>
    <comment ref="X31" authorId="0" shapeId="0" xr:uid="{70E7C734-E4BE-4DED-8FD4-BB4F8FDCF78D}">
      <text>
        <r>
          <rPr>
            <sz val="9"/>
            <color indexed="81"/>
            <rFont val="MS P ゴシック"/>
            <family val="3"/>
            <charset val="128"/>
          </rPr>
          <t>別紙1-4 研修内容計画書の基本となる院内研修プログラム等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4" authorId="0" shapeId="0" xr:uid="{8BE6B334-4237-4257-A575-61920F57829D}">
      <text>
        <r>
          <rPr>
            <sz val="24"/>
            <color indexed="81"/>
            <rFont val="UD デジタル 教科書体 NK-B"/>
            <family val="1"/>
            <charset val="128"/>
          </rPr>
          <t>※黄色のセルのみご記入ください。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5" authorId="0" shapeId="0" xr:uid="{BBC14268-88D5-4650-B90C-A6D67D20DBA8}">
      <text>
        <r>
          <rPr>
            <sz val="18"/>
            <color indexed="81"/>
            <rFont val="UD デジタル 教科書体 NK-B"/>
            <family val="1"/>
            <charset val="128"/>
          </rPr>
          <t>※黄色のセルのみ
　　ご記入ください。</t>
        </r>
      </text>
    </comment>
    <comment ref="C7" authorId="0" shapeId="0" xr:uid="{6EB4D753-C061-4516-8220-2692D809198B}">
      <text>
        <r>
          <rPr>
            <b/>
            <sz val="14"/>
            <color indexed="81"/>
            <rFont val="MS P ゴシック"/>
            <family val="3"/>
            <charset val="128"/>
          </rPr>
          <t>黄色のセル以外の経費は、算出根拠のシートの金額が転記されるので、</t>
        </r>
        <r>
          <rPr>
            <b/>
            <u/>
            <sz val="14"/>
            <color indexed="81"/>
            <rFont val="MS P ゴシック"/>
            <family val="3"/>
            <charset val="128"/>
          </rPr>
          <t>右側にあるリンクから内訳</t>
        </r>
        <r>
          <rPr>
            <b/>
            <sz val="14"/>
            <color indexed="81"/>
            <rFont val="MS P ゴシック"/>
            <family val="3"/>
            <charset val="128"/>
          </rPr>
          <t>をご作成ください。
黄色のセルの経費の項目は、</t>
        </r>
        <r>
          <rPr>
            <b/>
            <u/>
            <sz val="14"/>
            <color indexed="81"/>
            <rFont val="MS P ゴシック"/>
            <family val="3"/>
            <charset val="128"/>
          </rPr>
          <t>下記の積算内訳</t>
        </r>
        <r>
          <rPr>
            <b/>
            <sz val="14"/>
            <color indexed="81"/>
            <rFont val="MS P ゴシック"/>
            <family val="3"/>
            <charset val="128"/>
          </rPr>
          <t>にご記入ください。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東京都</author>
    <author xml:space="preserve">東京都
</author>
  </authors>
  <commentList>
    <comment ref="B4" authorId="0" shapeId="0" xr:uid="{2D42A1DA-D884-42AE-907F-84524D0EBDBD}">
      <text>
        <r>
          <rPr>
            <sz val="18"/>
            <color indexed="81"/>
            <rFont val="UD デジタル 教科書体 NK-B"/>
            <family val="1"/>
            <charset val="128"/>
          </rPr>
          <t>※黄色のセルのみご記入ください。</t>
        </r>
      </text>
    </comment>
    <comment ref="S6" authorId="1" shapeId="0" xr:uid="{B2E468D2-BDE0-4E64-92A1-95AF6A209C53}">
      <text>
        <r>
          <rPr>
            <b/>
            <sz val="12"/>
            <color indexed="81"/>
            <rFont val="MS P ゴシック"/>
            <family val="3"/>
            <charset val="128"/>
          </rPr>
          <t>別紙1-7と一致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東京都</author>
    <author xml:space="preserve">東京都
</author>
  </authors>
  <commentList>
    <comment ref="F3" authorId="0" shapeId="0" xr:uid="{9D5EBBF5-76FE-4DEE-A805-D3A994B1CE18}">
      <text>
        <r>
          <rPr>
            <sz val="18"/>
            <color indexed="81"/>
            <rFont val="UD デジタル 教科書体 NK-B"/>
            <family val="1"/>
            <charset val="128"/>
          </rPr>
          <t>※黄色のセルのみご記入ください。</t>
        </r>
      </text>
    </comment>
    <comment ref="B5" authorId="0" shapeId="0" xr:uid="{4EC7BD7D-440B-486F-ABBC-9677E764AE09}">
      <text>
        <r>
          <rPr>
            <sz val="12"/>
            <color indexed="81"/>
            <rFont val="MS P ゴシック"/>
            <family val="3"/>
            <charset val="128"/>
          </rPr>
          <t>研修種別：
実施した研修を選択</t>
        </r>
      </text>
    </comment>
    <comment ref="F5" authorId="1" shapeId="0" xr:uid="{3B821EE9-5549-4BDD-9E5C-B99BCF7E9982}">
      <text>
        <r>
          <rPr>
            <b/>
            <sz val="9"/>
            <color indexed="81"/>
            <rFont val="MS P ゴシック"/>
            <family val="3"/>
            <charset val="128"/>
          </rPr>
          <t xml:space="preserve">＊臨床実践能力を獲得するための研修に要する経費を補助対象としています。要綱参照
　✕：ハイキング　
　✕：記念撮影
</t>
        </r>
        <r>
          <rPr>
            <sz val="9"/>
            <color indexed="81"/>
            <rFont val="MS P ゴシック"/>
            <family val="3"/>
            <charset val="128"/>
          </rPr>
          <t xml:space="preserve">
</t>
        </r>
        <r>
          <rPr>
            <sz val="8"/>
            <color indexed="81"/>
            <rFont val="MS P ゴシック"/>
            <family val="3"/>
            <charset val="128"/>
          </rPr>
          <t xml:space="preserve">題目でわかりにくいものは内容を記入
 例：＊リフレッシュ研修　ほっとする時間
　　   　(内容を記載：３ヵ月の振り返り等）
     ＊オリエンテーション　ローテーション
　　　　（内容を記載）
　　 ＊基礎看護技術
　　　　（内容を記載）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3" authorId="0" shapeId="0" xr:uid="{212BEB0E-1A8C-4CF5-B71B-531F43DF8916}">
      <text>
        <r>
          <rPr>
            <sz val="18"/>
            <color indexed="81"/>
            <rFont val="UD デジタル 教科書体 NK-B"/>
            <family val="1"/>
            <charset val="128"/>
          </rPr>
          <t>※黄色のセルのみご記入ください。</t>
        </r>
      </text>
    </comment>
    <comment ref="E5" authorId="0" shapeId="0" xr:uid="{7064100B-C254-43A1-8CE6-9C07EE56902D}">
      <text>
        <r>
          <rPr>
            <sz val="9"/>
            <color indexed="81"/>
            <rFont val="MS P ゴシック"/>
            <family val="3"/>
            <charset val="128"/>
          </rPr>
          <t>免許：研修に参加した新人看護職員がどの免許を持ってるか？複数免許を有する場合は、主な業務に最も関係する免許を選択</t>
        </r>
      </text>
    </comment>
    <comment ref="F5" authorId="0" shapeId="0" xr:uid="{A0CD6AFA-BEAA-40B3-BF3C-CB527CC3CBF8}">
      <text>
        <r>
          <rPr>
            <sz val="9"/>
            <color indexed="81"/>
            <rFont val="MS P ゴシック"/>
            <family val="3"/>
            <charset val="128"/>
          </rPr>
          <t>研修種別：新人看護職員が、どの研修に参加したか？</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3" authorId="0" shapeId="0" xr:uid="{410CF118-5CCD-4903-A670-BE0B1C867F50}">
      <text>
        <r>
          <rPr>
            <sz val="18"/>
            <color indexed="81"/>
            <rFont val="UD デジタル 教科書体 NK-B"/>
            <family val="1"/>
            <charset val="128"/>
          </rPr>
          <t>※黄色のセルのみご記入ください。</t>
        </r>
      </text>
    </comment>
    <comment ref="F5" authorId="0" shapeId="0" xr:uid="{4582117F-2585-47FA-AA29-4AF9DBCE3BFB}">
      <text>
        <r>
          <rPr>
            <sz val="9"/>
            <color indexed="81"/>
            <rFont val="MS P ゴシック"/>
            <family val="3"/>
            <charset val="128"/>
          </rPr>
          <t>免許：研修に参加した他施設受入新人看護職員がどの免許を持ってるか？複数免許を有する場合は、主な業務に最も関係する免許を選択</t>
        </r>
      </text>
    </comment>
    <comment ref="G5" authorId="0" shapeId="0" xr:uid="{7A4C9B07-E5E1-403C-8A1A-2467834F6750}">
      <text>
        <r>
          <rPr>
            <sz val="9"/>
            <color indexed="81"/>
            <rFont val="MS P ゴシック"/>
            <family val="3"/>
            <charset val="128"/>
          </rPr>
          <t>研修種別：他施設受入新人看護職員が、どの研修に参加したか？</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東京都</author>
    <author xml:space="preserve">東京都
</author>
  </authors>
  <commentList>
    <comment ref="B4" authorId="0" shapeId="0" xr:uid="{DD6F1263-6885-43BF-9A5E-FA6F8A97A815}">
      <text>
        <r>
          <rPr>
            <sz val="18"/>
            <color indexed="81"/>
            <rFont val="UD デジタル 教科書体 NK-B"/>
            <family val="1"/>
            <charset val="128"/>
          </rPr>
          <t>※黄色のセルのみご記入ください。</t>
        </r>
      </text>
    </comment>
    <comment ref="E8" authorId="1" shapeId="0" xr:uid="{C685EF3C-22E7-47A5-94EF-EF9C16669D43}">
      <text>
        <r>
          <rPr>
            <sz val="9"/>
            <color indexed="81"/>
            <rFont val="MS P ゴシック"/>
            <family val="3"/>
            <charset val="128"/>
          </rPr>
          <t>専任とは臨床業務を行わず、年間を通じて新人研修のみ従事している場合</t>
        </r>
      </text>
    </comment>
    <comment ref="G16" authorId="1" shapeId="0" xr:uid="{F1FCDFFB-2E23-4FBB-AB70-AAF40ACE28CD}">
      <text>
        <r>
          <rPr>
            <sz val="9"/>
            <color indexed="81"/>
            <rFont val="MS P ゴシック"/>
            <family val="3"/>
            <charset val="128"/>
          </rPr>
          <t>看護職員のみ
記載</t>
        </r>
      </text>
    </comment>
  </commentList>
</comments>
</file>

<file path=xl/sharedStrings.xml><?xml version="1.0" encoding="utf-8"?>
<sst xmlns="http://schemas.openxmlformats.org/spreadsheetml/2006/main" count="1454" uniqueCount="764">
  <si>
    <t>施設名　　　　　　　　　　　　</t>
    <rPh sb="0" eb="2">
      <t>シセツ</t>
    </rPh>
    <rPh sb="2" eb="3">
      <t>メイ</t>
    </rPh>
    <phoneticPr fontId="5"/>
  </si>
  <si>
    <t>計</t>
    <rPh sb="0" eb="1">
      <t>ケイ</t>
    </rPh>
    <phoneticPr fontId="5"/>
  </si>
  <si>
    <t>区分</t>
  </si>
  <si>
    <t>総事業費</t>
  </si>
  <si>
    <t>差引額</t>
  </si>
  <si>
    <t>基準額</t>
    <rPh sb="0" eb="3">
      <t>キジュンガク</t>
    </rPh>
    <phoneticPr fontId="5"/>
  </si>
  <si>
    <t>選定額</t>
  </si>
  <si>
    <t xml:space="preserve">Ａ </t>
  </si>
  <si>
    <t>Ｂ</t>
  </si>
  <si>
    <t>(Ａ－Ｂ)Ｃ</t>
  </si>
  <si>
    <t xml:space="preserve">Ｄ </t>
  </si>
  <si>
    <t xml:space="preserve">円 </t>
  </si>
  <si>
    <t>小計</t>
    <rPh sb="0" eb="2">
      <t>ショウケイ</t>
    </rPh>
    <phoneticPr fontId="5"/>
  </si>
  <si>
    <t>支出予定額</t>
  </si>
  <si>
    <t>積算内訳</t>
  </si>
  <si>
    <t>消耗品費</t>
    <rPh sb="0" eb="3">
      <t>ショウモウヒン</t>
    </rPh>
    <rPh sb="3" eb="4">
      <t>ヒ</t>
    </rPh>
    <phoneticPr fontId="5"/>
  </si>
  <si>
    <t>合計</t>
  </si>
  <si>
    <t>賃金</t>
    <rPh sb="0" eb="2">
      <t>チンギン</t>
    </rPh>
    <phoneticPr fontId="5"/>
  </si>
  <si>
    <t>需用費</t>
    <rPh sb="0" eb="3">
      <t>ジュヨウヒ</t>
    </rPh>
    <phoneticPr fontId="5"/>
  </si>
  <si>
    <t>印刷製本費</t>
    <rPh sb="0" eb="2">
      <t>インサツ</t>
    </rPh>
    <rPh sb="2" eb="4">
      <t>セイホン</t>
    </rPh>
    <rPh sb="4" eb="5">
      <t>ヒ</t>
    </rPh>
    <phoneticPr fontId="5"/>
  </si>
  <si>
    <t>会議費</t>
    <rPh sb="0" eb="3">
      <t>カイギヒ</t>
    </rPh>
    <phoneticPr fontId="5"/>
  </si>
  <si>
    <t>役務費</t>
    <rPh sb="0" eb="2">
      <t>エキム</t>
    </rPh>
    <rPh sb="2" eb="3">
      <t>ヒ</t>
    </rPh>
    <phoneticPr fontId="5"/>
  </si>
  <si>
    <t>通信運搬費</t>
    <rPh sb="0" eb="2">
      <t>ツウシン</t>
    </rPh>
    <rPh sb="2" eb="5">
      <t>ウンパンヒ</t>
    </rPh>
    <phoneticPr fontId="5"/>
  </si>
  <si>
    <t>使用料及び賃借料</t>
    <rPh sb="0" eb="3">
      <t>シヨウリョウ</t>
    </rPh>
    <rPh sb="3" eb="4">
      <t>オヨ</t>
    </rPh>
    <rPh sb="5" eb="8">
      <t>チンシャクリョウ</t>
    </rPh>
    <phoneticPr fontId="5"/>
  </si>
  <si>
    <t>金額</t>
    <rPh sb="0" eb="2">
      <t>キンガク</t>
    </rPh>
    <phoneticPr fontId="5"/>
  </si>
  <si>
    <t>旅費</t>
    <rPh sb="0" eb="2">
      <t>リョヒ</t>
    </rPh>
    <phoneticPr fontId="5"/>
  </si>
  <si>
    <t>備品購入費</t>
    <rPh sb="0" eb="2">
      <t>ビヒン</t>
    </rPh>
    <rPh sb="2" eb="5">
      <t>コウニュウヒ</t>
    </rPh>
    <phoneticPr fontId="5"/>
  </si>
  <si>
    <t>時間</t>
    <rPh sb="0" eb="2">
      <t>ジカン</t>
    </rPh>
    <phoneticPr fontId="5"/>
  </si>
  <si>
    <t>人</t>
    <rPh sb="0" eb="1">
      <t>ニン</t>
    </rPh>
    <phoneticPr fontId="5"/>
  </si>
  <si>
    <t>円</t>
    <rPh sb="0" eb="1">
      <t>エン</t>
    </rPh>
    <phoneticPr fontId="5"/>
  </si>
  <si>
    <t>雑役務費</t>
    <rPh sb="0" eb="3">
      <t>ザツエキム</t>
    </rPh>
    <rPh sb="3" eb="4">
      <t>ヒ</t>
    </rPh>
    <phoneticPr fontId="5"/>
  </si>
  <si>
    <t>総時間数</t>
    <rPh sb="0" eb="1">
      <t>ソウ</t>
    </rPh>
    <rPh sb="1" eb="4">
      <t>ジカンスウ</t>
    </rPh>
    <phoneticPr fontId="5"/>
  </si>
  <si>
    <t>受入予定数</t>
    <rPh sb="0" eb="2">
      <t>ウケイレ</t>
    </rPh>
    <rPh sb="2" eb="4">
      <t>ヨテイ</t>
    </rPh>
    <rPh sb="4" eb="5">
      <t>スウ</t>
    </rPh>
    <phoneticPr fontId="5"/>
  </si>
  <si>
    <t>（研　　修　　経　　費）</t>
    <rPh sb="1" eb="2">
      <t>ケン</t>
    </rPh>
    <rPh sb="4" eb="5">
      <t>オサム</t>
    </rPh>
    <rPh sb="7" eb="8">
      <t>キョウ</t>
    </rPh>
    <rPh sb="10" eb="11">
      <t>ヒ</t>
    </rPh>
    <phoneticPr fontId="5"/>
  </si>
  <si>
    <t>研修責任者経費</t>
    <rPh sb="0" eb="2">
      <t>ケンシュウ</t>
    </rPh>
    <rPh sb="2" eb="5">
      <t>セキニンシャ</t>
    </rPh>
    <rPh sb="5" eb="7">
      <t>ケイヒ</t>
    </rPh>
    <phoneticPr fontId="5"/>
  </si>
  <si>
    <t>謝金</t>
    <rPh sb="0" eb="2">
      <t>シャキン</t>
    </rPh>
    <phoneticPr fontId="5"/>
  </si>
  <si>
    <t>人件費</t>
    <rPh sb="0" eb="3">
      <t>ジンケンヒ</t>
    </rPh>
    <phoneticPr fontId="5"/>
  </si>
  <si>
    <t>手当</t>
    <rPh sb="0" eb="2">
      <t>テアテ</t>
    </rPh>
    <phoneticPr fontId="5"/>
  </si>
  <si>
    <t>図書購入費</t>
    <rPh sb="0" eb="2">
      <t>トショ</t>
    </rPh>
    <rPh sb="2" eb="5">
      <t>コウニュウヒ</t>
    </rPh>
    <phoneticPr fontId="5"/>
  </si>
  <si>
    <t>（教 育 担 当 者 経 費）</t>
    <rPh sb="1" eb="2">
      <t>キョウ</t>
    </rPh>
    <rPh sb="3" eb="4">
      <t>イク</t>
    </rPh>
    <rPh sb="5" eb="6">
      <t>タダシ</t>
    </rPh>
    <rPh sb="7" eb="8">
      <t>トウ</t>
    </rPh>
    <rPh sb="9" eb="10">
      <t>モノ</t>
    </rPh>
    <rPh sb="11" eb="12">
      <t>キョウ</t>
    </rPh>
    <rPh sb="13" eb="14">
      <t>ヒ</t>
    </rPh>
    <phoneticPr fontId="5"/>
  </si>
  <si>
    <t>教育担当者経費</t>
    <rPh sb="0" eb="2">
      <t>キョウイク</t>
    </rPh>
    <rPh sb="2" eb="5">
      <t>タントウシャ</t>
    </rPh>
    <rPh sb="5" eb="7">
      <t>ケイヒ</t>
    </rPh>
    <phoneticPr fontId="5"/>
  </si>
  <si>
    <t>（医療機関受入研修事業）</t>
    <rPh sb="1" eb="3">
      <t>イリョウ</t>
    </rPh>
    <rPh sb="3" eb="5">
      <t>キカン</t>
    </rPh>
    <rPh sb="5" eb="7">
      <t>ウケイレ</t>
    </rPh>
    <rPh sb="7" eb="9">
      <t>ケンシュウ</t>
    </rPh>
    <rPh sb="9" eb="11">
      <t>ジギョウ</t>
    </rPh>
    <phoneticPr fontId="5"/>
  </si>
  <si>
    <t>医療法上の許可病床総数</t>
    <rPh sb="0" eb="3">
      <t>イリョウホウ</t>
    </rPh>
    <rPh sb="3" eb="4">
      <t>ジョウ</t>
    </rPh>
    <rPh sb="5" eb="7">
      <t>キョカ</t>
    </rPh>
    <rPh sb="7" eb="9">
      <t>ビョウショウ</t>
    </rPh>
    <rPh sb="9" eb="11">
      <t>ソウスウ</t>
    </rPh>
    <phoneticPr fontId="5"/>
  </si>
  <si>
    <t>看護
職員数</t>
    <rPh sb="0" eb="2">
      <t>カンゴ</t>
    </rPh>
    <rPh sb="3" eb="6">
      <t>ショクインスウ</t>
    </rPh>
    <phoneticPr fontId="5"/>
  </si>
  <si>
    <t>研修における組織体制</t>
    <rPh sb="0" eb="2">
      <t>ケンシュウ</t>
    </rPh>
    <rPh sb="6" eb="8">
      <t>ソシキ</t>
    </rPh>
    <rPh sb="8" eb="10">
      <t>タイセイ</t>
    </rPh>
    <phoneticPr fontId="5"/>
  </si>
  <si>
    <t>医療機関受入研修事業</t>
    <rPh sb="0" eb="2">
      <t>イリョウ</t>
    </rPh>
    <rPh sb="2" eb="4">
      <t>キカン</t>
    </rPh>
    <rPh sb="4" eb="6">
      <t>ウケイレ</t>
    </rPh>
    <rPh sb="6" eb="8">
      <t>ケンシュウ</t>
    </rPh>
    <rPh sb="8" eb="10">
      <t>ジギョウ</t>
    </rPh>
    <phoneticPr fontId="5"/>
  </si>
  <si>
    <t>研修
責任者数</t>
    <rPh sb="0" eb="2">
      <t>ケンシュウ</t>
    </rPh>
    <rPh sb="3" eb="6">
      <t>セキニンシャ</t>
    </rPh>
    <rPh sb="6" eb="7">
      <t>スウ</t>
    </rPh>
    <phoneticPr fontId="5"/>
  </si>
  <si>
    <t>教育
担当者数</t>
    <rPh sb="0" eb="2">
      <t>キョウイク</t>
    </rPh>
    <rPh sb="3" eb="6">
      <t>タントウシャ</t>
    </rPh>
    <rPh sb="6" eb="7">
      <t>スウ</t>
    </rPh>
    <phoneticPr fontId="5"/>
  </si>
  <si>
    <t>実地
指導者数</t>
    <rPh sb="0" eb="2">
      <t>ジッチ</t>
    </rPh>
    <rPh sb="3" eb="6">
      <t>シドウシャ</t>
    </rPh>
    <rPh sb="6" eb="7">
      <t>スウ</t>
    </rPh>
    <phoneticPr fontId="5"/>
  </si>
  <si>
    <t>実施日数</t>
    <rPh sb="0" eb="2">
      <t>ジッシ</t>
    </rPh>
    <rPh sb="2" eb="4">
      <t>ニッスウ</t>
    </rPh>
    <phoneticPr fontId="5"/>
  </si>
  <si>
    <t>床</t>
    <rPh sb="0" eb="1">
      <t>ユカ</t>
    </rPh>
    <phoneticPr fontId="5"/>
  </si>
  <si>
    <t>月</t>
    <rPh sb="0" eb="1">
      <t>ツキ</t>
    </rPh>
    <phoneticPr fontId="5"/>
  </si>
  <si>
    <t>日</t>
    <rPh sb="0" eb="1">
      <t>ニチ</t>
    </rPh>
    <phoneticPr fontId="5"/>
  </si>
  <si>
    <t>有</t>
    <rPh sb="0" eb="1">
      <t>ア</t>
    </rPh>
    <phoneticPr fontId="5"/>
  </si>
  <si>
    <t>無</t>
    <rPh sb="0" eb="1">
      <t>ム</t>
    </rPh>
    <phoneticPr fontId="5"/>
  </si>
  <si>
    <t>研修経費
①</t>
    <rPh sb="0" eb="2">
      <t>ケンシュウ</t>
    </rPh>
    <rPh sb="2" eb="4">
      <t>ケイヒ</t>
    </rPh>
    <phoneticPr fontId="5"/>
  </si>
  <si>
    <t>教育担当者
経費②</t>
    <rPh sb="0" eb="2">
      <t>キョウイク</t>
    </rPh>
    <rPh sb="2" eb="5">
      <t>タントウシャ</t>
    </rPh>
    <rPh sb="6" eb="8">
      <t>ケイヒ</t>
    </rPh>
    <phoneticPr fontId="5"/>
  </si>
  <si>
    <t>医療機関受入
研修事業③</t>
    <rPh sb="0" eb="2">
      <t>イリョウ</t>
    </rPh>
    <rPh sb="2" eb="4">
      <t>キカン</t>
    </rPh>
    <rPh sb="4" eb="6">
      <t>ウケイレ</t>
    </rPh>
    <rPh sb="7" eb="9">
      <t>ケンシュウ</t>
    </rPh>
    <rPh sb="9" eb="11">
      <t>ジギョウ</t>
    </rPh>
    <phoneticPr fontId="5"/>
  </si>
  <si>
    <t>【記入方法】</t>
    <rPh sb="1" eb="3">
      <t>キニュウ</t>
    </rPh>
    <rPh sb="3" eb="5">
      <t>ホウホウ</t>
    </rPh>
    <phoneticPr fontId="2"/>
  </si>
  <si>
    <t>　１　Ａ欄の「総事業費」には、新人看護職員研修事業にかかる総事業費を記入すること。</t>
    <rPh sb="4" eb="5">
      <t>ラン</t>
    </rPh>
    <rPh sb="7" eb="8">
      <t>ソウ</t>
    </rPh>
    <rPh sb="8" eb="10">
      <t>ジギョウ</t>
    </rPh>
    <rPh sb="10" eb="11">
      <t>ヒ</t>
    </rPh>
    <rPh sb="15" eb="16">
      <t>シン</t>
    </rPh>
    <rPh sb="16" eb="17">
      <t>ジン</t>
    </rPh>
    <rPh sb="17" eb="19">
      <t>カンゴ</t>
    </rPh>
    <rPh sb="19" eb="21">
      <t>ショクイン</t>
    </rPh>
    <rPh sb="21" eb="23">
      <t>ケンシュウ</t>
    </rPh>
    <rPh sb="23" eb="25">
      <t>ジギョウ</t>
    </rPh>
    <rPh sb="29" eb="30">
      <t>ソウ</t>
    </rPh>
    <rPh sb="30" eb="32">
      <t>ジギョウ</t>
    </rPh>
    <rPh sb="32" eb="33">
      <t>ヒ</t>
    </rPh>
    <rPh sb="34" eb="36">
      <t>キニュウ</t>
    </rPh>
    <phoneticPr fontId="5"/>
  </si>
  <si>
    <t>　８　Ｌ欄の「選定額」には、Ｃ欄、Ｄ欄、Ｋ欄の金額を比較して一番少ない額を記入すること。</t>
    <rPh sb="7" eb="9">
      <t>センテイ</t>
    </rPh>
    <rPh sb="9" eb="10">
      <t>ガク</t>
    </rPh>
    <rPh sb="15" eb="16">
      <t>ラン</t>
    </rPh>
    <rPh sb="18" eb="19">
      <t>ラン</t>
    </rPh>
    <rPh sb="30" eb="32">
      <t>イチバン</t>
    </rPh>
    <phoneticPr fontId="5"/>
  </si>
  <si>
    <t>　９　Ｍ欄の「補助所要額」には、Ｌ欄の金額に２分の１を乗じた金額（ただし、1,000円未満の端数が出る場合は切り捨て）を記入すること。</t>
    <rPh sb="4" eb="5">
      <t>ラン</t>
    </rPh>
    <rPh sb="7" eb="9">
      <t>ホジョ</t>
    </rPh>
    <rPh sb="9" eb="11">
      <t>ショヨウ</t>
    </rPh>
    <rPh sb="11" eb="12">
      <t>ガク</t>
    </rPh>
    <rPh sb="17" eb="18">
      <t>ラン</t>
    </rPh>
    <rPh sb="19" eb="21">
      <t>キンガク</t>
    </rPh>
    <rPh sb="23" eb="24">
      <t>ブン</t>
    </rPh>
    <rPh sb="27" eb="28">
      <t>ジョウ</t>
    </rPh>
    <rPh sb="30" eb="32">
      <t>キンガク</t>
    </rPh>
    <rPh sb="42" eb="43">
      <t>エン</t>
    </rPh>
    <rPh sb="43" eb="45">
      <t>ミマン</t>
    </rPh>
    <rPh sb="46" eb="48">
      <t>ハスウ</t>
    </rPh>
    <rPh sb="49" eb="50">
      <t>デ</t>
    </rPh>
    <rPh sb="51" eb="53">
      <t>バアイ</t>
    </rPh>
    <rPh sb="54" eb="55">
      <t>キ</t>
    </rPh>
    <rPh sb="56" eb="57">
      <t>ス</t>
    </rPh>
    <rPh sb="60" eb="62">
      <t>キニュウ</t>
    </rPh>
    <phoneticPr fontId="5"/>
  </si>
  <si>
    <t>　５　Ｈ欄の「医療機関受入研修事業」の「総時間数」は、例えば、１回５時間の研修に３人の新人職員を受け入れて実施した場合は５×３＝１５（時間）</t>
    <rPh sb="4" eb="5">
      <t>ラン</t>
    </rPh>
    <rPh sb="7" eb="9">
      <t>イリョウ</t>
    </rPh>
    <rPh sb="9" eb="11">
      <t>キカン</t>
    </rPh>
    <rPh sb="11" eb="13">
      <t>ウケイレ</t>
    </rPh>
    <rPh sb="13" eb="15">
      <t>ケンシュウ</t>
    </rPh>
    <rPh sb="15" eb="17">
      <t>ジギョウ</t>
    </rPh>
    <rPh sb="20" eb="21">
      <t>ソウ</t>
    </rPh>
    <rPh sb="21" eb="24">
      <t>ジカンスウ</t>
    </rPh>
    <rPh sb="27" eb="28">
      <t>タト</t>
    </rPh>
    <rPh sb="32" eb="33">
      <t>カイ</t>
    </rPh>
    <rPh sb="34" eb="36">
      <t>ジカン</t>
    </rPh>
    <rPh sb="37" eb="39">
      <t>ケンシュウ</t>
    </rPh>
    <rPh sb="41" eb="42">
      <t>ニン</t>
    </rPh>
    <rPh sb="43" eb="45">
      <t>シンジン</t>
    </rPh>
    <rPh sb="45" eb="47">
      <t>ショクイン</t>
    </rPh>
    <rPh sb="48" eb="49">
      <t>ウ</t>
    </rPh>
    <rPh sb="50" eb="51">
      <t>イ</t>
    </rPh>
    <rPh sb="53" eb="55">
      <t>ジッシ</t>
    </rPh>
    <rPh sb="57" eb="59">
      <t>バアイ</t>
    </rPh>
    <rPh sb="67" eb="69">
      <t>ジカン</t>
    </rPh>
    <phoneticPr fontId="5"/>
  </si>
  <si>
    <t>新人看護職員研修事業　所要額調書</t>
    <rPh sb="0" eb="2">
      <t>シンジン</t>
    </rPh>
    <rPh sb="2" eb="4">
      <t>カンゴ</t>
    </rPh>
    <rPh sb="4" eb="6">
      <t>ショクイン</t>
    </rPh>
    <rPh sb="6" eb="8">
      <t>ケンシュウ</t>
    </rPh>
    <rPh sb="8" eb="10">
      <t>ジギョウ</t>
    </rPh>
    <rPh sb="11" eb="13">
      <t>ショヨウ</t>
    </rPh>
    <rPh sb="13" eb="14">
      <t>ガク</t>
    </rPh>
    <rPh sb="14" eb="16">
      <t>チョウショ</t>
    </rPh>
    <phoneticPr fontId="2"/>
  </si>
  <si>
    <t>新人看護職員研修 事業計画書</t>
    <rPh sb="0" eb="2">
      <t>シンジン</t>
    </rPh>
    <rPh sb="2" eb="4">
      <t>カンゴ</t>
    </rPh>
    <rPh sb="4" eb="6">
      <t>ショクイン</t>
    </rPh>
    <rPh sb="6" eb="8">
      <t>ケンシュウ</t>
    </rPh>
    <rPh sb="9" eb="11">
      <t>ジギョウ</t>
    </rPh>
    <rPh sb="11" eb="14">
      <t>ケイカクショ</t>
    </rPh>
    <phoneticPr fontId="2"/>
  </si>
  <si>
    <t>寄付金
その他の
収入額</t>
    <phoneticPr fontId="5"/>
  </si>
  <si>
    <t>対象経費
の支出
予定額</t>
    <phoneticPr fontId="5"/>
  </si>
  <si>
    <t>補助
所要額</t>
    <phoneticPr fontId="5"/>
  </si>
  <si>
    <t>　　　複数人で４０時間となれば１人とする。</t>
    <phoneticPr fontId="2"/>
  </si>
  <si>
    <t>報償費</t>
    <phoneticPr fontId="5"/>
  </si>
  <si>
    <t>研修内容</t>
    <rPh sb="0" eb="2">
      <t>ケンシュウ</t>
    </rPh>
    <rPh sb="2" eb="4">
      <t>ナイヨウ</t>
    </rPh>
    <phoneticPr fontId="2"/>
  </si>
  <si>
    <t>実施場所</t>
    <rPh sb="0" eb="2">
      <t>ジッシ</t>
    </rPh>
    <rPh sb="2" eb="4">
      <t>バショ</t>
    </rPh>
    <phoneticPr fontId="2"/>
  </si>
  <si>
    <t>参加者</t>
    <rPh sb="0" eb="2">
      <t>サンカ</t>
    </rPh>
    <rPh sb="2" eb="3">
      <t>シャ</t>
    </rPh>
    <phoneticPr fontId="2"/>
  </si>
  <si>
    <t>（人）</t>
    <rPh sb="1" eb="2">
      <t>ヒト</t>
    </rPh>
    <phoneticPr fontId="2"/>
  </si>
  <si>
    <t>備考</t>
    <rPh sb="0" eb="2">
      <t>ビコウ</t>
    </rPh>
    <phoneticPr fontId="2"/>
  </si>
  <si>
    <t>施設名　　　　　　　　　　　　　</t>
    <rPh sb="0" eb="2">
      <t>シセツ</t>
    </rPh>
    <rPh sb="2" eb="3">
      <t>メイ</t>
    </rPh>
    <phoneticPr fontId="5"/>
  </si>
  <si>
    <t>④チーム支援型</t>
    <rPh sb="4" eb="6">
      <t>シエン</t>
    </rPh>
    <rPh sb="6" eb="7">
      <t>ガタ</t>
    </rPh>
    <phoneticPr fontId="5"/>
  </si>
  <si>
    <t>⑤相談窓口</t>
    <rPh sb="1" eb="3">
      <t>ソウダン</t>
    </rPh>
    <rPh sb="3" eb="5">
      <t>マドグチ</t>
    </rPh>
    <phoneticPr fontId="5"/>
  </si>
  <si>
    <t>⑥その他</t>
    <rPh sb="3" eb="4">
      <t>タ</t>
    </rPh>
    <phoneticPr fontId="5"/>
  </si>
  <si>
    <t>別紙１-２</t>
    <rPh sb="0" eb="2">
      <t>ベッシ</t>
    </rPh>
    <phoneticPr fontId="5"/>
  </si>
  <si>
    <t>別紙１－３</t>
    <rPh sb="0" eb="2">
      <t>ベッシ</t>
    </rPh>
    <phoneticPr fontId="2"/>
  </si>
  <si>
    <t>　２　Ｂ欄の「寄付金その他の収入額」には、本事業の対象経費に使途を特定した寄付金、及び研修受講者の納付する受講料等の収入を記入すること。</t>
    <rPh sb="4" eb="5">
      <t>ラン</t>
    </rPh>
    <rPh sb="7" eb="10">
      <t>キフキン</t>
    </rPh>
    <rPh sb="12" eb="13">
      <t>タ</t>
    </rPh>
    <rPh sb="14" eb="16">
      <t>シュウニュウ</t>
    </rPh>
    <rPh sb="16" eb="17">
      <t>ガク</t>
    </rPh>
    <rPh sb="21" eb="22">
      <t>ホン</t>
    </rPh>
    <rPh sb="22" eb="24">
      <t>ジギョウ</t>
    </rPh>
    <rPh sb="25" eb="27">
      <t>タイショウ</t>
    </rPh>
    <rPh sb="27" eb="29">
      <t>ケイヒ</t>
    </rPh>
    <rPh sb="30" eb="32">
      <t>シト</t>
    </rPh>
    <rPh sb="33" eb="35">
      <t>トクテイ</t>
    </rPh>
    <rPh sb="37" eb="40">
      <t>キフキン</t>
    </rPh>
    <rPh sb="41" eb="42">
      <t>オヨ</t>
    </rPh>
    <rPh sb="43" eb="45">
      <t>ケンシュウ</t>
    </rPh>
    <rPh sb="45" eb="48">
      <t>ジュコウシャ</t>
    </rPh>
    <rPh sb="49" eb="51">
      <t>ノウフ</t>
    </rPh>
    <rPh sb="53" eb="56">
      <t>ジュコウリョウ</t>
    </rPh>
    <rPh sb="56" eb="57">
      <t>トウ</t>
    </rPh>
    <rPh sb="58" eb="60">
      <t>シュウニュウ</t>
    </rPh>
    <rPh sb="61" eb="63">
      <t>キニュウ</t>
    </rPh>
    <phoneticPr fontId="5"/>
  </si>
  <si>
    <t>新人
看護
職員等数</t>
    <rPh sb="0" eb="2">
      <t>シンジン</t>
    </rPh>
    <rPh sb="3" eb="5">
      <t>カンゴ</t>
    </rPh>
    <rPh sb="6" eb="9">
      <t>ショクインナド</t>
    </rPh>
    <rPh sb="9" eb="10">
      <t>カズ</t>
    </rPh>
    <phoneticPr fontId="5"/>
  </si>
  <si>
    <t>Ｅ</t>
    <phoneticPr fontId="2"/>
  </si>
  <si>
    <t>Ｆ</t>
    <phoneticPr fontId="2"/>
  </si>
  <si>
    <t>Ｇ</t>
    <phoneticPr fontId="2"/>
  </si>
  <si>
    <t>Ｈ</t>
    <phoneticPr fontId="2"/>
  </si>
  <si>
    <t>Ｉ</t>
    <phoneticPr fontId="2"/>
  </si>
  <si>
    <t>Ｊ</t>
    <phoneticPr fontId="2"/>
  </si>
  <si>
    <t>Ｋ（Ｆ＋Ｇ＋Ｊ）</t>
    <phoneticPr fontId="5"/>
  </si>
  <si>
    <t>Ｌ</t>
    <phoneticPr fontId="2"/>
  </si>
  <si>
    <t>Ｍ</t>
    <phoneticPr fontId="5"/>
  </si>
  <si>
    <t>新人看護職員等</t>
    <rPh sb="0" eb="2">
      <t>シンジン</t>
    </rPh>
    <rPh sb="2" eb="4">
      <t>カンゴ</t>
    </rPh>
    <rPh sb="4" eb="6">
      <t>ショクイン</t>
    </rPh>
    <rPh sb="6" eb="7">
      <t>トウ</t>
    </rPh>
    <phoneticPr fontId="2"/>
  </si>
  <si>
    <t>新人看護職員研修参加者数</t>
    <rPh sb="0" eb="2">
      <t>シンジン</t>
    </rPh>
    <rPh sb="2" eb="4">
      <t>カンゴ</t>
    </rPh>
    <rPh sb="4" eb="6">
      <t>ショクイン</t>
    </rPh>
    <rPh sb="6" eb="8">
      <t>ケンシュウ</t>
    </rPh>
    <rPh sb="8" eb="11">
      <t>サンカシャ</t>
    </rPh>
    <rPh sb="11" eb="12">
      <t>スウ</t>
    </rPh>
    <phoneticPr fontId="2"/>
  </si>
  <si>
    <t>（再掲）</t>
    <rPh sb="1" eb="3">
      <t>サイケイ</t>
    </rPh>
    <phoneticPr fontId="2"/>
  </si>
  <si>
    <t>新人保健師研修参加者数</t>
    <rPh sb="0" eb="2">
      <t>シンジン</t>
    </rPh>
    <rPh sb="2" eb="4">
      <t>ホケン</t>
    </rPh>
    <rPh sb="4" eb="5">
      <t>シ</t>
    </rPh>
    <rPh sb="5" eb="7">
      <t>ケンシュウ</t>
    </rPh>
    <rPh sb="7" eb="10">
      <t>サンカシャ</t>
    </rPh>
    <rPh sb="10" eb="11">
      <t>スウ</t>
    </rPh>
    <phoneticPr fontId="2"/>
  </si>
  <si>
    <t>専
任</t>
    <rPh sb="0" eb="1">
      <t>アツム</t>
    </rPh>
    <rPh sb="2" eb="3">
      <t>ニン</t>
    </rPh>
    <phoneticPr fontId="5"/>
  </si>
  <si>
    <t>兼
任</t>
    <rPh sb="0" eb="1">
      <t>ケン</t>
    </rPh>
    <rPh sb="2" eb="3">
      <t>ニン</t>
    </rPh>
    <phoneticPr fontId="5"/>
  </si>
  <si>
    <t>新人看護職員</t>
    <rPh sb="0" eb="2">
      <t>シンジン</t>
    </rPh>
    <rPh sb="2" eb="4">
      <t>カンゴ</t>
    </rPh>
    <rPh sb="4" eb="6">
      <t>ショクイン</t>
    </rPh>
    <phoneticPr fontId="2"/>
  </si>
  <si>
    <t xml:space="preserve">受入
予定
人数
計
</t>
    <rPh sb="0" eb="2">
      <t>ウケイレ</t>
    </rPh>
    <rPh sb="3" eb="5">
      <t>ヨテイ</t>
    </rPh>
    <rPh sb="6" eb="8">
      <t>ニンズウ</t>
    </rPh>
    <rPh sb="9" eb="10">
      <t>ケイ</t>
    </rPh>
    <phoneticPr fontId="5"/>
  </si>
  <si>
    <t>Ｄ</t>
    <phoneticPr fontId="2"/>
  </si>
  <si>
    <t>　　２　Ｂ欄の「看護職員数」とは、保健師・助産師・看護師・准看護師のいずれかの免許の有資格者数とし、二以上の免許を持つ者も一人として数える。</t>
    <rPh sb="5" eb="6">
      <t>ラン</t>
    </rPh>
    <rPh sb="8" eb="10">
      <t>カンゴ</t>
    </rPh>
    <rPh sb="10" eb="13">
      <t>ショクインスウ</t>
    </rPh>
    <rPh sb="17" eb="20">
      <t>ホケンシ</t>
    </rPh>
    <rPh sb="21" eb="24">
      <t>ジョサンシ</t>
    </rPh>
    <rPh sb="25" eb="28">
      <t>カンゴシ</t>
    </rPh>
    <rPh sb="29" eb="33">
      <t>ジュンカンゴシ</t>
    </rPh>
    <rPh sb="39" eb="41">
      <t>メンキョ</t>
    </rPh>
    <rPh sb="42" eb="46">
      <t>ユウシカクシャ</t>
    </rPh>
    <rPh sb="46" eb="47">
      <t>スウ</t>
    </rPh>
    <rPh sb="50" eb="51">
      <t>ニ</t>
    </rPh>
    <rPh sb="51" eb="53">
      <t>イジョウ</t>
    </rPh>
    <rPh sb="54" eb="56">
      <t>メンキョ</t>
    </rPh>
    <rPh sb="57" eb="58">
      <t>モ</t>
    </rPh>
    <rPh sb="59" eb="60">
      <t>モノ</t>
    </rPh>
    <phoneticPr fontId="5"/>
  </si>
  <si>
    <t>研修の公開・公募方法</t>
    <rPh sb="0" eb="2">
      <t>ケンシュウ</t>
    </rPh>
    <rPh sb="3" eb="5">
      <t>コウカイ</t>
    </rPh>
    <rPh sb="6" eb="8">
      <t>コウボ</t>
    </rPh>
    <rPh sb="8" eb="10">
      <t>ホウホウ</t>
    </rPh>
    <phoneticPr fontId="2"/>
  </si>
  <si>
    <t>施設名　　　　　　　　　　　</t>
    <rPh sb="0" eb="2">
      <t>シセツ</t>
    </rPh>
    <rPh sb="2" eb="3">
      <t>メイ</t>
    </rPh>
    <phoneticPr fontId="5"/>
  </si>
  <si>
    <t>　　　のように考え、記入日時点で予定している年間の総時間数を記載すること。医療機関受入研修事業を実施しない場合は、空欄とすること。</t>
    <rPh sb="37" eb="39">
      <t>イリョウ</t>
    </rPh>
    <rPh sb="39" eb="41">
      <t>キカン</t>
    </rPh>
    <rPh sb="41" eb="43">
      <t>ウケイレ</t>
    </rPh>
    <rPh sb="43" eb="45">
      <t>ケンシュウ</t>
    </rPh>
    <rPh sb="45" eb="47">
      <t>ジギョウ</t>
    </rPh>
    <rPh sb="48" eb="50">
      <t>ジッシ</t>
    </rPh>
    <rPh sb="53" eb="55">
      <t>バアイ</t>
    </rPh>
    <rPh sb="57" eb="59">
      <t>クウラン</t>
    </rPh>
    <phoneticPr fontId="2"/>
  </si>
  <si>
    <t>施設名</t>
    <rPh sb="0" eb="2">
      <t>シセツ</t>
    </rPh>
    <rPh sb="2" eb="3">
      <t>メイ</t>
    </rPh>
    <phoneticPr fontId="2"/>
  </si>
  <si>
    <t>看護職員
離職率</t>
    <rPh sb="0" eb="2">
      <t>カンゴ</t>
    </rPh>
    <rPh sb="2" eb="4">
      <t>ショクイン</t>
    </rPh>
    <rPh sb="5" eb="8">
      <t>リショクリツ</t>
    </rPh>
    <phoneticPr fontId="5"/>
  </si>
  <si>
    <t>保健師
離職率</t>
    <rPh sb="0" eb="2">
      <t>ホケン</t>
    </rPh>
    <rPh sb="2" eb="3">
      <t>シ</t>
    </rPh>
    <rPh sb="4" eb="7">
      <t>リショクリツ</t>
    </rPh>
    <phoneticPr fontId="5"/>
  </si>
  <si>
    <t>助産師
離職率</t>
    <rPh sb="0" eb="3">
      <t>ジョサンシ</t>
    </rPh>
    <rPh sb="4" eb="7">
      <t>リショクリツ</t>
    </rPh>
    <phoneticPr fontId="5"/>
  </si>
  <si>
    <t>新人看護
職員離職率</t>
    <rPh sb="0" eb="2">
      <t>シンジン</t>
    </rPh>
    <rPh sb="2" eb="4">
      <t>カンゴ</t>
    </rPh>
    <rPh sb="5" eb="7">
      <t>ショクイン</t>
    </rPh>
    <rPh sb="7" eb="10">
      <t>リショクリツ</t>
    </rPh>
    <phoneticPr fontId="5"/>
  </si>
  <si>
    <t>新人保健師
職員離職率</t>
    <rPh sb="0" eb="2">
      <t>シンジン</t>
    </rPh>
    <rPh sb="2" eb="5">
      <t>ホケンシ</t>
    </rPh>
    <rPh sb="6" eb="8">
      <t>ショクイン</t>
    </rPh>
    <rPh sb="8" eb="11">
      <t>リショクリツ</t>
    </rPh>
    <phoneticPr fontId="5"/>
  </si>
  <si>
    <t>新人助産師
職員離職率</t>
    <rPh sb="0" eb="2">
      <t>シンジン</t>
    </rPh>
    <rPh sb="2" eb="5">
      <t>ジョサンシ</t>
    </rPh>
    <rPh sb="6" eb="8">
      <t>ショクイン</t>
    </rPh>
    <rPh sb="8" eb="11">
      <t>リショクリツ</t>
    </rPh>
    <phoneticPr fontId="5"/>
  </si>
  <si>
    <t>到達目標の
設定の有無</t>
    <rPh sb="0" eb="2">
      <t>トウタツ</t>
    </rPh>
    <rPh sb="2" eb="4">
      <t>モクヒョウ</t>
    </rPh>
    <rPh sb="6" eb="8">
      <t>セッテイ</t>
    </rPh>
    <rPh sb="9" eb="11">
      <t>ウム</t>
    </rPh>
    <phoneticPr fontId="5"/>
  </si>
  <si>
    <t>研修プログラム
の有無</t>
    <rPh sb="0" eb="2">
      <t>ケンシュウ</t>
    </rPh>
    <rPh sb="9" eb="11">
      <t>ウム</t>
    </rPh>
    <phoneticPr fontId="5"/>
  </si>
  <si>
    <t>実施月数</t>
    <rPh sb="0" eb="2">
      <t>ジッシ</t>
    </rPh>
    <rPh sb="2" eb="4">
      <t>ツキスウ</t>
    </rPh>
    <phoneticPr fontId="5"/>
  </si>
  <si>
    <t>研修の公開
公募方法</t>
    <rPh sb="0" eb="2">
      <t>ケンシュウ</t>
    </rPh>
    <rPh sb="3" eb="5">
      <t>コウカイ</t>
    </rPh>
    <rPh sb="6" eb="8">
      <t>コウボ</t>
    </rPh>
    <rPh sb="8" eb="10">
      <t>ホウホウ</t>
    </rPh>
    <phoneticPr fontId="5"/>
  </si>
  <si>
    <t>新人
保健師</t>
    <rPh sb="0" eb="2">
      <t>シンジン</t>
    </rPh>
    <rPh sb="3" eb="5">
      <t>ホケン</t>
    </rPh>
    <rPh sb="5" eb="6">
      <t>シ</t>
    </rPh>
    <phoneticPr fontId="2"/>
  </si>
  <si>
    <t>新人
助産師</t>
    <rPh sb="0" eb="2">
      <t>シンジン</t>
    </rPh>
    <rPh sb="3" eb="6">
      <t>ジョサンシ</t>
    </rPh>
    <phoneticPr fontId="2"/>
  </si>
  <si>
    <t>②機関誌等での公募</t>
    <rPh sb="1" eb="5">
      <t>キカンシナド</t>
    </rPh>
    <rPh sb="7" eb="9">
      <t>コウボ</t>
    </rPh>
    <phoneticPr fontId="5"/>
  </si>
  <si>
    <t>　　　　　　　看護職員（保健師・助産師）離職率＝看護職員（保健師・助産師）退職者数／平均看護職員（保健師・助産師）数×１００　（小数第２位を四捨五入）</t>
    <rPh sb="7" eb="9">
      <t>カンゴ</t>
    </rPh>
    <rPh sb="9" eb="11">
      <t>ショクイン</t>
    </rPh>
    <rPh sb="12" eb="14">
      <t>ホケン</t>
    </rPh>
    <rPh sb="14" eb="15">
      <t>シ</t>
    </rPh>
    <rPh sb="16" eb="19">
      <t>ジョサンシ</t>
    </rPh>
    <rPh sb="20" eb="23">
      <t>リショクリツ</t>
    </rPh>
    <rPh sb="24" eb="26">
      <t>カンゴ</t>
    </rPh>
    <rPh sb="26" eb="28">
      <t>ショクイン</t>
    </rPh>
    <rPh sb="29" eb="31">
      <t>ホケン</t>
    </rPh>
    <rPh sb="31" eb="32">
      <t>シ</t>
    </rPh>
    <rPh sb="33" eb="36">
      <t>ジョサンシ</t>
    </rPh>
    <rPh sb="37" eb="40">
      <t>タイショクシャ</t>
    </rPh>
    <rPh sb="40" eb="41">
      <t>スウ</t>
    </rPh>
    <rPh sb="42" eb="44">
      <t>ヘイキン</t>
    </rPh>
    <rPh sb="44" eb="46">
      <t>カンゴ</t>
    </rPh>
    <rPh sb="46" eb="48">
      <t>ショクイン</t>
    </rPh>
    <rPh sb="49" eb="52">
      <t>ホケンシ</t>
    </rPh>
    <rPh sb="53" eb="56">
      <t>ジョサンシ</t>
    </rPh>
    <rPh sb="57" eb="58">
      <t>カズ</t>
    </rPh>
    <rPh sb="64" eb="66">
      <t>ショウスウ</t>
    </rPh>
    <rPh sb="66" eb="67">
      <t>ダイ</t>
    </rPh>
    <rPh sb="68" eb="69">
      <t>イ</t>
    </rPh>
    <rPh sb="70" eb="74">
      <t>シシャゴニュウ</t>
    </rPh>
    <phoneticPr fontId="5"/>
  </si>
  <si>
    <t>③関係団体等を通じての広報等</t>
    <rPh sb="1" eb="3">
      <t>カンケイ</t>
    </rPh>
    <rPh sb="3" eb="6">
      <t>ダンタイナド</t>
    </rPh>
    <rPh sb="7" eb="8">
      <t>ツウ</t>
    </rPh>
    <rPh sb="11" eb="13">
      <t>コウホウ</t>
    </rPh>
    <rPh sb="13" eb="14">
      <t>ナド</t>
    </rPh>
    <phoneticPr fontId="5"/>
  </si>
  <si>
    <t>　　　　　　　　※平均看護職員（保健師・助産師）数＝（年度当初の在籍看護職員（保健師・助産師）数＋年度末の在籍看護職員（保健師・助産師）数）／２</t>
    <rPh sb="9" eb="11">
      <t>ヘイキン</t>
    </rPh>
    <rPh sb="11" eb="13">
      <t>カンゴ</t>
    </rPh>
    <rPh sb="13" eb="15">
      <t>ショクイン</t>
    </rPh>
    <rPh sb="16" eb="18">
      <t>ホケン</t>
    </rPh>
    <rPh sb="18" eb="19">
      <t>シ</t>
    </rPh>
    <rPh sb="20" eb="23">
      <t>ジョサンシ</t>
    </rPh>
    <rPh sb="24" eb="25">
      <t>スウ</t>
    </rPh>
    <rPh sb="27" eb="29">
      <t>ネンド</t>
    </rPh>
    <rPh sb="29" eb="31">
      <t>トウショ</t>
    </rPh>
    <rPh sb="32" eb="34">
      <t>ザイセキ</t>
    </rPh>
    <rPh sb="34" eb="36">
      <t>カンゴ</t>
    </rPh>
    <rPh sb="36" eb="38">
      <t>ショクイン</t>
    </rPh>
    <rPh sb="39" eb="41">
      <t>ホケン</t>
    </rPh>
    <rPh sb="41" eb="42">
      <t>シ</t>
    </rPh>
    <rPh sb="43" eb="46">
      <t>ジョサンシ</t>
    </rPh>
    <rPh sb="47" eb="48">
      <t>スウ</t>
    </rPh>
    <rPh sb="49" eb="51">
      <t>ネンド</t>
    </rPh>
    <rPh sb="51" eb="52">
      <t>マツ</t>
    </rPh>
    <rPh sb="53" eb="55">
      <t>ザイセキ</t>
    </rPh>
    <rPh sb="55" eb="57">
      <t>カンゴ</t>
    </rPh>
    <rPh sb="57" eb="59">
      <t>ショクイン</t>
    </rPh>
    <rPh sb="60" eb="62">
      <t>ホケン</t>
    </rPh>
    <rPh sb="62" eb="63">
      <t>シ</t>
    </rPh>
    <rPh sb="64" eb="67">
      <t>ジョサンシ</t>
    </rPh>
    <rPh sb="68" eb="69">
      <t>スウ</t>
    </rPh>
    <phoneticPr fontId="2"/>
  </si>
  <si>
    <t>　　　　　　　新人看護職員（保健師・助産師）離職率＝新人看護職員（保健師・助産師）退職者数／新人看護職員（保健師・助産師）採用者数×１００　（小数第２位を四捨五入）</t>
    <rPh sb="7" eb="9">
      <t>シンジン</t>
    </rPh>
    <rPh sb="9" eb="11">
      <t>カンゴ</t>
    </rPh>
    <rPh sb="11" eb="13">
      <t>ショクイン</t>
    </rPh>
    <rPh sb="22" eb="25">
      <t>リショクリツ</t>
    </rPh>
    <rPh sb="26" eb="28">
      <t>シンジン</t>
    </rPh>
    <rPh sb="28" eb="30">
      <t>カンゴ</t>
    </rPh>
    <rPh sb="30" eb="32">
      <t>ショクイン</t>
    </rPh>
    <rPh sb="41" eb="44">
      <t>タイショクシャ</t>
    </rPh>
    <rPh sb="44" eb="45">
      <t>スウ</t>
    </rPh>
    <rPh sb="46" eb="48">
      <t>シンジン</t>
    </rPh>
    <rPh sb="48" eb="50">
      <t>カンゴ</t>
    </rPh>
    <rPh sb="50" eb="52">
      <t>ショクイン</t>
    </rPh>
    <rPh sb="61" eb="64">
      <t>サイヨウシャ</t>
    </rPh>
    <rPh sb="64" eb="65">
      <t>スウ</t>
    </rPh>
    <rPh sb="71" eb="73">
      <t>ショウスウ</t>
    </rPh>
    <rPh sb="73" eb="74">
      <t>ダイ</t>
    </rPh>
    <rPh sb="75" eb="76">
      <t>イ</t>
    </rPh>
    <rPh sb="77" eb="81">
      <t>シシャゴニュウ</t>
    </rPh>
    <phoneticPr fontId="5"/>
  </si>
  <si>
    <t>　　　　　　　　※新人看護職員（保健師・助産師）退職者数＝その年度の４月１日から３月３１日の間に退職した新人看護職員（保健師・助産師）の数</t>
    <rPh sb="9" eb="11">
      <t>シンジン</t>
    </rPh>
    <rPh sb="11" eb="13">
      <t>カンゴ</t>
    </rPh>
    <rPh sb="13" eb="15">
      <t>ショクイン</t>
    </rPh>
    <rPh sb="24" eb="26">
      <t>タイショク</t>
    </rPh>
    <rPh sb="26" eb="27">
      <t>シャ</t>
    </rPh>
    <rPh sb="27" eb="28">
      <t>スウ</t>
    </rPh>
    <rPh sb="31" eb="33">
      <t>ネンド</t>
    </rPh>
    <rPh sb="35" eb="36">
      <t>ガツ</t>
    </rPh>
    <rPh sb="37" eb="38">
      <t>ヒ</t>
    </rPh>
    <rPh sb="41" eb="42">
      <t>ガツ</t>
    </rPh>
    <rPh sb="44" eb="45">
      <t>ヒ</t>
    </rPh>
    <rPh sb="46" eb="47">
      <t>アイダ</t>
    </rPh>
    <rPh sb="48" eb="50">
      <t>タイショク</t>
    </rPh>
    <rPh sb="52" eb="54">
      <t>シンジン</t>
    </rPh>
    <rPh sb="54" eb="56">
      <t>カンゴ</t>
    </rPh>
    <rPh sb="56" eb="58">
      <t>ショクイン</t>
    </rPh>
    <rPh sb="68" eb="69">
      <t>カズ</t>
    </rPh>
    <phoneticPr fontId="2"/>
  </si>
  <si>
    <t>　　　　　　　　※新人看護職員（保健師・助産師）採用者数＝その年度の４月１日から３月３１日の間に採用した新人看護職員（保健師・助産師）の数</t>
    <rPh sb="9" eb="11">
      <t>シンジン</t>
    </rPh>
    <rPh sb="11" eb="13">
      <t>カンゴ</t>
    </rPh>
    <rPh sb="13" eb="15">
      <t>ショクイン</t>
    </rPh>
    <rPh sb="24" eb="27">
      <t>サイヨウシャ</t>
    </rPh>
    <rPh sb="27" eb="28">
      <t>スウ</t>
    </rPh>
    <rPh sb="31" eb="33">
      <t>ネンド</t>
    </rPh>
    <rPh sb="35" eb="36">
      <t>ガツ</t>
    </rPh>
    <rPh sb="37" eb="38">
      <t>ヒ</t>
    </rPh>
    <rPh sb="41" eb="42">
      <t>ガツ</t>
    </rPh>
    <rPh sb="44" eb="45">
      <t>ヒ</t>
    </rPh>
    <rPh sb="46" eb="47">
      <t>アイダ</t>
    </rPh>
    <rPh sb="48" eb="50">
      <t>サイヨウ</t>
    </rPh>
    <rPh sb="52" eb="54">
      <t>シンジン</t>
    </rPh>
    <rPh sb="54" eb="56">
      <t>カンゴ</t>
    </rPh>
    <rPh sb="56" eb="58">
      <t>ショクイン</t>
    </rPh>
    <rPh sb="68" eb="69">
      <t>カズ</t>
    </rPh>
    <phoneticPr fontId="2"/>
  </si>
  <si>
    <t>Ａ</t>
    <phoneticPr fontId="2"/>
  </si>
  <si>
    <t>Ｂ</t>
    <phoneticPr fontId="2"/>
  </si>
  <si>
    <t>Ｃ</t>
    <phoneticPr fontId="2"/>
  </si>
  <si>
    <t>Ｍ</t>
    <phoneticPr fontId="2"/>
  </si>
  <si>
    <t>Ｎ</t>
    <phoneticPr fontId="2"/>
  </si>
  <si>
    <t>Ｏ</t>
    <phoneticPr fontId="2"/>
  </si>
  <si>
    <t>Ｐ</t>
    <phoneticPr fontId="2"/>
  </si>
  <si>
    <t>Ｑ</t>
    <phoneticPr fontId="2"/>
  </si>
  <si>
    <t>％</t>
    <phoneticPr fontId="5"/>
  </si>
  <si>
    <t>①プリセプターシップ</t>
    <phoneticPr fontId="5"/>
  </si>
  <si>
    <t>①ホームページ上での公募</t>
    <phoneticPr fontId="5"/>
  </si>
  <si>
    <t>②チューターシップ</t>
    <phoneticPr fontId="5"/>
  </si>
  <si>
    <t>③メンターシップ</t>
    <phoneticPr fontId="5"/>
  </si>
  <si>
    <t>④地域の会議等での広報等</t>
    <phoneticPr fontId="5"/>
  </si>
  <si>
    <t>⑤その他</t>
    <phoneticPr fontId="5"/>
  </si>
  <si>
    <t>新人助産師研修参加者数</t>
    <rPh sb="0" eb="2">
      <t>シンジン</t>
    </rPh>
    <rPh sb="2" eb="4">
      <t>ジョサン</t>
    </rPh>
    <rPh sb="4" eb="5">
      <t>シ</t>
    </rPh>
    <rPh sb="5" eb="7">
      <t>ケンシュウ</t>
    </rPh>
    <rPh sb="7" eb="9">
      <t>サンカ</t>
    </rPh>
    <rPh sb="9" eb="10">
      <t>シャ</t>
    </rPh>
    <rPh sb="10" eb="11">
      <t>スウ</t>
    </rPh>
    <phoneticPr fontId="2"/>
  </si>
  <si>
    <t>うち
再掲分</t>
    <rPh sb="3" eb="5">
      <t>サイケイ</t>
    </rPh>
    <rPh sb="5" eb="6">
      <t>ブン</t>
    </rPh>
    <phoneticPr fontId="2"/>
  </si>
  <si>
    <t>Ｅ</t>
    <phoneticPr fontId="5"/>
  </si>
  <si>
    <t>Ｇ</t>
    <phoneticPr fontId="5"/>
  </si>
  <si>
    <t>新人看護職員を支える体制</t>
    <rPh sb="0" eb="2">
      <t>シンジン</t>
    </rPh>
    <rPh sb="2" eb="4">
      <t>カンゴ</t>
    </rPh>
    <rPh sb="4" eb="6">
      <t>ショクイン</t>
    </rPh>
    <rPh sb="7" eb="8">
      <t>ササ</t>
    </rPh>
    <rPh sb="10" eb="12">
      <t>タイセイ</t>
    </rPh>
    <phoneticPr fontId="5"/>
  </si>
  <si>
    <t>新人看護職員を支える体制</t>
    <rPh sb="0" eb="2">
      <t>シンジン</t>
    </rPh>
    <rPh sb="2" eb="4">
      <t>カンゴ</t>
    </rPh>
    <rPh sb="4" eb="6">
      <t>ショクイン</t>
    </rPh>
    <rPh sb="7" eb="8">
      <t>ササ</t>
    </rPh>
    <rPh sb="10" eb="12">
      <t>タイセイ</t>
    </rPh>
    <phoneticPr fontId="2"/>
  </si>
  <si>
    <t>　　４　Ｈ欄の「看護職員（保健師・助産師）離職率」の算出にあたっては次式による。なお、各数値は前年度の数値を使用すること。</t>
    <rPh sb="5" eb="6">
      <t>ラン</t>
    </rPh>
    <rPh sb="8" eb="10">
      <t>カンゴ</t>
    </rPh>
    <rPh sb="10" eb="12">
      <t>ショクイン</t>
    </rPh>
    <rPh sb="13" eb="15">
      <t>ホケン</t>
    </rPh>
    <rPh sb="15" eb="16">
      <t>シ</t>
    </rPh>
    <rPh sb="17" eb="20">
      <t>ジョサンシ</t>
    </rPh>
    <rPh sb="21" eb="24">
      <t>リショクリツ</t>
    </rPh>
    <rPh sb="26" eb="28">
      <t>サンシュツ</t>
    </rPh>
    <rPh sb="34" eb="36">
      <t>ジシキ</t>
    </rPh>
    <rPh sb="43" eb="44">
      <t>カク</t>
    </rPh>
    <rPh sb="44" eb="46">
      <t>スウチ</t>
    </rPh>
    <rPh sb="47" eb="48">
      <t>マエ</t>
    </rPh>
    <rPh sb="48" eb="50">
      <t>ネンド</t>
    </rPh>
    <rPh sb="54" eb="56">
      <t>シヨウ</t>
    </rPh>
    <phoneticPr fontId="5"/>
  </si>
  <si>
    <t>　　５　Ｉ欄の「新人看護職員（保健師・助産師）離職率」の算出にあたっては次式による。なお、各数値は前年度の数値を使用すること。</t>
    <rPh sb="5" eb="6">
      <t>ラン</t>
    </rPh>
    <rPh sb="8" eb="10">
      <t>シンジン</t>
    </rPh>
    <rPh sb="10" eb="12">
      <t>カンゴ</t>
    </rPh>
    <rPh sb="12" eb="14">
      <t>ショクイン</t>
    </rPh>
    <rPh sb="23" eb="26">
      <t>リショクリツ</t>
    </rPh>
    <rPh sb="28" eb="30">
      <t>サンシュツ</t>
    </rPh>
    <rPh sb="36" eb="38">
      <t>ジシキ</t>
    </rPh>
    <rPh sb="45" eb="46">
      <t>カク</t>
    </rPh>
    <rPh sb="46" eb="48">
      <t>スウチ</t>
    </rPh>
    <rPh sb="49" eb="50">
      <t>マエ</t>
    </rPh>
    <rPh sb="50" eb="52">
      <t>ネンド</t>
    </rPh>
    <rPh sb="56" eb="58">
      <t>シヨウ</t>
    </rPh>
    <phoneticPr fontId="5"/>
  </si>
  <si>
    <t>①２１年度以前</t>
    <phoneticPr fontId="2"/>
  </si>
  <si>
    <t>②２２年度</t>
    <phoneticPr fontId="2"/>
  </si>
  <si>
    <t>③２３年度</t>
    <phoneticPr fontId="2"/>
  </si>
  <si>
    <t>④２４年度</t>
    <phoneticPr fontId="2"/>
  </si>
  <si>
    <t>⑤２５年度</t>
    <phoneticPr fontId="2"/>
  </si>
  <si>
    <t>　３　Ｄ欄の「対象経費の支出予定額」には、別紙１－２の「対象経費の支出予定額算出内訳」の合計と一致すること。</t>
    <rPh sb="4" eb="5">
      <t>ラン</t>
    </rPh>
    <rPh sb="7" eb="9">
      <t>タイショウ</t>
    </rPh>
    <rPh sb="9" eb="11">
      <t>ケイヒ</t>
    </rPh>
    <rPh sb="12" eb="14">
      <t>シシュツ</t>
    </rPh>
    <rPh sb="14" eb="16">
      <t>ヨテイ</t>
    </rPh>
    <rPh sb="16" eb="17">
      <t>ガク</t>
    </rPh>
    <rPh sb="21" eb="23">
      <t>ベッシ</t>
    </rPh>
    <rPh sb="28" eb="30">
      <t>タイショウ</t>
    </rPh>
    <rPh sb="30" eb="32">
      <t>ケイヒ</t>
    </rPh>
    <rPh sb="33" eb="35">
      <t>シシュツ</t>
    </rPh>
    <rPh sb="35" eb="37">
      <t>ヨテイ</t>
    </rPh>
    <rPh sb="37" eb="38">
      <t>ガク</t>
    </rPh>
    <rPh sb="38" eb="40">
      <t>サンシュツ</t>
    </rPh>
    <rPh sb="40" eb="42">
      <t>ウチワケ</t>
    </rPh>
    <rPh sb="44" eb="46">
      <t>ゴウケイ</t>
    </rPh>
    <rPh sb="47" eb="49">
      <t>イッチ</t>
    </rPh>
    <phoneticPr fontId="5"/>
  </si>
  <si>
    <t>⑤２６年度</t>
  </si>
  <si>
    <t>　４　Ｅ欄の「新人看護職員等数」には、４月末日現在で在職している、新人看護職員、新人保健師及び新人助産師の実人数を記入すること。</t>
    <rPh sb="4" eb="5">
      <t>ラン</t>
    </rPh>
    <rPh sb="7" eb="9">
      <t>シンジン</t>
    </rPh>
    <rPh sb="9" eb="11">
      <t>カンゴ</t>
    </rPh>
    <rPh sb="11" eb="14">
      <t>ショクインナド</t>
    </rPh>
    <rPh sb="14" eb="15">
      <t>カズ</t>
    </rPh>
    <rPh sb="20" eb="21">
      <t>ガツ</t>
    </rPh>
    <rPh sb="21" eb="23">
      <t>マツジツ</t>
    </rPh>
    <rPh sb="23" eb="25">
      <t>ゲンザイ</t>
    </rPh>
    <rPh sb="26" eb="28">
      <t>ザイショク</t>
    </rPh>
    <rPh sb="33" eb="35">
      <t>シンジン</t>
    </rPh>
    <rPh sb="35" eb="37">
      <t>カンゴ</t>
    </rPh>
    <rPh sb="37" eb="39">
      <t>ショクイン</t>
    </rPh>
    <rPh sb="40" eb="42">
      <t>シンジン</t>
    </rPh>
    <rPh sb="42" eb="45">
      <t>ホケンシ</t>
    </rPh>
    <rPh sb="45" eb="46">
      <t>オヨ</t>
    </rPh>
    <rPh sb="47" eb="49">
      <t>シンジン</t>
    </rPh>
    <rPh sb="49" eb="52">
      <t>ジョサンシ</t>
    </rPh>
    <rPh sb="53" eb="54">
      <t>ジツ</t>
    </rPh>
    <rPh sb="54" eb="55">
      <t>ニン</t>
    </rPh>
    <rPh sb="55" eb="56">
      <t>カズ</t>
    </rPh>
    <rPh sb="57" eb="59">
      <t>キニュウ</t>
    </rPh>
    <phoneticPr fontId="5"/>
  </si>
  <si>
    <t>（注）　作成上の注意 及び記載例を参考に、記入すること。</t>
    <rPh sb="1" eb="2">
      <t>チュウ</t>
    </rPh>
    <rPh sb="4" eb="7">
      <t>サクセイジョウ</t>
    </rPh>
    <rPh sb="8" eb="10">
      <t>チュウイ</t>
    </rPh>
    <rPh sb="11" eb="12">
      <t>オヨ</t>
    </rPh>
    <rPh sb="13" eb="15">
      <t>キサイ</t>
    </rPh>
    <rPh sb="15" eb="16">
      <t>レイ</t>
    </rPh>
    <rPh sb="17" eb="19">
      <t>サンコウ</t>
    </rPh>
    <rPh sb="21" eb="23">
      <t>キニュウ</t>
    </rPh>
    <phoneticPr fontId="5"/>
  </si>
  <si>
    <t>【記入方法】※交付要綱別表を参考に記入すること。</t>
    <rPh sb="1" eb="3">
      <t>キニュウ</t>
    </rPh>
    <rPh sb="3" eb="5">
      <t>ホウホウ</t>
    </rPh>
    <rPh sb="7" eb="9">
      <t>コウフ</t>
    </rPh>
    <rPh sb="9" eb="11">
      <t>ヨウコウ</t>
    </rPh>
    <rPh sb="11" eb="13">
      <t>ベッピョウ</t>
    </rPh>
    <rPh sb="14" eb="16">
      <t>サンコウ</t>
    </rPh>
    <rPh sb="17" eb="19">
      <t>キニュウ</t>
    </rPh>
    <phoneticPr fontId="2"/>
  </si>
  <si>
    <t>　　３　Ｅ欄、Ｇ欄の「うち再掲分」には、「新人保健師研修参加者数」「新人助産師研修参加者数」のうち、「新人看護職員研修参加者数」にも計上した者の数を記入すること。</t>
    <rPh sb="5" eb="6">
      <t>ラン</t>
    </rPh>
    <rPh sb="8" eb="9">
      <t>ラン</t>
    </rPh>
    <rPh sb="13" eb="15">
      <t>サイケイ</t>
    </rPh>
    <rPh sb="15" eb="16">
      <t>ブン</t>
    </rPh>
    <rPh sb="21" eb="23">
      <t>シンジン</t>
    </rPh>
    <rPh sb="23" eb="25">
      <t>ホケン</t>
    </rPh>
    <rPh sb="25" eb="26">
      <t>シ</t>
    </rPh>
    <rPh sb="26" eb="28">
      <t>ケンシュウ</t>
    </rPh>
    <rPh sb="28" eb="31">
      <t>サンカシャ</t>
    </rPh>
    <rPh sb="31" eb="32">
      <t>スウ</t>
    </rPh>
    <rPh sb="34" eb="36">
      <t>シンジン</t>
    </rPh>
    <rPh sb="36" eb="38">
      <t>ジョサン</t>
    </rPh>
    <rPh sb="38" eb="39">
      <t>シ</t>
    </rPh>
    <rPh sb="39" eb="41">
      <t>ケンシュウ</t>
    </rPh>
    <rPh sb="41" eb="44">
      <t>サンカシャ</t>
    </rPh>
    <rPh sb="44" eb="45">
      <t>スウ</t>
    </rPh>
    <rPh sb="51" eb="53">
      <t>シンジン</t>
    </rPh>
    <rPh sb="53" eb="55">
      <t>カンゴ</t>
    </rPh>
    <rPh sb="55" eb="57">
      <t>ショクイン</t>
    </rPh>
    <rPh sb="57" eb="59">
      <t>ケンシュウ</t>
    </rPh>
    <rPh sb="59" eb="61">
      <t>サンカ</t>
    </rPh>
    <rPh sb="61" eb="62">
      <t>シャ</t>
    </rPh>
    <rPh sb="62" eb="63">
      <t>スウ</t>
    </rPh>
    <rPh sb="66" eb="68">
      <t>ケイジョウ</t>
    </rPh>
    <rPh sb="70" eb="71">
      <t>モノ</t>
    </rPh>
    <rPh sb="72" eb="73">
      <t>カズ</t>
    </rPh>
    <rPh sb="74" eb="76">
      <t>キニュウ</t>
    </rPh>
    <phoneticPr fontId="5"/>
  </si>
  <si>
    <t>　　　　最もよく当てはまるものを一つ選択し、その番号を記入すること。　なお、⑥その他を選択した場合は、備考欄に回答を記入すること。</t>
    <rPh sb="16" eb="17">
      <t>ヒト</t>
    </rPh>
    <rPh sb="24" eb="26">
      <t>バンゴウ</t>
    </rPh>
    <rPh sb="27" eb="29">
      <t>キニュウ</t>
    </rPh>
    <rPh sb="59" eb="60">
      <t>ニュウ</t>
    </rPh>
    <phoneticPr fontId="2"/>
  </si>
  <si>
    <t>　　　　最もよく当てはまるものを一つ選択し、その番号を記入すること。　なお、⑤その他を選択した場合は備考欄に回答を記入すること。</t>
    <rPh sb="58" eb="59">
      <t>ニュウ</t>
    </rPh>
    <phoneticPr fontId="2"/>
  </si>
  <si>
    <t>　７　Ｆ、Ｇ、Ｊ欄には、交付要綱別表「基準額」を参考に記入すること。</t>
    <rPh sb="12" eb="14">
      <t>コウフ</t>
    </rPh>
    <rPh sb="14" eb="16">
      <t>ヨウコウ</t>
    </rPh>
    <rPh sb="16" eb="18">
      <t>ベッピョウ</t>
    </rPh>
    <rPh sb="19" eb="21">
      <t>キジュン</t>
    </rPh>
    <rPh sb="21" eb="22">
      <t>ガク</t>
    </rPh>
    <rPh sb="24" eb="26">
      <t>サンコウ</t>
    </rPh>
    <rPh sb="27" eb="29">
      <t>キニュウ</t>
    </rPh>
    <phoneticPr fontId="5"/>
  </si>
  <si>
    <t>歳入歳出予算書抄本様式</t>
    <rPh sb="0" eb="2">
      <t>サイニュウ</t>
    </rPh>
    <rPh sb="2" eb="4">
      <t>サイシュツ</t>
    </rPh>
    <rPh sb="4" eb="6">
      <t>ヨサン</t>
    </rPh>
    <rPh sb="6" eb="7">
      <t>ショ</t>
    </rPh>
    <rPh sb="7" eb="9">
      <t>ショウホン</t>
    </rPh>
    <rPh sb="9" eb="11">
      <t>ヨウシキ</t>
    </rPh>
    <phoneticPr fontId="2"/>
  </si>
  <si>
    <t>（単位：円）</t>
    <rPh sb="1" eb="3">
      <t>タンイ</t>
    </rPh>
    <rPh sb="4" eb="5">
      <t>エン</t>
    </rPh>
    <phoneticPr fontId="2"/>
  </si>
  <si>
    <t>収入</t>
    <rPh sb="0" eb="2">
      <t>シュウニュウ</t>
    </rPh>
    <phoneticPr fontId="2"/>
  </si>
  <si>
    <t>支出</t>
    <rPh sb="0" eb="2">
      <t>シシュツ</t>
    </rPh>
    <phoneticPr fontId="2"/>
  </si>
  <si>
    <t>科目</t>
    <rPh sb="0" eb="2">
      <t>カモク</t>
    </rPh>
    <phoneticPr fontId="2"/>
  </si>
  <si>
    <t>金額</t>
    <rPh sb="0" eb="2">
      <t>キンガク</t>
    </rPh>
    <phoneticPr fontId="2"/>
  </si>
  <si>
    <t>補助金収入</t>
    <rPh sb="0" eb="3">
      <t>ホジョキン</t>
    </rPh>
    <rPh sb="3" eb="5">
      <t>シュウニュウ</t>
    </rPh>
    <phoneticPr fontId="2"/>
  </si>
  <si>
    <t>研修経費</t>
    <rPh sb="0" eb="2">
      <t>ケンシュウ</t>
    </rPh>
    <rPh sb="2" eb="4">
      <t>ケイヒ</t>
    </rPh>
    <phoneticPr fontId="2"/>
  </si>
  <si>
    <t>寄付金その他の収入</t>
    <rPh sb="0" eb="3">
      <t>キフキン</t>
    </rPh>
    <rPh sb="5" eb="6">
      <t>タ</t>
    </rPh>
    <rPh sb="7" eb="9">
      <t>シュウニュウ</t>
    </rPh>
    <phoneticPr fontId="2"/>
  </si>
  <si>
    <t>教育担当者経費</t>
    <rPh sb="0" eb="2">
      <t>キョウイク</t>
    </rPh>
    <rPh sb="2" eb="5">
      <t>タントウシャ</t>
    </rPh>
    <rPh sb="5" eb="7">
      <t>ケイヒ</t>
    </rPh>
    <phoneticPr fontId="2"/>
  </si>
  <si>
    <t>自己負担</t>
    <rPh sb="0" eb="2">
      <t>ジコ</t>
    </rPh>
    <rPh sb="2" eb="4">
      <t>フタン</t>
    </rPh>
    <phoneticPr fontId="2"/>
  </si>
  <si>
    <t>医療機関受入研修経費</t>
    <rPh sb="0" eb="2">
      <t>イリョウ</t>
    </rPh>
    <rPh sb="2" eb="4">
      <t>キカン</t>
    </rPh>
    <rPh sb="4" eb="6">
      <t>ウケイレ</t>
    </rPh>
    <rPh sb="6" eb="8">
      <t>ケンシュウ</t>
    </rPh>
    <rPh sb="8" eb="10">
      <t>ケイヒ</t>
    </rPh>
    <phoneticPr fontId="2"/>
  </si>
  <si>
    <t>その他経費</t>
    <rPh sb="2" eb="3">
      <t>タ</t>
    </rPh>
    <rPh sb="3" eb="5">
      <t>ケイヒ</t>
    </rPh>
    <phoneticPr fontId="2"/>
  </si>
  <si>
    <t>合　　計</t>
    <rPh sb="0" eb="1">
      <t>ゴウ</t>
    </rPh>
    <rPh sb="3" eb="4">
      <t>ケイ</t>
    </rPh>
    <phoneticPr fontId="2"/>
  </si>
  <si>
    <t>上記のとおり相違ないことを証明する。</t>
    <rPh sb="0" eb="2">
      <t>ジョウキ</t>
    </rPh>
    <rPh sb="6" eb="8">
      <t>ソウイ</t>
    </rPh>
    <rPh sb="13" eb="15">
      <t>ショウメイ</t>
    </rPh>
    <phoneticPr fontId="2"/>
  </si>
  <si>
    <t>　　　補助事業者名</t>
    <rPh sb="3" eb="5">
      <t>ホジョ</t>
    </rPh>
    <rPh sb="5" eb="7">
      <t>ジギョウ</t>
    </rPh>
    <rPh sb="7" eb="8">
      <t>シャ</t>
    </rPh>
    <rPh sb="8" eb="9">
      <t>メイ</t>
    </rPh>
    <phoneticPr fontId="2"/>
  </si>
  <si>
    <t>　　　代表者氏名</t>
    <rPh sb="3" eb="6">
      <t>ダイヒョウシャ</t>
    </rPh>
    <rPh sb="6" eb="7">
      <t>シ</t>
    </rPh>
    <rPh sb="7" eb="8">
      <t>メイ</t>
    </rPh>
    <phoneticPr fontId="2"/>
  </si>
  <si>
    <t>収入支出差引額　　　　　　0　円</t>
    <rPh sb="0" eb="2">
      <t>シュウニュウ</t>
    </rPh>
    <rPh sb="2" eb="4">
      <t>シシュツ</t>
    </rPh>
    <rPh sb="4" eb="6">
      <t>サシヒキ</t>
    </rPh>
    <rPh sb="6" eb="7">
      <t>ガク</t>
    </rPh>
    <rPh sb="15" eb="16">
      <t>エン</t>
    </rPh>
    <phoneticPr fontId="2"/>
  </si>
  <si>
    <t>保健師</t>
    <rPh sb="0" eb="3">
      <t>ホケンシ</t>
    </rPh>
    <phoneticPr fontId="2"/>
  </si>
  <si>
    <t>助産師</t>
    <rPh sb="0" eb="3">
      <t>ジョサンシ</t>
    </rPh>
    <phoneticPr fontId="2"/>
  </si>
  <si>
    <t>研修責任者・教育担当者名簿</t>
    <rPh sb="0" eb="2">
      <t>ケンシュウ</t>
    </rPh>
    <rPh sb="2" eb="5">
      <t>セキニンシャ</t>
    </rPh>
    <rPh sb="6" eb="8">
      <t>キョウイク</t>
    </rPh>
    <rPh sb="8" eb="11">
      <t>タントウシャ</t>
    </rPh>
    <rPh sb="11" eb="13">
      <t>メイボ</t>
    </rPh>
    <phoneticPr fontId="2"/>
  </si>
  <si>
    <t>研修責任者</t>
    <rPh sb="0" eb="2">
      <t>ケンシュウ</t>
    </rPh>
    <rPh sb="2" eb="5">
      <t>セキニンシャ</t>
    </rPh>
    <phoneticPr fontId="2"/>
  </si>
  <si>
    <t>№</t>
    <phoneticPr fontId="2"/>
  </si>
  <si>
    <t>№</t>
    <phoneticPr fontId="2"/>
  </si>
  <si>
    <t>氏名</t>
    <rPh sb="0" eb="2">
      <t>シメイ</t>
    </rPh>
    <phoneticPr fontId="2"/>
  </si>
  <si>
    <t>性別</t>
    <rPh sb="0" eb="2">
      <t>セイベツ</t>
    </rPh>
    <phoneticPr fontId="2"/>
  </si>
  <si>
    <t>どちらかに○をつけてください</t>
    <phoneticPr fontId="2"/>
  </si>
  <si>
    <t>役職・所属</t>
    <rPh sb="0" eb="2">
      <t>ヤクショク</t>
    </rPh>
    <rPh sb="3" eb="5">
      <t>ショゾク</t>
    </rPh>
    <phoneticPr fontId="2"/>
  </si>
  <si>
    <t>専任</t>
    <rPh sb="0" eb="2">
      <t>センニン</t>
    </rPh>
    <phoneticPr fontId="2"/>
  </si>
  <si>
    <t>兼任</t>
    <rPh sb="0" eb="2">
      <t>ケンニン</t>
    </rPh>
    <phoneticPr fontId="2"/>
  </si>
  <si>
    <t>教育担当者</t>
    <rPh sb="0" eb="2">
      <t>キョウイク</t>
    </rPh>
    <rPh sb="2" eb="5">
      <t>タントウシャ</t>
    </rPh>
    <phoneticPr fontId="2"/>
  </si>
  <si>
    <t>合計</t>
    <rPh sb="0" eb="2">
      <t>ゴウケイ</t>
    </rPh>
    <phoneticPr fontId="2"/>
  </si>
  <si>
    <t>うち、研修責任者分</t>
    <rPh sb="8" eb="9">
      <t>ブン</t>
    </rPh>
    <phoneticPr fontId="2"/>
  </si>
  <si>
    <t>↓</t>
    <phoneticPr fontId="2"/>
  </si>
  <si>
    <t>年収</t>
    <rPh sb="0" eb="2">
      <t>ネンシュウ</t>
    </rPh>
    <phoneticPr fontId="2"/>
  </si>
  <si>
    <t>日付</t>
    <rPh sb="0" eb="2">
      <t>ヒヅケ</t>
    </rPh>
    <phoneticPr fontId="2"/>
  </si>
  <si>
    <t>時間</t>
    <rPh sb="0" eb="2">
      <t>ジカン</t>
    </rPh>
    <phoneticPr fontId="2"/>
  </si>
  <si>
    <t>合計
参加時間</t>
    <rPh sb="0" eb="2">
      <t>ゴウケイ</t>
    </rPh>
    <rPh sb="3" eb="5">
      <t>サンカ</t>
    </rPh>
    <rPh sb="5" eb="7">
      <t>ジカン</t>
    </rPh>
    <phoneticPr fontId="2"/>
  </si>
  <si>
    <t>実施
時間</t>
    <rPh sb="0" eb="2">
      <t>ジッシ</t>
    </rPh>
    <rPh sb="3" eb="5">
      <t>ジカン</t>
    </rPh>
    <phoneticPr fontId="2"/>
  </si>
  <si>
    <t>実施日
又は
予定日</t>
    <rPh sb="0" eb="2">
      <t>ジッシ</t>
    </rPh>
    <rPh sb="2" eb="3">
      <t>ヒ</t>
    </rPh>
    <rPh sb="4" eb="5">
      <t>マタ</t>
    </rPh>
    <rPh sb="7" eb="10">
      <t>ヨテイビ</t>
    </rPh>
    <phoneticPr fontId="2"/>
  </si>
  <si>
    <t>※年間所定労働時間＝</t>
    <phoneticPr fontId="2"/>
  </si>
  <si>
    <t>前年度事業への
申請の有無</t>
    <rPh sb="0" eb="1">
      <t>ゼン</t>
    </rPh>
    <rPh sb="1" eb="3">
      <t>ネンド</t>
    </rPh>
    <rPh sb="3" eb="5">
      <t>ジギョウ</t>
    </rPh>
    <rPh sb="8" eb="10">
      <t>シンセイ</t>
    </rPh>
    <rPh sb="11" eb="13">
      <t>ウム</t>
    </rPh>
    <phoneticPr fontId="5"/>
  </si>
  <si>
    <t>うち他施設
受入人数</t>
    <rPh sb="2" eb="3">
      <t>タ</t>
    </rPh>
    <rPh sb="3" eb="5">
      <t>シセツ</t>
    </rPh>
    <rPh sb="6" eb="8">
      <t>ウケイレ</t>
    </rPh>
    <rPh sb="8" eb="10">
      <t>ニンズウ</t>
    </rPh>
    <phoneticPr fontId="2"/>
  </si>
  <si>
    <t>研修責任者</t>
  </si>
  <si>
    <t>教育担当者</t>
  </si>
  <si>
    <t>時給×時間</t>
    <phoneticPr fontId="2"/>
  </si>
  <si>
    <t>うち、教育担当者分</t>
    <rPh sb="3" eb="5">
      <t>キョウイク</t>
    </rPh>
    <rPh sb="8" eb="9">
      <t>ブン</t>
    </rPh>
    <phoneticPr fontId="2"/>
  </si>
  <si>
    <t>対 象 経 費 の 支 出 予 定 額 算 出 内 訳</t>
    <phoneticPr fontId="2"/>
  </si>
  <si>
    <t>※原則黄色のセルのみご記入ください。</t>
    <rPh sb="1" eb="3">
      <t>ゲンソク</t>
    </rPh>
    <rPh sb="3" eb="5">
      <t>キイロ</t>
    </rPh>
    <rPh sb="11" eb="13">
      <t>キニュウ</t>
    </rPh>
    <phoneticPr fontId="2"/>
  </si>
  <si>
    <t>Ｋ</t>
    <phoneticPr fontId="2"/>
  </si>
  <si>
    <t>※Ｋ、Ｑ欄で「その他」を選択した場合に記入</t>
    <phoneticPr fontId="2"/>
  </si>
  <si>
    <t>　　６　Ｋ欄の「新人看護職員を支える体制」には、①プリセプターシップ、②チューターシップ、③メンターシップ、④チーム支援型、⑤相談窓口、⑥その他から、</t>
    <rPh sb="5" eb="6">
      <t>ラン</t>
    </rPh>
    <rPh sb="8" eb="10">
      <t>シンジン</t>
    </rPh>
    <rPh sb="10" eb="12">
      <t>カンゴ</t>
    </rPh>
    <rPh sb="12" eb="14">
      <t>ショクイン</t>
    </rPh>
    <rPh sb="15" eb="16">
      <t>ササ</t>
    </rPh>
    <rPh sb="18" eb="20">
      <t>タイセイ</t>
    </rPh>
    <rPh sb="58" eb="60">
      <t>シエン</t>
    </rPh>
    <rPh sb="60" eb="61">
      <t>ガタ</t>
    </rPh>
    <rPh sb="63" eb="65">
      <t>ソウダン</t>
    </rPh>
    <rPh sb="65" eb="67">
      <t>マドグチ</t>
    </rPh>
    <rPh sb="71" eb="72">
      <t>タ</t>
    </rPh>
    <phoneticPr fontId="5"/>
  </si>
  <si>
    <t>　　７　「研修責任者数」、「教育担当者数」及び「実地指導者数」の役割を兼務している場合は、兼務している役割のそれぞれで「兼任」欄の人数に含める。</t>
    <rPh sb="5" eb="7">
      <t>ケンシュウ</t>
    </rPh>
    <rPh sb="7" eb="10">
      <t>セキニンシャ</t>
    </rPh>
    <rPh sb="10" eb="11">
      <t>スウ</t>
    </rPh>
    <rPh sb="14" eb="16">
      <t>キョウイク</t>
    </rPh>
    <rPh sb="16" eb="19">
      <t>タントウシャ</t>
    </rPh>
    <rPh sb="19" eb="20">
      <t>スウ</t>
    </rPh>
    <rPh sb="21" eb="22">
      <t>オヨ</t>
    </rPh>
    <rPh sb="24" eb="26">
      <t>ジッチ</t>
    </rPh>
    <rPh sb="26" eb="29">
      <t>シドウシャ</t>
    </rPh>
    <rPh sb="29" eb="30">
      <t>スウ</t>
    </rPh>
    <rPh sb="32" eb="34">
      <t>ヤクワリ</t>
    </rPh>
    <rPh sb="35" eb="37">
      <t>ケンム</t>
    </rPh>
    <rPh sb="41" eb="43">
      <t>バアイ</t>
    </rPh>
    <rPh sb="45" eb="47">
      <t>ケンム</t>
    </rPh>
    <rPh sb="51" eb="53">
      <t>ヤクワリ</t>
    </rPh>
    <rPh sb="60" eb="62">
      <t>ケンニン</t>
    </rPh>
    <rPh sb="63" eb="64">
      <t>ラン</t>
    </rPh>
    <rPh sb="65" eb="67">
      <t>ニンズウ</t>
    </rPh>
    <rPh sb="68" eb="69">
      <t>フク</t>
    </rPh>
    <phoneticPr fontId="5"/>
  </si>
  <si>
    <t>　　９　Ｏ、Ｐ欄の「実施月数」、「実施日数」は、医療機関受入研修事業の年間実施予定月数、日数を記入する。</t>
    <rPh sb="7" eb="8">
      <t>ラン</t>
    </rPh>
    <rPh sb="10" eb="12">
      <t>ジッシ</t>
    </rPh>
    <rPh sb="12" eb="14">
      <t>ツキスウ</t>
    </rPh>
    <rPh sb="17" eb="19">
      <t>ジッシ</t>
    </rPh>
    <rPh sb="19" eb="21">
      <t>ニッスウ</t>
    </rPh>
    <rPh sb="24" eb="26">
      <t>イリョウ</t>
    </rPh>
    <rPh sb="26" eb="28">
      <t>キカン</t>
    </rPh>
    <rPh sb="28" eb="30">
      <t>ウケイレ</t>
    </rPh>
    <rPh sb="30" eb="32">
      <t>ケンシュウ</t>
    </rPh>
    <rPh sb="32" eb="34">
      <t>ジギョウ</t>
    </rPh>
    <rPh sb="35" eb="37">
      <t>ネンカン</t>
    </rPh>
    <rPh sb="37" eb="39">
      <t>ジッシ</t>
    </rPh>
    <rPh sb="39" eb="41">
      <t>ヨテイ</t>
    </rPh>
    <rPh sb="41" eb="43">
      <t>ツキスウ</t>
    </rPh>
    <rPh sb="44" eb="46">
      <t>ニッスウ</t>
    </rPh>
    <rPh sb="47" eb="49">
      <t>キニュウ</t>
    </rPh>
    <phoneticPr fontId="5"/>
  </si>
  <si>
    <t>　　10　Ｑ欄の「研修の公開・公募方法」は、①ホームページ上での公募、②機関誌等での公募、③関係団体等を通じての広報等、④地域の会議等での広報等、⑤その他から、</t>
    <rPh sb="6" eb="7">
      <t>ラン</t>
    </rPh>
    <rPh sb="29" eb="30">
      <t>ジョウ</t>
    </rPh>
    <rPh sb="32" eb="34">
      <t>コウボ</t>
    </rPh>
    <rPh sb="36" eb="39">
      <t>キカンシ</t>
    </rPh>
    <rPh sb="39" eb="40">
      <t>トウ</t>
    </rPh>
    <rPh sb="42" eb="44">
      <t>コウボ</t>
    </rPh>
    <rPh sb="46" eb="48">
      <t>カンケイ</t>
    </rPh>
    <rPh sb="48" eb="50">
      <t>ダンタイ</t>
    </rPh>
    <rPh sb="50" eb="51">
      <t>トウ</t>
    </rPh>
    <rPh sb="52" eb="53">
      <t>ツウ</t>
    </rPh>
    <rPh sb="56" eb="58">
      <t>コウホウ</t>
    </rPh>
    <rPh sb="58" eb="59">
      <t>トウ</t>
    </rPh>
    <rPh sb="61" eb="63">
      <t>チイキ</t>
    </rPh>
    <rPh sb="64" eb="66">
      <t>カイギ</t>
    </rPh>
    <rPh sb="66" eb="67">
      <t>トウ</t>
    </rPh>
    <rPh sb="69" eb="71">
      <t>コウホウ</t>
    </rPh>
    <rPh sb="71" eb="72">
      <t>トウ</t>
    </rPh>
    <phoneticPr fontId="5"/>
  </si>
  <si>
    <t>お</t>
    <phoneticPr fontId="2"/>
  </si>
  <si>
    <t>別記</t>
  </si>
  <si>
    <t>記</t>
  </si>
  <si>
    <t>２  所要額調書（別紙１－１）</t>
  </si>
  <si>
    <t>３　対象経費の支出予定額内訳書（別紙１－２）</t>
  </si>
  <si>
    <t>４  事業計画書（別紙１－３）</t>
  </si>
  <si>
    <t>５　研修内容計画書（別紙１－４）</t>
  </si>
  <si>
    <t>７　他施設受入新人看護職員（保健師・助産師）研修参加者名簿（別紙１－６）</t>
  </si>
  <si>
    <t>８　研修責任者・教育担当者名簿（別紙１－７）</t>
  </si>
  <si>
    <t>（１）当該事業に係る歳入歳出予算書の抄本</t>
  </si>
  <si>
    <t>（２）印鑑証明書（法人等の代表者のもの）（公立病院については、公印管理規程等の写し）</t>
  </si>
  <si>
    <t>（３）委任状（交付申請事務等を委任する場合のみ提出）</t>
  </si>
  <si>
    <t>　　　　　　　　　　　　</t>
  </si>
  <si>
    <t>事務担当者名</t>
  </si>
  <si>
    <t>連絡先（所属部署）</t>
  </si>
  <si>
    <t>（電話番号）</t>
  </si>
  <si>
    <t>第1号様式</t>
  </si>
  <si>
    <t>東京都知事  殿</t>
  </si>
  <si>
    <t>令和</t>
    <rPh sb="0" eb="2">
      <t>レイワ</t>
    </rPh>
    <phoneticPr fontId="2"/>
  </si>
  <si>
    <t>補助事業者所在地</t>
    <phoneticPr fontId="2"/>
  </si>
  <si>
    <t>補助事業者名</t>
    <phoneticPr fontId="2"/>
  </si>
  <si>
    <t>　標記補助金について、下記のとおり関係書類を添えて申請する。</t>
    <phoneticPr fontId="2"/>
  </si>
  <si>
    <t>１  補助金交付申請額</t>
    <phoneticPr fontId="2"/>
  </si>
  <si>
    <t>金</t>
    <rPh sb="0" eb="1">
      <t>キン</t>
    </rPh>
    <phoneticPr fontId="2"/>
  </si>
  <si>
    <t>円</t>
    <rPh sb="0" eb="1">
      <t>エン</t>
    </rPh>
    <phoneticPr fontId="2"/>
  </si>
  <si>
    <t>６　新人看護職員（保健師・助産師）研修参加者名簿（別紙１－５ ）　</t>
  </si>
  <si>
    <t>（E－mail）</t>
    <phoneticPr fontId="2"/>
  </si>
  <si>
    <t>年度東京都新人看護職員研修事業費補助金交付申請書</t>
    <phoneticPr fontId="2"/>
  </si>
  <si>
    <t>令和</t>
    <phoneticPr fontId="2"/>
  </si>
  <si>
    <t>年度</t>
    <rPh sb="0" eb="2">
      <t>ネンド</t>
    </rPh>
    <phoneticPr fontId="2"/>
  </si>
  <si>
    <t>委任状様式</t>
  </si>
  <si>
    <t>東京都知事　殿</t>
    <rPh sb="0" eb="2">
      <t>トウキョウ</t>
    </rPh>
    <rPh sb="2" eb="5">
      <t>トチジ</t>
    </rPh>
    <rPh sb="6" eb="7">
      <t>ドノ</t>
    </rPh>
    <phoneticPr fontId="22"/>
  </si>
  <si>
    <t>委　任　状</t>
  </si>
  <si>
    <t>　　私は、下記の者を代理人と定め、下記の権限を委任します。</t>
    <rPh sb="5" eb="7">
      <t>カキ</t>
    </rPh>
    <rPh sb="8" eb="9">
      <t>モノ</t>
    </rPh>
    <phoneticPr fontId="22"/>
  </si>
  <si>
    <t>：</t>
  </si>
  <si>
    <t>法人所在地</t>
    <rPh sb="0" eb="2">
      <t>ホウジン</t>
    </rPh>
    <rPh sb="2" eb="5">
      <t>ショザイチ</t>
    </rPh>
    <phoneticPr fontId="22"/>
  </si>
  <si>
    <t>法人名</t>
    <rPh sb="0" eb="2">
      <t>ホウジン</t>
    </rPh>
    <rPh sb="2" eb="3">
      <t>メイ</t>
    </rPh>
    <phoneticPr fontId="22"/>
  </si>
  <si>
    <t>代表者職氏名</t>
    <rPh sb="0" eb="3">
      <t>ダイヒョウシャ</t>
    </rPh>
    <rPh sb="3" eb="4">
      <t>ショク</t>
    </rPh>
    <rPh sb="4" eb="6">
      <t>シメイ</t>
    </rPh>
    <phoneticPr fontId="22"/>
  </si>
  <si>
    <t>印</t>
  </si>
  <si>
    <t>使　用　印　鑑　届</t>
    <rPh sb="0" eb="1">
      <t>シ</t>
    </rPh>
    <rPh sb="2" eb="3">
      <t>ヨウ</t>
    </rPh>
    <rPh sb="4" eb="5">
      <t>イン</t>
    </rPh>
    <rPh sb="6" eb="7">
      <t>カガミ</t>
    </rPh>
    <rPh sb="8" eb="9">
      <t>トドケ</t>
    </rPh>
    <phoneticPr fontId="22"/>
  </si>
  <si>
    <t>代表者職氏名</t>
    <rPh sb="0" eb="2">
      <t>ダイヒョウ</t>
    </rPh>
    <rPh sb="2" eb="3">
      <t>シャ</t>
    </rPh>
    <rPh sb="3" eb="4">
      <t>ショク</t>
    </rPh>
    <rPh sb="4" eb="6">
      <t>シメイ</t>
    </rPh>
    <phoneticPr fontId="23"/>
  </si>
  <si>
    <t>印</t>
    <rPh sb="0" eb="1">
      <t>イン</t>
    </rPh>
    <phoneticPr fontId="22"/>
  </si>
  <si>
    <t>記</t>
    <rPh sb="0" eb="1">
      <t>キ</t>
    </rPh>
    <phoneticPr fontId="22"/>
  </si>
  <si>
    <t>使用印鑑</t>
    <rPh sb="0" eb="2">
      <t>シヨウ</t>
    </rPh>
    <rPh sb="2" eb="4">
      <t>インカン</t>
    </rPh>
    <phoneticPr fontId="22"/>
  </si>
  <si>
    <t>記入項目</t>
    <rPh sb="0" eb="2">
      <t>キニュウ</t>
    </rPh>
    <rPh sb="2" eb="4">
      <t>コウモク</t>
    </rPh>
    <phoneticPr fontId="22"/>
  </si>
  <si>
    <t>入力欄</t>
    <rPh sb="0" eb="2">
      <t>ニュウリョク</t>
    </rPh>
    <rPh sb="2" eb="3">
      <t>ラン</t>
    </rPh>
    <phoneticPr fontId="22"/>
  </si>
  <si>
    <t>記入上の注意</t>
    <rPh sb="0" eb="2">
      <t>キニュウ</t>
    </rPh>
    <rPh sb="2" eb="3">
      <t>ジョウ</t>
    </rPh>
    <rPh sb="4" eb="6">
      <t>チュウイ</t>
    </rPh>
    <phoneticPr fontId="22"/>
  </si>
  <si>
    <t>分類</t>
    <rPh sb="0" eb="2">
      <t>ブンルイ</t>
    </rPh>
    <phoneticPr fontId="22"/>
  </si>
  <si>
    <t>プルダウンから選択</t>
    <rPh sb="7" eb="9">
      <t>センタク</t>
    </rPh>
    <phoneticPr fontId="22"/>
  </si>
  <si>
    <t>法人番号</t>
    <rPh sb="0" eb="2">
      <t>ホウジン</t>
    </rPh>
    <rPh sb="2" eb="4">
      <t>バンゴウ</t>
    </rPh>
    <phoneticPr fontId="22"/>
  </si>
  <si>
    <t>13桁の番号を記入</t>
    <rPh sb="2" eb="3">
      <t>ケタ</t>
    </rPh>
    <rPh sb="4" eb="6">
      <t>バンゴウ</t>
    </rPh>
    <rPh sb="7" eb="9">
      <t>キニュウ</t>
    </rPh>
    <phoneticPr fontId="22"/>
  </si>
  <si>
    <t>法人代表者役職</t>
    <rPh sb="0" eb="2">
      <t>ホウジン</t>
    </rPh>
    <rPh sb="2" eb="5">
      <t>ダイヒョウシャ</t>
    </rPh>
    <rPh sb="5" eb="7">
      <t>ヤクショク</t>
    </rPh>
    <phoneticPr fontId="22"/>
  </si>
  <si>
    <t>法人代表者氏名</t>
    <rPh sb="0" eb="2">
      <t>ホウジン</t>
    </rPh>
    <rPh sb="2" eb="4">
      <t>ダイヒョウ</t>
    </rPh>
    <rPh sb="4" eb="5">
      <t>シャ</t>
    </rPh>
    <rPh sb="5" eb="7">
      <t>シメイ</t>
    </rPh>
    <phoneticPr fontId="22"/>
  </si>
  <si>
    <t>医療機関コード</t>
    <rPh sb="0" eb="2">
      <t>イリョウ</t>
    </rPh>
    <rPh sb="2" eb="4">
      <t>キカン</t>
    </rPh>
    <phoneticPr fontId="22"/>
  </si>
  <si>
    <t>131から始まる10桁の番号を入力</t>
    <rPh sb="5" eb="6">
      <t>ハジ</t>
    </rPh>
    <rPh sb="10" eb="11">
      <t>ケタ</t>
    </rPh>
    <rPh sb="12" eb="14">
      <t>バンゴウ</t>
    </rPh>
    <rPh sb="15" eb="17">
      <t>ニュウリョク</t>
    </rPh>
    <phoneticPr fontId="22"/>
  </si>
  <si>
    <t>事務担当者所属</t>
    <rPh sb="0" eb="2">
      <t>ジム</t>
    </rPh>
    <rPh sb="2" eb="5">
      <t>タントウシャ</t>
    </rPh>
    <rPh sb="5" eb="7">
      <t>ショゾク</t>
    </rPh>
    <phoneticPr fontId="22"/>
  </si>
  <si>
    <t>事務担当者氏名</t>
    <rPh sb="0" eb="2">
      <t>ジム</t>
    </rPh>
    <rPh sb="2" eb="5">
      <t>タントウシャ</t>
    </rPh>
    <rPh sb="5" eb="7">
      <t>シメイ</t>
    </rPh>
    <phoneticPr fontId="22"/>
  </si>
  <si>
    <t>事務担当者電話番号</t>
    <rPh sb="0" eb="2">
      <t>ジム</t>
    </rPh>
    <rPh sb="2" eb="5">
      <t>タントウシャ</t>
    </rPh>
    <rPh sb="5" eb="9">
      <t>デンワバンゴウ</t>
    </rPh>
    <phoneticPr fontId="22"/>
  </si>
  <si>
    <t>ハイフンあり、半角で記入
※必ず連絡が取れる電話番号を記入すること。</t>
    <rPh sb="7" eb="9">
      <t>ハンカク</t>
    </rPh>
    <rPh sb="10" eb="12">
      <t>キニュウ</t>
    </rPh>
    <rPh sb="14" eb="15">
      <t>カナラ</t>
    </rPh>
    <rPh sb="16" eb="18">
      <t>レンラク</t>
    </rPh>
    <rPh sb="19" eb="20">
      <t>ト</t>
    </rPh>
    <rPh sb="22" eb="26">
      <t>デンワバンゴウ</t>
    </rPh>
    <rPh sb="27" eb="29">
      <t>キニュウ</t>
    </rPh>
    <phoneticPr fontId="22"/>
  </si>
  <si>
    <t>連絡先メールアドレス</t>
    <rPh sb="0" eb="2">
      <t>レンラク</t>
    </rPh>
    <rPh sb="2" eb="3">
      <t>サキ</t>
    </rPh>
    <phoneticPr fontId="22"/>
  </si>
  <si>
    <t>申請形式</t>
    <rPh sb="0" eb="2">
      <t>シンセイ</t>
    </rPh>
    <rPh sb="2" eb="4">
      <t>ケイシキ</t>
    </rPh>
    <phoneticPr fontId="22"/>
  </si>
  <si>
    <t>　　　２　１枚に書ききれない場合は、複数枚で報告すること。</t>
    <rPh sb="6" eb="7">
      <t>マイ</t>
    </rPh>
    <rPh sb="8" eb="9">
      <t>カ</t>
    </rPh>
    <rPh sb="14" eb="16">
      <t>バアイ</t>
    </rPh>
    <rPh sb="18" eb="20">
      <t>フクスウ</t>
    </rPh>
    <rPh sb="20" eb="21">
      <t>マイ</t>
    </rPh>
    <rPh sb="22" eb="24">
      <t>ホウコク</t>
    </rPh>
    <phoneticPr fontId="2"/>
  </si>
  <si>
    <t>　　　　すること。また、複数免許を有する場合は、主な業務に最も関係する免許を選択すること。</t>
    <rPh sb="38" eb="40">
      <t>センタク</t>
    </rPh>
    <phoneticPr fontId="2"/>
  </si>
  <si>
    <t>免許</t>
    <rPh sb="0" eb="2">
      <t>メンキョ</t>
    </rPh>
    <phoneticPr fontId="2"/>
  </si>
  <si>
    <t>新人看護職員研修参加者名簿</t>
    <rPh sb="0" eb="2">
      <t>シンジン</t>
    </rPh>
    <rPh sb="2" eb="4">
      <t>カンゴ</t>
    </rPh>
    <rPh sb="4" eb="6">
      <t>ショクイン</t>
    </rPh>
    <rPh sb="6" eb="8">
      <t>ケンシュウ</t>
    </rPh>
    <rPh sb="8" eb="11">
      <t>サンカシャ</t>
    </rPh>
    <rPh sb="11" eb="13">
      <t>メイボ</t>
    </rPh>
    <phoneticPr fontId="2"/>
  </si>
  <si>
    <t>受入研修
時間数</t>
    <rPh sb="0" eb="2">
      <t>ウケイレ</t>
    </rPh>
    <rPh sb="2" eb="4">
      <t>ケンシュウ</t>
    </rPh>
    <rPh sb="5" eb="8">
      <t>ジカンスウ</t>
    </rPh>
    <phoneticPr fontId="2"/>
  </si>
  <si>
    <t>研修種別</t>
    <rPh sb="0" eb="2">
      <t>ケンシュウ</t>
    </rPh>
    <rPh sb="2" eb="4">
      <t>シュベツ</t>
    </rPh>
    <phoneticPr fontId="2"/>
  </si>
  <si>
    <t>保健師</t>
    <rPh sb="0" eb="2">
      <t>ホケン</t>
    </rPh>
    <rPh sb="2" eb="3">
      <t>シ</t>
    </rPh>
    <phoneticPr fontId="2"/>
  </si>
  <si>
    <t>　　　　</t>
    <phoneticPr fontId="2"/>
  </si>
  <si>
    <t>②助産師</t>
    <phoneticPr fontId="2"/>
  </si>
  <si>
    <t>③保健師</t>
    <phoneticPr fontId="2"/>
  </si>
  <si>
    <t>②助産師と③保健師</t>
    <phoneticPr fontId="2"/>
  </si>
  <si>
    <t>看護職員研修受講人数</t>
    <rPh sb="0" eb="2">
      <t>カンゴ</t>
    </rPh>
    <rPh sb="2" eb="4">
      <t>ショクイン</t>
    </rPh>
    <rPh sb="4" eb="6">
      <t>ケンシュウ</t>
    </rPh>
    <rPh sb="6" eb="8">
      <t>ジュコウ</t>
    </rPh>
    <rPh sb="8" eb="10">
      <t>ニンズウ</t>
    </rPh>
    <phoneticPr fontId="2"/>
  </si>
  <si>
    <t>助産師研修受講人数</t>
    <rPh sb="0" eb="3">
      <t>ジョサンシ</t>
    </rPh>
    <rPh sb="3" eb="5">
      <t>ケンシュウ</t>
    </rPh>
    <rPh sb="5" eb="7">
      <t>ジュコウ</t>
    </rPh>
    <rPh sb="7" eb="9">
      <t>ニンズウ</t>
    </rPh>
    <phoneticPr fontId="2"/>
  </si>
  <si>
    <t>うち再掲</t>
    <rPh sb="2" eb="4">
      <t>サイケイ</t>
    </rPh>
    <phoneticPr fontId="2"/>
  </si>
  <si>
    <t>保健師研修受講人数</t>
    <rPh sb="0" eb="2">
      <t>ホケン</t>
    </rPh>
    <rPh sb="2" eb="3">
      <t>シ</t>
    </rPh>
    <rPh sb="3" eb="5">
      <t>ケンシュウ</t>
    </rPh>
    <rPh sb="5" eb="7">
      <t>ジュコウ</t>
    </rPh>
    <rPh sb="7" eb="9">
      <t>ニンズウ</t>
    </rPh>
    <phoneticPr fontId="2"/>
  </si>
  <si>
    <t>必要数</t>
    <rPh sb="0" eb="3">
      <t>ヒツヨウスウ</t>
    </rPh>
    <phoneticPr fontId="2"/>
  </si>
  <si>
    <t>合計額</t>
    <rPh sb="0" eb="2">
      <t>ゴウケイ</t>
    </rPh>
    <rPh sb="2" eb="3">
      <t>ガク</t>
    </rPh>
    <phoneticPr fontId="2"/>
  </si>
  <si>
    <t>印刷品</t>
    <rPh sb="0" eb="2">
      <t>インサツ</t>
    </rPh>
    <rPh sb="2" eb="3">
      <t>ヒン</t>
    </rPh>
    <phoneticPr fontId="2"/>
  </si>
  <si>
    <t>★書類の確認</t>
    <rPh sb="1" eb="3">
      <t>ショルイ</t>
    </rPh>
    <rPh sb="4" eb="6">
      <t>カクニン</t>
    </rPh>
    <phoneticPr fontId="2"/>
  </si>
  <si>
    <t>東京都新人看護職員研修事業費補助金　提出書類チェックリスト</t>
    <rPh sb="0" eb="3">
      <t>トウキョウト</t>
    </rPh>
    <rPh sb="3" eb="5">
      <t>シンジン</t>
    </rPh>
    <rPh sb="5" eb="7">
      <t>カンゴ</t>
    </rPh>
    <rPh sb="7" eb="9">
      <t>ショクイン</t>
    </rPh>
    <rPh sb="9" eb="11">
      <t>ケンシュウ</t>
    </rPh>
    <rPh sb="11" eb="13">
      <t>ジギョウ</t>
    </rPh>
    <rPh sb="13" eb="14">
      <t>ヒ</t>
    </rPh>
    <rPh sb="14" eb="17">
      <t>ホジョキン</t>
    </rPh>
    <rPh sb="18" eb="20">
      <t>テイシュツ</t>
    </rPh>
    <rPh sb="20" eb="22">
      <t>ショルイ</t>
    </rPh>
    <phoneticPr fontId="2"/>
  </si>
  <si>
    <t>（受任者）</t>
  </si>
  <si>
    <t>施設名　　東京都立小児総合医療センター</t>
  </si>
  <si>
    <t>【受任者使用口座】</t>
  </si>
  <si>
    <t>○受任者の事務担当者</t>
  </si>
  <si>
    <t>※代表者の連絡先が異なる場合は、その連絡先も記入してください。</t>
  </si>
  <si>
    <t>委　　任　　状</t>
    <phoneticPr fontId="2"/>
  </si>
  <si>
    <t>私、</t>
    <rPh sb="0" eb="1">
      <t>ワタシ</t>
    </rPh>
    <phoneticPr fontId="2"/>
  </si>
  <si>
    <t>は、</t>
    <phoneticPr fontId="2"/>
  </si>
  <si>
    <t>を代理人と定め、下記の権限を委任します。</t>
    <phoneticPr fontId="2"/>
  </si>
  <si>
    <t>受任施設名</t>
    <rPh sb="0" eb="2">
      <t>ジュニン</t>
    </rPh>
    <rPh sb="2" eb="4">
      <t>シセツ</t>
    </rPh>
    <rPh sb="4" eb="5">
      <t>メイ</t>
    </rPh>
    <phoneticPr fontId="2"/>
  </si>
  <si>
    <t>受任施設住所</t>
    <rPh sb="0" eb="2">
      <t>ジュニン</t>
    </rPh>
    <rPh sb="2" eb="4">
      <t>シセツ</t>
    </rPh>
    <rPh sb="4" eb="6">
      <t>ジュウショ</t>
    </rPh>
    <phoneticPr fontId="2"/>
  </si>
  <si>
    <t>代表者役職</t>
    <rPh sb="0" eb="3">
      <t>ダイヒョウシャ</t>
    </rPh>
    <rPh sb="3" eb="5">
      <t>ヤクショク</t>
    </rPh>
    <phoneticPr fontId="2"/>
  </si>
  <si>
    <t>代表者氏名</t>
    <rPh sb="0" eb="3">
      <t>ダイヒョウシャ</t>
    </rPh>
    <rPh sb="3" eb="5">
      <t>シメイ</t>
    </rPh>
    <phoneticPr fontId="2"/>
  </si>
  <si>
    <t>１　委任内容</t>
    <phoneticPr fontId="2"/>
  </si>
  <si>
    <t>年度東京都新人看護職員研修事業費補助金の</t>
    <phoneticPr fontId="2"/>
  </si>
  <si>
    <t>に関する</t>
    <rPh sb="1" eb="2">
      <t>カン</t>
    </rPh>
    <phoneticPr fontId="2"/>
  </si>
  <si>
    <t>一切の業務について、終了するまで。</t>
    <phoneticPr fontId="2"/>
  </si>
  <si>
    <t>２　委任期間</t>
    <rPh sb="2" eb="4">
      <t>イニン</t>
    </rPh>
    <rPh sb="4" eb="6">
      <t>キカン</t>
    </rPh>
    <phoneticPr fontId="2"/>
  </si>
  <si>
    <t>委任内容</t>
    <rPh sb="0" eb="2">
      <t>イニン</t>
    </rPh>
    <rPh sb="2" eb="4">
      <t>ナイヨウ</t>
    </rPh>
    <phoneticPr fontId="2"/>
  </si>
  <si>
    <t>委任期間(始期)</t>
    <rPh sb="0" eb="2">
      <t>イニン</t>
    </rPh>
    <rPh sb="2" eb="4">
      <t>キカン</t>
    </rPh>
    <rPh sb="5" eb="6">
      <t>ハジ</t>
    </rPh>
    <phoneticPr fontId="2"/>
  </si>
  <si>
    <t>委任期間(終期)</t>
    <rPh sb="0" eb="2">
      <t>イニン</t>
    </rPh>
    <rPh sb="2" eb="4">
      <t>キカン</t>
    </rPh>
    <rPh sb="5" eb="6">
      <t>オ</t>
    </rPh>
    <phoneticPr fontId="2"/>
  </si>
  <si>
    <t>東京都知事　殿</t>
    <rPh sb="0" eb="2">
      <t>トウキョウ</t>
    </rPh>
    <rPh sb="2" eb="5">
      <t>トチジ</t>
    </rPh>
    <rPh sb="6" eb="7">
      <t>ドノ</t>
    </rPh>
    <phoneticPr fontId="2"/>
  </si>
  <si>
    <t>(委任者)</t>
    <rPh sb="1" eb="4">
      <t>イニンシャ</t>
    </rPh>
    <phoneticPr fontId="2"/>
  </si>
  <si>
    <t>法人名</t>
    <phoneticPr fontId="2"/>
  </si>
  <si>
    <t>：</t>
    <phoneticPr fontId="2"/>
  </si>
  <si>
    <t>住所</t>
    <phoneticPr fontId="2"/>
  </si>
  <si>
    <t>代表者　役職・氏名</t>
    <phoneticPr fontId="2"/>
  </si>
  <si>
    <t>法人名　　</t>
    <phoneticPr fontId="2"/>
  </si>
  <si>
    <t>　　私、</t>
    <phoneticPr fontId="2"/>
  </si>
  <si>
    <t>は、東京都からの支払金については、口座振替により受領することを希望します。</t>
    <phoneticPr fontId="2"/>
  </si>
  <si>
    <t>ついては、今後下記の口座に口座振替の方法をもって振り込んでください。</t>
    <phoneticPr fontId="2"/>
  </si>
  <si>
    <t>所属</t>
    <phoneticPr fontId="2"/>
  </si>
  <si>
    <t>役職・氏名</t>
    <phoneticPr fontId="2"/>
  </si>
  <si>
    <t>連絡先（電話番号)</t>
    <phoneticPr fontId="2"/>
  </si>
  <si>
    <t>チェックリストに戻る</t>
    <rPh sb="8" eb="9">
      <t>モド</t>
    </rPh>
    <phoneticPr fontId="2"/>
  </si>
  <si>
    <t>別記第1号様式</t>
    <rPh sb="0" eb="2">
      <t>ベッキ</t>
    </rPh>
    <rPh sb="2" eb="3">
      <t>ダイ</t>
    </rPh>
    <rPh sb="4" eb="5">
      <t>ゴウ</t>
    </rPh>
    <rPh sb="5" eb="7">
      <t>ヨウシキ</t>
    </rPh>
    <phoneticPr fontId="2"/>
  </si>
  <si>
    <t>別紙1-1</t>
    <rPh sb="0" eb="2">
      <t>ベッシ</t>
    </rPh>
    <phoneticPr fontId="2"/>
  </si>
  <si>
    <t>別紙1-3</t>
    <rPh sb="0" eb="2">
      <t>ベッシ</t>
    </rPh>
    <phoneticPr fontId="2"/>
  </si>
  <si>
    <t>別紙1-5</t>
    <rPh sb="0" eb="2">
      <t>ベッシ</t>
    </rPh>
    <phoneticPr fontId="2"/>
  </si>
  <si>
    <t>別紙1-6</t>
    <rPh sb="0" eb="2">
      <t>ベッシ</t>
    </rPh>
    <phoneticPr fontId="2"/>
  </si>
  <si>
    <t>別紙1-7</t>
    <rPh sb="0" eb="2">
      <t>ベッシ</t>
    </rPh>
    <phoneticPr fontId="2"/>
  </si>
  <si>
    <t>抄本</t>
    <phoneticPr fontId="2"/>
  </si>
  <si>
    <t>所要額調書（別紙１－１）</t>
    <phoneticPr fontId="2"/>
  </si>
  <si>
    <t>対象経費の支出予定額内訳書（別紙１－２）</t>
    <phoneticPr fontId="2"/>
  </si>
  <si>
    <t>事業計画書（別紙１－３）</t>
    <phoneticPr fontId="2"/>
  </si>
  <si>
    <t>研修内容計画書（別紙１－４）</t>
    <phoneticPr fontId="2"/>
  </si>
  <si>
    <t>新人看護職員（保健師・助産師）研修参加者名簿（別紙１－５ ）　</t>
    <phoneticPr fontId="2"/>
  </si>
  <si>
    <t>他施設受入新人看護職員（保健師・助産師）研修参加者名簿（別紙１－６）</t>
    <phoneticPr fontId="2"/>
  </si>
  <si>
    <t>研修責任者・教育担当者名簿（別紙１－７）</t>
    <phoneticPr fontId="2"/>
  </si>
  <si>
    <t>人件費</t>
    <rPh sb="0" eb="3">
      <t>ジンケンヒ</t>
    </rPh>
    <phoneticPr fontId="2"/>
  </si>
  <si>
    <t>人件費・消耗品・印刷製本費・図書購入費など算出根拠資料</t>
    <rPh sb="0" eb="3">
      <t>ジンケンヒ</t>
    </rPh>
    <rPh sb="4" eb="7">
      <t>ショウモウヒン</t>
    </rPh>
    <rPh sb="8" eb="10">
      <t>インサツ</t>
    </rPh>
    <rPh sb="10" eb="12">
      <t>セイホン</t>
    </rPh>
    <rPh sb="12" eb="13">
      <t>ヒ</t>
    </rPh>
    <rPh sb="14" eb="16">
      <t>トショ</t>
    </rPh>
    <rPh sb="16" eb="18">
      <t>コウニュウ</t>
    </rPh>
    <rPh sb="18" eb="19">
      <t>ヒ</t>
    </rPh>
    <rPh sb="21" eb="23">
      <t>サンシュツ</t>
    </rPh>
    <rPh sb="23" eb="25">
      <t>コンキョ</t>
    </rPh>
    <rPh sb="25" eb="27">
      <t>シリョウ</t>
    </rPh>
    <phoneticPr fontId="2"/>
  </si>
  <si>
    <t>その他根拠資料（備品購入費・使用料及び賃借料などの見積書・領収書等)</t>
    <rPh sb="2" eb="3">
      <t>タ</t>
    </rPh>
    <rPh sb="3" eb="5">
      <t>コンキョ</t>
    </rPh>
    <rPh sb="5" eb="7">
      <t>シリョウ</t>
    </rPh>
    <rPh sb="8" eb="10">
      <t>ビヒン</t>
    </rPh>
    <rPh sb="10" eb="12">
      <t>コウニュウ</t>
    </rPh>
    <rPh sb="12" eb="13">
      <t>ヒ</t>
    </rPh>
    <rPh sb="14" eb="17">
      <t>シヨウリョウ</t>
    </rPh>
    <rPh sb="17" eb="18">
      <t>オヨ</t>
    </rPh>
    <rPh sb="19" eb="22">
      <t>チンシャクリョウ</t>
    </rPh>
    <rPh sb="25" eb="28">
      <t>ミツモリショ</t>
    </rPh>
    <rPh sb="29" eb="32">
      <t>リョウシュウショ</t>
    </rPh>
    <rPh sb="32" eb="33">
      <t>トウ</t>
    </rPh>
    <phoneticPr fontId="2"/>
  </si>
  <si>
    <t>研修プログラム、到達目標等</t>
    <rPh sb="0" eb="2">
      <t>ケンシュウ</t>
    </rPh>
    <rPh sb="8" eb="10">
      <t>トウタツ</t>
    </rPh>
    <rPh sb="10" eb="12">
      <t>モクヒョウ</t>
    </rPh>
    <rPh sb="12" eb="13">
      <t>トウ</t>
    </rPh>
    <phoneticPr fontId="2"/>
  </si>
  <si>
    <t>看護師</t>
    <rPh sb="0" eb="3">
      <t>カンゴシ</t>
    </rPh>
    <phoneticPr fontId="2"/>
  </si>
  <si>
    <t>郵便番号</t>
    <rPh sb="0" eb="2">
      <t>ユウビン</t>
    </rPh>
    <rPh sb="2" eb="4">
      <t>バンゴウ</t>
    </rPh>
    <phoneticPr fontId="2"/>
  </si>
  <si>
    <t>★交付審査チェック表</t>
    <rPh sb="1" eb="3">
      <t>コウフ</t>
    </rPh>
    <rPh sb="3" eb="5">
      <t>シンサ</t>
    </rPh>
    <rPh sb="9" eb="10">
      <t>ヒョウ</t>
    </rPh>
    <phoneticPr fontId="2"/>
  </si>
  <si>
    <t>★申請施設担当者・連絡先</t>
    <rPh sb="1" eb="3">
      <t>シンセイ</t>
    </rPh>
    <rPh sb="3" eb="5">
      <t>シセツ</t>
    </rPh>
    <rPh sb="5" eb="8">
      <t>タントウシャ</t>
    </rPh>
    <rPh sb="9" eb="11">
      <t>レンラク</t>
    </rPh>
    <rPh sb="11" eb="12">
      <t>サキ</t>
    </rPh>
    <phoneticPr fontId="2"/>
  </si>
  <si>
    <t>★交付申請額(差込印刷用)</t>
    <rPh sb="1" eb="3">
      <t>コウフ</t>
    </rPh>
    <rPh sb="3" eb="5">
      <t>シンセイ</t>
    </rPh>
    <rPh sb="5" eb="6">
      <t>ガク</t>
    </rPh>
    <rPh sb="7" eb="9">
      <t>サシコミ</t>
    </rPh>
    <rPh sb="9" eb="11">
      <t>インサツ</t>
    </rPh>
    <rPh sb="11" eb="12">
      <t>ヨウ</t>
    </rPh>
    <phoneticPr fontId="2"/>
  </si>
  <si>
    <t>法人名</t>
    <rPh sb="0" eb="2">
      <t>ホウジン</t>
    </rPh>
    <rPh sb="2" eb="3">
      <t>メイ</t>
    </rPh>
    <phoneticPr fontId="2"/>
  </si>
  <si>
    <t>病院</t>
    <rPh sb="0" eb="2">
      <t>ビョウイン</t>
    </rPh>
    <phoneticPr fontId="2"/>
  </si>
  <si>
    <t>交付申請額</t>
    <rPh sb="0" eb="2">
      <t>コウフ</t>
    </rPh>
    <rPh sb="2" eb="4">
      <t>シンセイ</t>
    </rPh>
    <rPh sb="4" eb="5">
      <t>ガク</t>
    </rPh>
    <phoneticPr fontId="2"/>
  </si>
  <si>
    <t>日付</t>
    <rPh sb="0" eb="2">
      <t>ヒヅ</t>
    </rPh>
    <phoneticPr fontId="2"/>
  </si>
  <si>
    <t>番号</t>
    <rPh sb="0" eb="2">
      <t>バンゴウ</t>
    </rPh>
    <phoneticPr fontId="2"/>
  </si>
  <si>
    <t>紙orJグランツ</t>
    <phoneticPr fontId="2"/>
  </si>
  <si>
    <t>病床数</t>
    <rPh sb="0" eb="3">
      <t>ビョウショウスウ</t>
    </rPh>
    <phoneticPr fontId="2"/>
  </si>
  <si>
    <t>看護職員数</t>
    <rPh sb="0" eb="2">
      <t>カンゴ</t>
    </rPh>
    <rPh sb="2" eb="4">
      <t>ショクイン</t>
    </rPh>
    <rPh sb="4" eb="5">
      <t>スウ</t>
    </rPh>
    <phoneticPr fontId="2"/>
  </si>
  <si>
    <t>新人看護職員数</t>
    <rPh sb="0" eb="2">
      <t>シンジン</t>
    </rPh>
    <rPh sb="2" eb="4">
      <t>カンゴ</t>
    </rPh>
    <rPh sb="4" eb="6">
      <t>ショクイン</t>
    </rPh>
    <rPh sb="6" eb="7">
      <t>スウ</t>
    </rPh>
    <phoneticPr fontId="2"/>
  </si>
  <si>
    <t>離職率</t>
    <rPh sb="0" eb="3">
      <t>リショクリツ</t>
    </rPh>
    <phoneticPr fontId="2"/>
  </si>
  <si>
    <t>新人離職率</t>
    <rPh sb="0" eb="2">
      <t>シンジン</t>
    </rPh>
    <rPh sb="2" eb="4">
      <t>リショク</t>
    </rPh>
    <rPh sb="4" eb="5">
      <t>リツ</t>
    </rPh>
    <phoneticPr fontId="2"/>
  </si>
  <si>
    <t>保健師研修</t>
    <rPh sb="0" eb="2">
      <t>ホケン</t>
    </rPh>
    <rPh sb="2" eb="3">
      <t>シ</t>
    </rPh>
    <rPh sb="3" eb="5">
      <t>ケンシュウ</t>
    </rPh>
    <phoneticPr fontId="2"/>
  </si>
  <si>
    <t>助産師研修</t>
    <rPh sb="0" eb="3">
      <t>ジョサンシ</t>
    </rPh>
    <rPh sb="3" eb="5">
      <t>ケンシュウ</t>
    </rPh>
    <phoneticPr fontId="2"/>
  </si>
  <si>
    <t>受入研修</t>
    <rPh sb="0" eb="1">
      <t>ウ</t>
    </rPh>
    <rPh sb="1" eb="2">
      <t>イ</t>
    </rPh>
    <rPh sb="2" eb="4">
      <t>ケンシュウ</t>
    </rPh>
    <phoneticPr fontId="2"/>
  </si>
  <si>
    <t>申請書住所</t>
    <rPh sb="0" eb="3">
      <t>シンセイショ</t>
    </rPh>
    <rPh sb="3" eb="5">
      <t>ジュウショ</t>
    </rPh>
    <phoneticPr fontId="2"/>
  </si>
  <si>
    <t>(紙申請の場合)　印は印鑑証明または委任状と一致するか。</t>
    <rPh sb="1" eb="2">
      <t>カミ</t>
    </rPh>
    <rPh sb="2" eb="4">
      <t>シンセイ</t>
    </rPh>
    <rPh sb="5" eb="7">
      <t>バアイ</t>
    </rPh>
    <rPh sb="9" eb="10">
      <t>イン</t>
    </rPh>
    <rPh sb="11" eb="13">
      <t>インカン</t>
    </rPh>
    <rPh sb="13" eb="15">
      <t>ショウメイ</t>
    </rPh>
    <rPh sb="18" eb="21">
      <t>イニンジョウ</t>
    </rPh>
    <rPh sb="22" eb="24">
      <t>イッチ</t>
    </rPh>
    <phoneticPr fontId="2"/>
  </si>
  <si>
    <t>一致しない場合、Jグランツの法人基本情報を変更手続きは済んでいるか。</t>
    <rPh sb="0" eb="2">
      <t>イッチ</t>
    </rPh>
    <rPh sb="5" eb="7">
      <t>バアイ</t>
    </rPh>
    <rPh sb="14" eb="16">
      <t>ホウジン</t>
    </rPh>
    <rPh sb="16" eb="18">
      <t>キホン</t>
    </rPh>
    <rPh sb="18" eb="20">
      <t>ジョウホウ</t>
    </rPh>
    <rPh sb="21" eb="23">
      <t>ヘンコウ</t>
    </rPh>
    <rPh sb="23" eb="25">
      <t>テツヅ</t>
    </rPh>
    <rPh sb="27" eb="28">
      <t>ス</t>
    </rPh>
    <phoneticPr fontId="2"/>
  </si>
  <si>
    <t xml:space="preserve"> 「補助金交付申請額」が別紙1-1のM「補助所要額」と一致するか。</t>
    <rPh sb="12" eb="14">
      <t>ベッシ</t>
    </rPh>
    <rPh sb="27" eb="29">
      <t>イッチ</t>
    </rPh>
    <phoneticPr fontId="2"/>
  </si>
  <si>
    <t>①別記第1号様式　「新人看護職員研修事業費補助金交付申請書」</t>
    <phoneticPr fontId="2"/>
  </si>
  <si>
    <t>③別紙１－２</t>
    <rPh sb="1" eb="3">
      <t>ベッシ</t>
    </rPh>
    <phoneticPr fontId="2"/>
  </si>
  <si>
    <t>謝金</t>
    <phoneticPr fontId="2"/>
  </si>
  <si>
    <t>令和７年度（令和７年４月１日から令和８年３月３１日）中に発生し、令和７年度中に支払う経費となっているか。</t>
    <phoneticPr fontId="2"/>
  </si>
  <si>
    <t>別紙１－１の医療機関受入研修事業の総時間数は40時間以上となっているか。</t>
    <phoneticPr fontId="2"/>
  </si>
  <si>
    <t>様式１－３の医療機関受入研修事業の必要項目に記載しているか。</t>
    <rPh sb="6" eb="8">
      <t>イリョウ</t>
    </rPh>
    <rPh sb="8" eb="10">
      <t>キカン</t>
    </rPh>
    <rPh sb="10" eb="12">
      <t>ウケイレ</t>
    </rPh>
    <rPh sb="12" eb="14">
      <t>ケンシュウ</t>
    </rPh>
    <rPh sb="14" eb="16">
      <t>ジギョウ</t>
    </rPh>
    <rPh sb="17" eb="19">
      <t>ヒツヨウ</t>
    </rPh>
    <rPh sb="19" eb="21">
      <t>コウモク</t>
    </rPh>
    <rPh sb="22" eb="24">
      <t>キサイ</t>
    </rPh>
    <phoneticPr fontId="2"/>
  </si>
  <si>
    <t>④別紙1－３</t>
    <rPh sb="1" eb="3">
      <t>ベッシ</t>
    </rPh>
    <phoneticPr fontId="2"/>
  </si>
  <si>
    <t>対象経費の実支出額(D)が別紙1-2の合計に一致するか。</t>
    <phoneticPr fontId="2"/>
  </si>
  <si>
    <t>新人看護職員数Eは別紙1-3のC欄と一致するか。</t>
    <rPh sb="0" eb="2">
      <t>シンジン</t>
    </rPh>
    <rPh sb="2" eb="4">
      <t>カンゴ</t>
    </rPh>
    <rPh sb="4" eb="6">
      <t>ショクイン</t>
    </rPh>
    <rPh sb="6" eb="7">
      <t>スウ</t>
    </rPh>
    <rPh sb="9" eb="11">
      <t>ベッシ</t>
    </rPh>
    <rPh sb="16" eb="17">
      <t>ラン</t>
    </rPh>
    <rPh sb="18" eb="20">
      <t>イッチ</t>
    </rPh>
    <phoneticPr fontId="2"/>
  </si>
  <si>
    <t>基準額は正しいか。</t>
    <rPh sb="0" eb="2">
      <t>キジュン</t>
    </rPh>
    <rPh sb="2" eb="3">
      <t>ガク</t>
    </rPh>
    <rPh sb="4" eb="5">
      <t>タダ</t>
    </rPh>
    <phoneticPr fontId="2"/>
  </si>
  <si>
    <t>医療機関受入研修事業に金額が入っている場合、総時間数は40時間以上となっているか。</t>
    <rPh sb="0" eb="2">
      <t>イリョウ</t>
    </rPh>
    <rPh sb="2" eb="4">
      <t>キカン</t>
    </rPh>
    <rPh sb="4" eb="6">
      <t>ウケイレ</t>
    </rPh>
    <rPh sb="6" eb="8">
      <t>ケンシュウ</t>
    </rPh>
    <rPh sb="8" eb="10">
      <t>ジギョウ</t>
    </rPh>
    <rPh sb="11" eb="13">
      <t>キンガク</t>
    </rPh>
    <rPh sb="14" eb="15">
      <t>ハイ</t>
    </rPh>
    <rPh sb="19" eb="21">
      <t>バアイ</t>
    </rPh>
    <rPh sb="22" eb="23">
      <t>ソウ</t>
    </rPh>
    <rPh sb="23" eb="25">
      <t>ジカン</t>
    </rPh>
    <rPh sb="25" eb="26">
      <t>スウ</t>
    </rPh>
    <rPh sb="29" eb="31">
      <t>ジカン</t>
    </rPh>
    <rPh sb="31" eb="33">
      <t>イジョウ</t>
    </rPh>
    <phoneticPr fontId="2"/>
  </si>
  <si>
    <t>②別紙１－１</t>
    <rPh sb="1" eb="3">
      <t>ベッシ</t>
    </rPh>
    <phoneticPr fontId="2"/>
  </si>
  <si>
    <t>一致しない場合、「申請」に関する委任があり、委任状と一致するか。</t>
    <rPh sb="0" eb="2">
      <t>イッチ</t>
    </rPh>
    <rPh sb="5" eb="7">
      <t>バアイ</t>
    </rPh>
    <rPh sb="9" eb="11">
      <t>シンセイ</t>
    </rPh>
    <rPh sb="13" eb="14">
      <t>カン</t>
    </rPh>
    <rPh sb="16" eb="18">
      <t>イニン</t>
    </rPh>
    <rPh sb="22" eb="25">
      <t>イニンジョウ</t>
    </rPh>
    <rPh sb="26" eb="28">
      <t>イッチ</t>
    </rPh>
    <phoneticPr fontId="2"/>
  </si>
  <si>
    <t>日付が入力されているか。</t>
    <rPh sb="0" eb="2">
      <t>ヒヅ</t>
    </rPh>
    <rPh sb="3" eb="5">
      <t>ニュウリョク</t>
    </rPh>
    <phoneticPr fontId="2"/>
  </si>
  <si>
    <t>年度東京都新人看護職員研修事業費補助金に関する歳入・歳出予算書（抄本）</t>
    <phoneticPr fontId="2"/>
  </si>
  <si>
    <t>令和</t>
    <rPh sb="0" eb="1">
      <t>レイ</t>
    </rPh>
    <rPh sb="1" eb="2">
      <t>ワ</t>
    </rPh>
    <phoneticPr fontId="2"/>
  </si>
  <si>
    <t>口座情報</t>
    <rPh sb="0" eb="2">
      <t>コウザ</t>
    </rPh>
    <rPh sb="2" eb="4">
      <t>ジョウホウ</t>
    </rPh>
    <phoneticPr fontId="2"/>
  </si>
  <si>
    <t>金融機関コード</t>
    <rPh sb="0" eb="2">
      <t>キンユウ</t>
    </rPh>
    <rPh sb="2" eb="4">
      <t>キカン</t>
    </rPh>
    <phoneticPr fontId="2"/>
  </si>
  <si>
    <t>金融機関名</t>
    <rPh sb="0" eb="2">
      <t>キンユウ</t>
    </rPh>
    <rPh sb="2" eb="4">
      <t>キカン</t>
    </rPh>
    <rPh sb="4" eb="5">
      <t>メイ</t>
    </rPh>
    <phoneticPr fontId="2"/>
  </si>
  <si>
    <t>支店コード</t>
    <rPh sb="0" eb="2">
      <t>シテン</t>
    </rPh>
    <phoneticPr fontId="2"/>
  </si>
  <si>
    <t>支店名</t>
    <rPh sb="0" eb="3">
      <t>シテンメイ</t>
    </rPh>
    <phoneticPr fontId="2"/>
  </si>
  <si>
    <t>預金種目</t>
    <rPh sb="0" eb="2">
      <t>ヨキン</t>
    </rPh>
    <rPh sb="2" eb="4">
      <t>シュモク</t>
    </rPh>
    <phoneticPr fontId="2"/>
  </si>
  <si>
    <t>口座番号</t>
    <rPh sb="0" eb="2">
      <t>コウザ</t>
    </rPh>
    <phoneticPr fontId="2"/>
  </si>
  <si>
    <t>口座名義人（ｶﾅ）</t>
    <phoneticPr fontId="2"/>
  </si>
  <si>
    <t>★口座情報</t>
    <rPh sb="1" eb="3">
      <t>コウザ</t>
    </rPh>
    <rPh sb="3" eb="5">
      <t>ジョウホウ</t>
    </rPh>
    <phoneticPr fontId="2"/>
  </si>
  <si>
    <t>三菱ＵＦＪ銀行</t>
  </si>
  <si>
    <t>三井住友銀行</t>
  </si>
  <si>
    <t>口座名義人</t>
    <phoneticPr fontId="2"/>
  </si>
  <si>
    <t>銀行コード</t>
    <rPh sb="0" eb="2">
      <t>ギンコウ</t>
    </rPh>
    <phoneticPr fontId="26"/>
  </si>
  <si>
    <t>銀行名</t>
    <rPh sb="0" eb="2">
      <t>ギンコウ</t>
    </rPh>
    <rPh sb="2" eb="3">
      <t>メイ</t>
    </rPh>
    <phoneticPr fontId="26"/>
  </si>
  <si>
    <t>みずほ銀行</t>
  </si>
  <si>
    <t>埼玉りそな銀行</t>
  </si>
  <si>
    <t>セブン銀行</t>
  </si>
  <si>
    <t>楽天銀行</t>
  </si>
  <si>
    <t>ａｕじぶん銀行</t>
  </si>
  <si>
    <t>大和ネクスト銀行</t>
  </si>
  <si>
    <t>みんなの銀行</t>
  </si>
  <si>
    <t>北海道銀行</t>
  </si>
  <si>
    <t>秋田銀行</t>
  </si>
  <si>
    <t>荘内銀行</t>
  </si>
  <si>
    <t>岩手銀行</t>
  </si>
  <si>
    <t>七十七銀行</t>
  </si>
  <si>
    <t>群馬銀行</t>
  </si>
  <si>
    <t>常陽銀行</t>
  </si>
  <si>
    <t>武蔵野銀行</t>
  </si>
  <si>
    <t>千葉興業銀行</t>
  </si>
  <si>
    <t>横浜銀行</t>
  </si>
  <si>
    <t>山梨中央銀行</t>
  </si>
  <si>
    <t>北陸銀行</t>
  </si>
  <si>
    <t>北國銀行</t>
  </si>
  <si>
    <t>静岡銀行</t>
  </si>
  <si>
    <t>清水銀行</t>
  </si>
  <si>
    <t>十六銀行</t>
  </si>
  <si>
    <t>百五銀行</t>
  </si>
  <si>
    <t>京都銀行</t>
  </si>
  <si>
    <t>池田泉州銀行</t>
  </si>
  <si>
    <t>紀陽銀行</t>
  </si>
  <si>
    <t>鳥取銀行</t>
  </si>
  <si>
    <t>中国銀行</t>
  </si>
  <si>
    <t>山口銀行</t>
  </si>
  <si>
    <t>百十四銀行</t>
  </si>
  <si>
    <t>四国銀行</t>
  </si>
  <si>
    <t>筑邦銀行</t>
  </si>
  <si>
    <t>十八親和銀行</t>
  </si>
  <si>
    <t>大分銀行</t>
  </si>
  <si>
    <t>鹿児島銀行</t>
  </si>
  <si>
    <t>沖縄銀行</t>
  </si>
  <si>
    <t>北九州銀行</t>
  </si>
  <si>
    <t>みずほ信託銀行</t>
  </si>
  <si>
    <t>日本マスタートラスト信託銀行</t>
  </si>
  <si>
    <t>野村信託銀行</t>
  </si>
  <si>
    <t>ＧＭＯあおぞらネット銀行</t>
  </si>
  <si>
    <t>ＳＢＩ新生銀行</t>
  </si>
  <si>
    <t>シティバンク、エヌ・エイ</t>
  </si>
  <si>
    <t>アメリカ銀行</t>
  </si>
  <si>
    <t>ドイツ銀行</t>
  </si>
  <si>
    <t>北洋銀行</t>
  </si>
  <si>
    <t>北日本銀行</t>
  </si>
  <si>
    <t>福島銀行</t>
  </si>
  <si>
    <t>東和銀行</t>
  </si>
  <si>
    <t>京葉銀行</t>
  </si>
  <si>
    <t>東京スター銀行</t>
  </si>
  <si>
    <t>大光銀行</t>
  </si>
  <si>
    <t>富山第一銀行</t>
  </si>
  <si>
    <t>静岡中央銀行</t>
  </si>
  <si>
    <t>名古屋銀行</t>
  </si>
  <si>
    <t>島根銀行</t>
  </si>
  <si>
    <t>もみじ銀行</t>
  </si>
  <si>
    <t>徳島大正銀行</t>
  </si>
  <si>
    <t>愛媛銀行</t>
  </si>
  <si>
    <t>福岡中央銀行</t>
  </si>
  <si>
    <t>長崎銀行</t>
  </si>
  <si>
    <t>豊和銀行</t>
  </si>
  <si>
    <t>南日本銀行</t>
  </si>
  <si>
    <t>ゆうちょ銀行</t>
  </si>
  <si>
    <t>りそな銀行</t>
  </si>
  <si>
    <t>ＰａｙＰａｙ銀行</t>
  </si>
  <si>
    <t>ソニー銀行</t>
  </si>
  <si>
    <t>住信ＳＢＩネット銀行</t>
  </si>
  <si>
    <t>イオン銀行</t>
  </si>
  <si>
    <t>ローソン銀行</t>
  </si>
  <si>
    <t>ＵＩ銀行</t>
  </si>
  <si>
    <t>青森みちのく銀行</t>
  </si>
  <si>
    <t>北都銀行</t>
  </si>
  <si>
    <t>山形銀行</t>
  </si>
  <si>
    <t>東北銀行</t>
  </si>
  <si>
    <t>東邦銀行</t>
  </si>
  <si>
    <t>足利銀行</t>
  </si>
  <si>
    <t>筑波銀行</t>
  </si>
  <si>
    <t>千葉銀行</t>
  </si>
  <si>
    <t>きらぼし銀行</t>
  </si>
  <si>
    <t>第四北越銀行</t>
  </si>
  <si>
    <t>八十二銀行</t>
  </si>
  <si>
    <t>富山銀行</t>
  </si>
  <si>
    <t>福井銀行</t>
  </si>
  <si>
    <t>スルガ銀行</t>
  </si>
  <si>
    <t>大垣共立銀行</t>
  </si>
  <si>
    <t>三十三銀行</t>
  </si>
  <si>
    <t>滋賀銀行</t>
  </si>
  <si>
    <t>関西みらい銀行</t>
  </si>
  <si>
    <t>南都銀行</t>
  </si>
  <si>
    <t>但馬銀行</t>
  </si>
  <si>
    <t>山陰合同銀行</t>
  </si>
  <si>
    <t>広島銀行</t>
  </si>
  <si>
    <t>阿波銀行</t>
  </si>
  <si>
    <t>伊予銀行</t>
  </si>
  <si>
    <t>福岡銀行</t>
  </si>
  <si>
    <t>佐賀銀行</t>
  </si>
  <si>
    <t>肥後銀行</t>
  </si>
  <si>
    <t>宮崎銀行</t>
  </si>
  <si>
    <t>琉球銀行</t>
  </si>
  <si>
    <t>西日本シティ銀行</t>
  </si>
  <si>
    <t>三菱ＵＦＪ信託銀行</t>
  </si>
  <si>
    <t>三井住友信託銀行</t>
  </si>
  <si>
    <t>ＳＭＢＣ信託銀行</t>
  </si>
  <si>
    <t>オリックス銀行</t>
  </si>
  <si>
    <t>日本カストディ銀行</t>
  </si>
  <si>
    <t>あおぞら銀行</t>
  </si>
  <si>
    <t>ジェーピーモルガン銀行</t>
  </si>
  <si>
    <t>香港上海銀行</t>
  </si>
  <si>
    <t>ＳＢＪ銀行</t>
  </si>
  <si>
    <t>きらやか銀行</t>
  </si>
  <si>
    <t>仙台銀行</t>
  </si>
  <si>
    <t>大東銀行</t>
  </si>
  <si>
    <t>栃木銀行</t>
  </si>
  <si>
    <t>東日本銀行</t>
  </si>
  <si>
    <t>神奈川銀行</t>
  </si>
  <si>
    <t>長野銀行</t>
  </si>
  <si>
    <t>福邦銀行</t>
  </si>
  <si>
    <t>あいち銀行</t>
  </si>
  <si>
    <t>みなと銀行</t>
  </si>
  <si>
    <t>トマト銀行</t>
  </si>
  <si>
    <t>西京銀行</t>
  </si>
  <si>
    <t>香川銀行</t>
  </si>
  <si>
    <t>高知銀行</t>
  </si>
  <si>
    <t>佐賀共栄銀行</t>
  </si>
  <si>
    <t>熊本銀行</t>
  </si>
  <si>
    <t>宮崎太陽銀行</t>
  </si>
  <si>
    <t>沖縄海邦銀行</t>
  </si>
  <si>
    <t>朝日信用金庫</t>
    <rPh sb="0" eb="2">
      <t>アサヒ</t>
    </rPh>
    <rPh sb="2" eb="4">
      <t>シンヨウ</t>
    </rPh>
    <rPh sb="4" eb="6">
      <t>キンコ</t>
    </rPh>
    <phoneticPr fontId="26"/>
  </si>
  <si>
    <t>多摩信用金庫</t>
    <rPh sb="0" eb="6">
      <t>タマシンヨウキンコ</t>
    </rPh>
    <phoneticPr fontId="26"/>
  </si>
  <si>
    <t>西武信用金庫</t>
  </si>
  <si>
    <t>青梅信用金庫</t>
    <rPh sb="0" eb="6">
      <t>オウメシンヨウキンコ</t>
    </rPh>
    <phoneticPr fontId="26"/>
  </si>
  <si>
    <t>巣鴨信用金庫</t>
  </si>
  <si>
    <t>さわやか信用金庫</t>
  </si>
  <si>
    <t>東京シティ信用金庫</t>
  </si>
  <si>
    <t>東京信用金庫</t>
  </si>
  <si>
    <t>足立成和信用金庫</t>
  </si>
  <si>
    <t>西京信用金庫</t>
  </si>
  <si>
    <t>芝信用金庫</t>
  </si>
  <si>
    <t>目黒信用金庫</t>
    <rPh sb="0" eb="2">
      <t>メグロ</t>
    </rPh>
    <rPh sb="2" eb="4">
      <t>シンヨウ</t>
    </rPh>
    <rPh sb="4" eb="6">
      <t>キンコ</t>
    </rPh>
    <phoneticPr fontId="26"/>
  </si>
  <si>
    <t>(コード)</t>
    <phoneticPr fontId="2"/>
  </si>
  <si>
    <t>(金融機関名)</t>
    <rPh sb="1" eb="3">
      <t>キンユウ</t>
    </rPh>
    <rPh sb="3" eb="5">
      <t>キカン</t>
    </rPh>
    <rPh sb="5" eb="6">
      <t>メイ</t>
    </rPh>
    <phoneticPr fontId="2"/>
  </si>
  <si>
    <t>支店名</t>
    <rPh sb="0" eb="2">
      <t>シテン</t>
    </rPh>
    <rPh sb="2" eb="3">
      <t>メイ</t>
    </rPh>
    <phoneticPr fontId="2"/>
  </si>
  <si>
    <t>(支店名)</t>
    <rPh sb="1" eb="3">
      <t>シテン</t>
    </rPh>
    <rPh sb="3" eb="4">
      <t>メイ</t>
    </rPh>
    <phoneticPr fontId="2"/>
  </si>
  <si>
    <t>口座番号</t>
    <rPh sb="0" eb="2">
      <t>コウザ</t>
    </rPh>
    <rPh sb="2" eb="4">
      <t>バンゴウ</t>
    </rPh>
    <phoneticPr fontId="2"/>
  </si>
  <si>
    <t>口座名義人</t>
    <rPh sb="0" eb="2">
      <t>コウザ</t>
    </rPh>
    <rPh sb="2" eb="4">
      <t>メイギ</t>
    </rPh>
    <rPh sb="4" eb="5">
      <t>ニン</t>
    </rPh>
    <phoneticPr fontId="2"/>
  </si>
  <si>
    <t>口座名義人（ｶﾅ）</t>
    <rPh sb="0" eb="2">
      <t>コウザ</t>
    </rPh>
    <rPh sb="2" eb="4">
      <t>メイギ</t>
    </rPh>
    <rPh sb="4" eb="5">
      <t>ニン</t>
    </rPh>
    <phoneticPr fontId="2"/>
  </si>
  <si>
    <t>補助事業者名</t>
    <rPh sb="0" eb="2">
      <t>ホジョ</t>
    </rPh>
    <rPh sb="2" eb="4">
      <t>ジギョウ</t>
    </rPh>
    <rPh sb="4" eb="5">
      <t>シャ</t>
    </rPh>
    <rPh sb="5" eb="6">
      <t>メイ</t>
    </rPh>
    <phoneticPr fontId="22"/>
  </si>
  <si>
    <t>年収は基本給と固定手当(賞与含む)等とする。夜勤手当や超過勤務手当は除いているか。</t>
    <phoneticPr fontId="2"/>
  </si>
  <si>
    <t>交付申請書：文書番号</t>
    <rPh sb="0" eb="2">
      <t>コウフ</t>
    </rPh>
    <rPh sb="2" eb="4">
      <t>シンセイ</t>
    </rPh>
    <rPh sb="4" eb="5">
      <t>ショ</t>
    </rPh>
    <rPh sb="6" eb="8">
      <t>ブンショ</t>
    </rPh>
    <rPh sb="8" eb="10">
      <t>バンゴウ</t>
    </rPh>
    <phoneticPr fontId="22"/>
  </si>
  <si>
    <t>交付申請書：提出日</t>
    <rPh sb="0" eb="2">
      <t>コウフ</t>
    </rPh>
    <rPh sb="2" eb="4">
      <t>シンセイ</t>
    </rPh>
    <rPh sb="4" eb="5">
      <t>ショ</t>
    </rPh>
    <rPh sb="6" eb="8">
      <t>テイシュツ</t>
    </rPh>
    <rPh sb="8" eb="9">
      <t>ビ</t>
    </rPh>
    <phoneticPr fontId="22"/>
  </si>
  <si>
    <t>申請者において文書作成時に文書番号を取得している場合は記入
（取得していない場合は記入不要）
※提出後に差替えした場合でも当初の文書番号を記入すること。</t>
    <rPh sb="0" eb="2">
      <t>シンセイ</t>
    </rPh>
    <rPh sb="2" eb="3">
      <t>シャ</t>
    </rPh>
    <rPh sb="7" eb="9">
      <t>ブンショ</t>
    </rPh>
    <rPh sb="9" eb="11">
      <t>サクセイ</t>
    </rPh>
    <rPh sb="11" eb="12">
      <t>ジ</t>
    </rPh>
    <rPh sb="13" eb="15">
      <t>ブンショ</t>
    </rPh>
    <rPh sb="15" eb="17">
      <t>バンゴウ</t>
    </rPh>
    <rPh sb="18" eb="20">
      <t>シュトク</t>
    </rPh>
    <rPh sb="24" eb="26">
      <t>バアイ</t>
    </rPh>
    <rPh sb="27" eb="29">
      <t>キニュウ</t>
    </rPh>
    <rPh sb="31" eb="33">
      <t>シュトク</t>
    </rPh>
    <rPh sb="38" eb="40">
      <t>バアイ</t>
    </rPh>
    <rPh sb="41" eb="43">
      <t>キニュウ</t>
    </rPh>
    <rPh sb="43" eb="45">
      <t>フヨウ</t>
    </rPh>
    <phoneticPr fontId="22"/>
  </si>
  <si>
    <t>※提出後に差替えした場合でも当初の提出日を記入すること。</t>
    <phoneticPr fontId="22"/>
  </si>
  <si>
    <t>印刷製本費算出根拠</t>
  </si>
  <si>
    <t>使用料及び貸借料算出根拠</t>
  </si>
  <si>
    <t>備品購入費算出根拠</t>
    <phoneticPr fontId="2"/>
  </si>
  <si>
    <t>図書購入費算出根拠</t>
    <phoneticPr fontId="2"/>
  </si>
  <si>
    <t>別紙1-2に戻る</t>
  </si>
  <si>
    <t>【印刷製本費算出根拠】(研修経費)</t>
    <rPh sb="1" eb="3">
      <t>インサツ</t>
    </rPh>
    <rPh sb="3" eb="5">
      <t>セイホン</t>
    </rPh>
    <rPh sb="5" eb="6">
      <t>ヒ</t>
    </rPh>
    <rPh sb="6" eb="8">
      <t>サンシュツ</t>
    </rPh>
    <rPh sb="8" eb="10">
      <t>コンキョ</t>
    </rPh>
    <rPh sb="12" eb="14">
      <t>ケンシュウ</t>
    </rPh>
    <rPh sb="14" eb="16">
      <t>ケイヒ</t>
    </rPh>
    <phoneticPr fontId="2"/>
  </si>
  <si>
    <t>【図書購入費算出根拠】（医療機関受入研修事業）</t>
    <rPh sb="6" eb="8">
      <t>サンシュツ</t>
    </rPh>
    <rPh sb="8" eb="10">
      <t>コンキョ</t>
    </rPh>
    <phoneticPr fontId="2"/>
  </si>
  <si>
    <t>【図書購入費算出根拠】（研修経費）</t>
    <rPh sb="6" eb="8">
      <t>サンシュツ</t>
    </rPh>
    <rPh sb="8" eb="10">
      <t>コンキョ</t>
    </rPh>
    <rPh sb="12" eb="14">
      <t>ケンシュウ</t>
    </rPh>
    <rPh sb="14" eb="16">
      <t>ケイヒ</t>
    </rPh>
    <phoneticPr fontId="2"/>
  </si>
  <si>
    <t>【備品購入費】（医療機関受入研修事業）</t>
    <rPh sb="1" eb="3">
      <t>ビヒン</t>
    </rPh>
    <rPh sb="3" eb="5">
      <t>コウニュウ</t>
    </rPh>
    <rPh sb="5" eb="6">
      <t>ヒ</t>
    </rPh>
    <phoneticPr fontId="2"/>
  </si>
  <si>
    <t>が行う</t>
    <rPh sb="1" eb="2">
      <t>オコナ</t>
    </rPh>
    <phoneticPr fontId="2"/>
  </si>
  <si>
    <t>法人等所在地</t>
    <rPh sb="0" eb="2">
      <t>ホウジン</t>
    </rPh>
    <rPh sb="2" eb="3">
      <t>トウ</t>
    </rPh>
    <rPh sb="3" eb="6">
      <t>ショザイチ</t>
    </rPh>
    <phoneticPr fontId="22"/>
  </si>
  <si>
    <t>法人等の名称　</t>
    <rPh sb="0" eb="2">
      <t>ホウジン</t>
    </rPh>
    <rPh sb="2" eb="3">
      <t>トウ</t>
    </rPh>
    <rPh sb="4" eb="6">
      <t>メイショウ</t>
    </rPh>
    <phoneticPr fontId="23"/>
  </si>
  <si>
    <t>施　設　名</t>
    <phoneticPr fontId="2"/>
  </si>
  <si>
    <t>施設所在地</t>
    <phoneticPr fontId="2"/>
  </si>
  <si>
    <t>職　氏　名</t>
    <phoneticPr fontId="2"/>
  </si>
  <si>
    <t>受任者使用印鑑</t>
    <phoneticPr fontId="2"/>
  </si>
  <si>
    <t>②助産師</t>
    <rPh sb="1" eb="4">
      <t>ジョサンシ</t>
    </rPh>
    <phoneticPr fontId="2"/>
  </si>
  <si>
    <t>④准看護師</t>
    <rPh sb="1" eb="5">
      <t>ジュンカンゴシ</t>
    </rPh>
    <phoneticPr fontId="2"/>
  </si>
  <si>
    <t>消耗品</t>
    <phoneticPr fontId="2"/>
  </si>
  <si>
    <t>購入年月日</t>
    <rPh sb="0" eb="5">
      <t>コウニュウネンガッピ</t>
    </rPh>
    <phoneticPr fontId="2"/>
  </si>
  <si>
    <t>印刷年月日</t>
    <rPh sb="0" eb="2">
      <t>インサツ</t>
    </rPh>
    <rPh sb="2" eb="5">
      <t>ネンガッピ</t>
    </rPh>
    <phoneticPr fontId="2"/>
  </si>
  <si>
    <t>契約開始日</t>
    <rPh sb="0" eb="2">
      <t>ケイヤク</t>
    </rPh>
    <rPh sb="2" eb="5">
      <t>カイシビ</t>
    </rPh>
    <phoneticPr fontId="27"/>
  </si>
  <si>
    <t>契約終了日</t>
    <rPh sb="0" eb="2">
      <t>ケイヤク</t>
    </rPh>
    <rPh sb="2" eb="5">
      <t>シュウリョウビ</t>
    </rPh>
    <phoneticPr fontId="27"/>
  </si>
  <si>
    <t>支払日</t>
    <rPh sb="0" eb="3">
      <t>シハライビ</t>
    </rPh>
    <phoneticPr fontId="27"/>
  </si>
  <si>
    <t>申請年度</t>
    <rPh sb="0" eb="2">
      <t>シンセイ</t>
    </rPh>
    <rPh sb="2" eb="4">
      <t>ネンド</t>
    </rPh>
    <phoneticPr fontId="27"/>
  </si>
  <si>
    <t>補助対象月数</t>
    <rPh sb="0" eb="2">
      <t>ホジョ</t>
    </rPh>
    <rPh sb="2" eb="4">
      <t>タイショウ</t>
    </rPh>
    <rPh sb="4" eb="5">
      <t>ツキ</t>
    </rPh>
    <rPh sb="5" eb="6">
      <t>スウ</t>
    </rPh>
    <phoneticPr fontId="27"/>
  </si>
  <si>
    <t>補助対象額</t>
    <rPh sb="0" eb="2">
      <t>ホジョ</t>
    </rPh>
    <rPh sb="2" eb="4">
      <t>タイショウ</t>
    </rPh>
    <rPh sb="4" eb="5">
      <t>ガク</t>
    </rPh>
    <phoneticPr fontId="27"/>
  </si>
  <si>
    <t>購入冊数</t>
    <rPh sb="0" eb="2">
      <t>コウニュウ</t>
    </rPh>
    <rPh sb="2" eb="4">
      <t>サツスウ</t>
    </rPh>
    <phoneticPr fontId="2"/>
  </si>
  <si>
    <t>②合計額</t>
    <rPh sb="1" eb="3">
      <t>ゴウケイ</t>
    </rPh>
    <rPh sb="3" eb="4">
      <t>ガク</t>
    </rPh>
    <phoneticPr fontId="2"/>
  </si>
  <si>
    <t>①合計額</t>
    <rPh sb="1" eb="3">
      <t>ゴウケイ</t>
    </rPh>
    <rPh sb="3" eb="4">
      <t>ガク</t>
    </rPh>
    <phoneticPr fontId="2"/>
  </si>
  <si>
    <t>①、②の合計額</t>
    <rPh sb="4" eb="6">
      <t>ゴウケイ</t>
    </rPh>
    <rPh sb="6" eb="7">
      <t>ガク</t>
    </rPh>
    <phoneticPr fontId="2"/>
  </si>
  <si>
    <t>ページ数</t>
    <rPh sb="3" eb="4">
      <t>スウ</t>
    </rPh>
    <phoneticPr fontId="2"/>
  </si>
  <si>
    <t>印刷費/1枚</t>
    <rPh sb="0" eb="2">
      <t>インサツ</t>
    </rPh>
    <rPh sb="2" eb="3">
      <t>ヒ</t>
    </rPh>
    <rPh sb="5" eb="6">
      <t>マイ</t>
    </rPh>
    <phoneticPr fontId="2"/>
  </si>
  <si>
    <t>新人看護職員数</t>
    <phoneticPr fontId="2"/>
  </si>
  <si>
    <t>【使用料及び貸借料算出根拠】（研修経費）</t>
    <rPh sb="1" eb="4">
      <t>シヨウリョウ</t>
    </rPh>
    <rPh sb="4" eb="5">
      <t>オヨ</t>
    </rPh>
    <rPh sb="6" eb="8">
      <t>タイシャク</t>
    </rPh>
    <rPh sb="8" eb="9">
      <t>リョウ</t>
    </rPh>
    <rPh sb="9" eb="13">
      <t>サンシュツコンキョ</t>
    </rPh>
    <rPh sb="15" eb="17">
      <t>ケンシュウ</t>
    </rPh>
    <rPh sb="17" eb="19">
      <t>ケイヒ</t>
    </rPh>
    <phoneticPr fontId="2"/>
  </si>
  <si>
    <t>【使用料及び貸借料算出根拠】（医療機関受入研修事業）</t>
    <rPh sb="1" eb="4">
      <t>シヨウリョウ</t>
    </rPh>
    <rPh sb="4" eb="5">
      <t>オヨ</t>
    </rPh>
    <rPh sb="6" eb="8">
      <t>タイシャク</t>
    </rPh>
    <rPh sb="8" eb="9">
      <t>リョウ</t>
    </rPh>
    <rPh sb="9" eb="13">
      <t>サンシュツコンキョ</t>
    </rPh>
    <phoneticPr fontId="2"/>
  </si>
  <si>
    <t>購入日</t>
    <rPh sb="0" eb="2">
      <t>コウニュウ</t>
    </rPh>
    <rPh sb="2" eb="3">
      <t>ビ</t>
    </rPh>
    <phoneticPr fontId="2"/>
  </si>
  <si>
    <t>購入品</t>
    <rPh sb="0" eb="3">
      <t>コウニュウヒン</t>
    </rPh>
    <phoneticPr fontId="2"/>
  </si>
  <si>
    <t>印刷製本費算出根拠</t>
    <phoneticPr fontId="2"/>
  </si>
  <si>
    <t>役務費(通信運搬費・雑役務費)算出根拠</t>
    <phoneticPr fontId="2"/>
  </si>
  <si>
    <t>委任有無</t>
    <phoneticPr fontId="2"/>
  </si>
  <si>
    <t>法人基本情報</t>
    <rPh sb="0" eb="2">
      <t>ホウジン</t>
    </rPh>
    <rPh sb="2" eb="4">
      <t>キホン</t>
    </rPh>
    <rPh sb="4" eb="6">
      <t>ジョウホウ</t>
    </rPh>
    <phoneticPr fontId="2"/>
  </si>
  <si>
    <t>【印刷製本費算出根拠】（医療機関受入研修事業）</t>
    <rPh sb="1" eb="3">
      <t>インサツ</t>
    </rPh>
    <rPh sb="3" eb="5">
      <t>セイホン</t>
    </rPh>
    <rPh sb="5" eb="6">
      <t>ヒ</t>
    </rPh>
    <rPh sb="6" eb="8">
      <t>サンシュツ</t>
    </rPh>
    <rPh sb="8" eb="10">
      <t>コンキョ</t>
    </rPh>
    <phoneticPr fontId="2"/>
  </si>
  <si>
    <t>③保健師</t>
    <rPh sb="1" eb="4">
      <t>ホケンシ</t>
    </rPh>
    <phoneticPr fontId="2"/>
  </si>
  <si>
    <t>支払日</t>
    <rPh sb="0" eb="2">
      <t>シハラ</t>
    </rPh>
    <rPh sb="2" eb="3">
      <t>ビ</t>
    </rPh>
    <phoneticPr fontId="2"/>
  </si>
  <si>
    <t>利用日</t>
    <rPh sb="0" eb="2">
      <t>リヨウ</t>
    </rPh>
    <rPh sb="2" eb="3">
      <t>ビ</t>
    </rPh>
    <phoneticPr fontId="2"/>
  </si>
  <si>
    <t>基本情報シートに戻る</t>
  </si>
  <si>
    <t>備品購入費</t>
  </si>
  <si>
    <t>役務費(通信運搬費・雑役務費)</t>
  </si>
  <si>
    <t>基本情報シートに戻る</t>
    <phoneticPr fontId="2"/>
  </si>
  <si>
    <t>代表者職氏名</t>
    <phoneticPr fontId="2"/>
  </si>
  <si>
    <t>図書購入費</t>
  </si>
  <si>
    <t>使用料及び貸借料</t>
  </si>
  <si>
    <t>人件費※兼任の場合</t>
    <rPh sb="4" eb="6">
      <t>ケンニン</t>
    </rPh>
    <rPh sb="7" eb="9">
      <t>バアイ</t>
    </rPh>
    <phoneticPr fontId="2"/>
  </si>
  <si>
    <t xml:space="preserve">研修経費・教育担当者経費  </t>
    <rPh sb="0" eb="2">
      <t>ケンシュウ</t>
    </rPh>
    <rPh sb="2" eb="4">
      <t>ケイヒ</t>
    </rPh>
    <rPh sb="5" eb="7">
      <t>キョウイク</t>
    </rPh>
    <rPh sb="7" eb="9">
      <t>タントウ</t>
    </rPh>
    <rPh sb="9" eb="10">
      <t>シャ</t>
    </rPh>
    <rPh sb="10" eb="12">
      <t>ケイヒ</t>
    </rPh>
    <phoneticPr fontId="2"/>
  </si>
  <si>
    <t>通信運搬費</t>
    <phoneticPr fontId="2"/>
  </si>
  <si>
    <t>【役務費(通信運搬費・雑役務費)】（研修経費）</t>
    <rPh sb="1" eb="4">
      <t>エキムヒ</t>
    </rPh>
    <rPh sb="5" eb="7">
      <t>ツウシン</t>
    </rPh>
    <rPh sb="7" eb="9">
      <t>ウンパン</t>
    </rPh>
    <rPh sb="9" eb="10">
      <t>ヒ</t>
    </rPh>
    <rPh sb="14" eb="18">
      <t>ケンシュウケイヒ</t>
    </rPh>
    <phoneticPr fontId="2"/>
  </si>
  <si>
    <t>雑役務費</t>
    <phoneticPr fontId="2"/>
  </si>
  <si>
    <t>別紙1-2</t>
    <phoneticPr fontId="2"/>
  </si>
  <si>
    <t>★リンク集</t>
    <rPh sb="4" eb="5">
      <t>シュウ</t>
    </rPh>
    <phoneticPr fontId="2"/>
  </si>
  <si>
    <t>外部講師等に対する謝金となっているか。</t>
    <phoneticPr fontId="2"/>
  </si>
  <si>
    <t>人件費※専任の場合</t>
    <rPh sb="4" eb="6">
      <t>センニン</t>
    </rPh>
    <rPh sb="7" eb="9">
      <t>バアイ</t>
    </rPh>
    <phoneticPr fontId="2"/>
  </si>
  <si>
    <t>上記については、保有する賃金台帳等の記録に基づき、正確かつ適正であることを証明します。</t>
    <rPh sb="0" eb="2">
      <t>ジョウキ</t>
    </rPh>
    <rPh sb="8" eb="10">
      <t>ホユウ</t>
    </rPh>
    <rPh sb="12" eb="14">
      <t>チンギン</t>
    </rPh>
    <rPh sb="14" eb="16">
      <t>ダイチョウ</t>
    </rPh>
    <rPh sb="16" eb="17">
      <t>トウ</t>
    </rPh>
    <rPh sb="18" eb="20">
      <t>キロク</t>
    </rPh>
    <rPh sb="21" eb="22">
      <t>モト</t>
    </rPh>
    <rPh sb="25" eb="27">
      <t>セイカク</t>
    </rPh>
    <rPh sb="29" eb="31">
      <t>テキセイ</t>
    </rPh>
    <rPh sb="37" eb="39">
      <t>ショウメイ</t>
    </rPh>
    <phoneticPr fontId="2"/>
  </si>
  <si>
    <t>上記については、正確かつ適正であることを証明します。</t>
    <rPh sb="0" eb="2">
      <t>ジョウキ</t>
    </rPh>
    <rPh sb="8" eb="10">
      <t>セイカク</t>
    </rPh>
    <rPh sb="12" eb="14">
      <t>テキセイ</t>
    </rPh>
    <rPh sb="20" eb="22">
      <t>ショウメイ</t>
    </rPh>
    <phoneticPr fontId="2"/>
  </si>
  <si>
    <t>上記については、正確かつ適正であることを証明します。</t>
    <phoneticPr fontId="2"/>
  </si>
  <si>
    <t>(紙申請の場合)　補助事業者所在地、補助事業者名、代表者職氏名は「印鑑証明」と一致するか。</t>
    <rPh sb="1" eb="2">
      <t>カミ</t>
    </rPh>
    <rPh sb="2" eb="4">
      <t>シンセイ</t>
    </rPh>
    <rPh sb="5" eb="7">
      <t>バアイ</t>
    </rPh>
    <rPh sb="9" eb="11">
      <t>ホジョ</t>
    </rPh>
    <rPh sb="11" eb="13">
      <t>ジギョウ</t>
    </rPh>
    <rPh sb="13" eb="14">
      <t>シャ</t>
    </rPh>
    <rPh sb="14" eb="16">
      <t>ショザイ</t>
    </rPh>
    <rPh sb="16" eb="17">
      <t>チ</t>
    </rPh>
    <rPh sb="18" eb="20">
      <t>ホジョ</t>
    </rPh>
    <rPh sb="20" eb="22">
      <t>ジギョウ</t>
    </rPh>
    <rPh sb="22" eb="23">
      <t>シャ</t>
    </rPh>
    <rPh sb="23" eb="24">
      <t>メイ</t>
    </rPh>
    <rPh sb="25" eb="28">
      <t>ダイヒョウシャ</t>
    </rPh>
    <rPh sb="28" eb="29">
      <t>ショク</t>
    </rPh>
    <rPh sb="29" eb="31">
      <t>シメイ</t>
    </rPh>
    <rPh sb="33" eb="35">
      <t>インカン</t>
    </rPh>
    <rPh sb="35" eb="37">
      <t>ショウメイ</t>
    </rPh>
    <rPh sb="39" eb="41">
      <t>イッチ</t>
    </rPh>
    <phoneticPr fontId="2"/>
  </si>
  <si>
    <t>(Jグランツ申請の場合) 補助事業者所在地、補助事業者名、代表者職氏名はJグランツの「法人基本情報」と一致するか。</t>
    <rPh sb="6" eb="8">
      <t>シンセイ</t>
    </rPh>
    <rPh sb="9" eb="11">
      <t>バアイ</t>
    </rPh>
    <rPh sb="13" eb="15">
      <t>ホジョ</t>
    </rPh>
    <rPh sb="15" eb="17">
      <t>ジギョウ</t>
    </rPh>
    <rPh sb="17" eb="18">
      <t>シャ</t>
    </rPh>
    <rPh sb="18" eb="21">
      <t>ショザイチ</t>
    </rPh>
    <rPh sb="22" eb="24">
      <t>ホジョ</t>
    </rPh>
    <rPh sb="24" eb="26">
      <t>ジギョウ</t>
    </rPh>
    <rPh sb="26" eb="27">
      <t>シャ</t>
    </rPh>
    <rPh sb="27" eb="28">
      <t>メイ</t>
    </rPh>
    <rPh sb="29" eb="32">
      <t>ダイヒョウシャ</t>
    </rPh>
    <rPh sb="32" eb="33">
      <t>ショク</t>
    </rPh>
    <rPh sb="33" eb="35">
      <t>シメイ</t>
    </rPh>
    <rPh sb="43" eb="45">
      <t>ホウジン</t>
    </rPh>
    <rPh sb="45" eb="47">
      <t>キホン</t>
    </rPh>
    <rPh sb="47" eb="49">
      <t>ジョウホウ</t>
    </rPh>
    <rPh sb="51" eb="53">
      <t>イッチ</t>
    </rPh>
    <phoneticPr fontId="2"/>
  </si>
  <si>
    <t>②歳入歳出予算書抄本</t>
    <rPh sb="1" eb="2">
      <t>サイ</t>
    </rPh>
    <rPh sb="3" eb="5">
      <t>サイシュツ</t>
    </rPh>
    <rPh sb="5" eb="8">
      <t>ヨサンショ</t>
    </rPh>
    <rPh sb="8" eb="10">
      <t>ショウホン</t>
    </rPh>
    <phoneticPr fontId="2"/>
  </si>
  <si>
    <t>(紙申請の場合)　補助事業者名、代表者職氏名は「印鑑証明」と一致するか。</t>
    <rPh sb="1" eb="2">
      <t>カミ</t>
    </rPh>
    <rPh sb="2" eb="4">
      <t>シンセイ</t>
    </rPh>
    <rPh sb="5" eb="7">
      <t>バアイ</t>
    </rPh>
    <rPh sb="9" eb="11">
      <t>ホジョ</t>
    </rPh>
    <rPh sb="11" eb="13">
      <t>ジギョウ</t>
    </rPh>
    <rPh sb="13" eb="14">
      <t>シャ</t>
    </rPh>
    <rPh sb="14" eb="15">
      <t>メイ</t>
    </rPh>
    <rPh sb="16" eb="19">
      <t>ダイヒョウシャ</t>
    </rPh>
    <rPh sb="19" eb="20">
      <t>ショク</t>
    </rPh>
    <rPh sb="20" eb="22">
      <t>シメイ</t>
    </rPh>
    <rPh sb="24" eb="26">
      <t>インカン</t>
    </rPh>
    <rPh sb="26" eb="28">
      <t>ショウメイ</t>
    </rPh>
    <rPh sb="30" eb="32">
      <t>イッチ</t>
    </rPh>
    <phoneticPr fontId="2"/>
  </si>
  <si>
    <t>(Jグランツ申請の場合) 補助事業者名、代表者職氏名はJグランツの「法人基本情報」と一致するか。</t>
    <rPh sb="6" eb="8">
      <t>シンセイ</t>
    </rPh>
    <rPh sb="9" eb="11">
      <t>バアイ</t>
    </rPh>
    <rPh sb="13" eb="15">
      <t>ホジョ</t>
    </rPh>
    <rPh sb="15" eb="17">
      <t>ジギョウ</t>
    </rPh>
    <rPh sb="17" eb="18">
      <t>シャ</t>
    </rPh>
    <rPh sb="18" eb="19">
      <t>メイ</t>
    </rPh>
    <rPh sb="20" eb="23">
      <t>ダイヒョウシャ</t>
    </rPh>
    <rPh sb="23" eb="24">
      <t>ショク</t>
    </rPh>
    <rPh sb="24" eb="26">
      <t>シメイ</t>
    </rPh>
    <rPh sb="34" eb="36">
      <t>ホウジン</t>
    </rPh>
    <rPh sb="36" eb="38">
      <t>キホン</t>
    </rPh>
    <rPh sb="38" eb="40">
      <t>ジョウホウ</t>
    </rPh>
    <rPh sb="42" eb="44">
      <t>イッチ</t>
    </rPh>
    <phoneticPr fontId="2"/>
  </si>
  <si>
    <t>印刷製本費</t>
    <phoneticPr fontId="2"/>
  </si>
  <si>
    <t>図書名・書籍名</t>
    <rPh sb="0" eb="2">
      <t>トショ</t>
    </rPh>
    <rPh sb="2" eb="3">
      <t>メイ</t>
    </rPh>
    <rPh sb="4" eb="6">
      <t>ショセキ</t>
    </rPh>
    <rPh sb="6" eb="7">
      <t>メイ</t>
    </rPh>
    <phoneticPr fontId="2"/>
  </si>
  <si>
    <t>申請を委任している場合は、左にチェックして下さい。</t>
    <rPh sb="0" eb="2">
      <t>シンセイ</t>
    </rPh>
    <rPh sb="3" eb="5">
      <t>イニン</t>
    </rPh>
    <rPh sb="9" eb="11">
      <t>バアイ</t>
    </rPh>
    <rPh sb="13" eb="14">
      <t>ヒダリ</t>
    </rPh>
    <rPh sb="21" eb="22">
      <t>クダ</t>
    </rPh>
    <phoneticPr fontId="2"/>
  </si>
  <si>
    <t>施設基本情報</t>
    <rPh sb="0" eb="2">
      <t>キホン</t>
    </rPh>
    <rPh sb="2" eb="4">
      <t>ジョウホウ</t>
    </rPh>
    <phoneticPr fontId="2"/>
  </si>
  <si>
    <t>施設名</t>
    <rPh sb="0" eb="2">
      <t>シセツ</t>
    </rPh>
    <rPh sb="2" eb="3">
      <t>メイ</t>
    </rPh>
    <phoneticPr fontId="22"/>
  </si>
  <si>
    <t>施設所在地</t>
    <rPh sb="0" eb="2">
      <t>シセツ</t>
    </rPh>
    <phoneticPr fontId="22"/>
  </si>
  <si>
    <t>施設代表者役職</t>
    <rPh sb="0" eb="2">
      <t>シセツ</t>
    </rPh>
    <rPh sb="2" eb="5">
      <t>ダイヒョウシャ</t>
    </rPh>
    <rPh sb="5" eb="7">
      <t>ヤクショク</t>
    </rPh>
    <phoneticPr fontId="22"/>
  </si>
  <si>
    <t>施設代表者氏名</t>
    <rPh sb="0" eb="2">
      <t>シセツ</t>
    </rPh>
    <rPh sb="2" eb="4">
      <t>ダイヒョウ</t>
    </rPh>
    <rPh sb="4" eb="5">
      <t>シャ</t>
    </rPh>
    <rPh sb="5" eb="7">
      <t>シメイ</t>
    </rPh>
    <phoneticPr fontId="22"/>
  </si>
  <si>
    <t>「令和7年度新人看護職員研修事業費補助金の一切の業務の終了」等</t>
    <rPh sb="30" eb="31">
      <t>トウ</t>
    </rPh>
    <phoneticPr fontId="2"/>
  </si>
  <si>
    <t>に関する全ての業務について</t>
    <rPh sb="7" eb="9">
      <t>ギョウム</t>
    </rPh>
    <phoneticPr fontId="2"/>
  </si>
  <si>
    <t>から</t>
    <phoneticPr fontId="2"/>
  </si>
  <si>
    <t>まで</t>
    <phoneticPr fontId="2"/>
  </si>
  <si>
    <t>項目名</t>
    <rPh sb="0" eb="2">
      <t>コウモク</t>
    </rPh>
    <rPh sb="2" eb="3">
      <t>メイ</t>
    </rPh>
    <phoneticPr fontId="2"/>
  </si>
  <si>
    <t>①看護師</t>
    <rPh sb="1" eb="4">
      <t>カンゴシ</t>
    </rPh>
    <phoneticPr fontId="2"/>
  </si>
  <si>
    <t xml:space="preserve">  </t>
    <phoneticPr fontId="2"/>
  </si>
  <si>
    <t>令和〇年4月1日</t>
    <rPh sb="0" eb="2">
      <t>レイワ</t>
    </rPh>
    <rPh sb="3" eb="4">
      <t>ネン</t>
    </rPh>
    <rPh sb="5" eb="6">
      <t>ガツ</t>
    </rPh>
    <rPh sb="7" eb="8">
      <t>ニチ</t>
    </rPh>
    <phoneticPr fontId="2"/>
  </si>
  <si>
    <t>別紙1-2に戻る</t>
    <rPh sb="6" eb="7">
      <t>モド</t>
    </rPh>
    <phoneticPr fontId="2"/>
  </si>
  <si>
    <t>円　</t>
    <phoneticPr fontId="2"/>
  </si>
  <si>
    <t>単価（税込）</t>
    <rPh sb="0" eb="2">
      <t>タンカ</t>
    </rPh>
    <rPh sb="3" eb="5">
      <t>ゼイコミ</t>
    </rPh>
    <phoneticPr fontId="2"/>
  </si>
  <si>
    <t>金額（税込）</t>
    <rPh sb="0" eb="2">
      <t>キンガク</t>
    </rPh>
    <rPh sb="3" eb="5">
      <t>ゼイコ</t>
    </rPh>
    <phoneticPr fontId="2"/>
  </si>
  <si>
    <t>金額（税込）</t>
    <rPh sb="0" eb="2">
      <t>キンガク</t>
    </rPh>
    <rPh sb="3" eb="5">
      <t>ゼイコミ</t>
    </rPh>
    <phoneticPr fontId="2"/>
  </si>
  <si>
    <t>消耗品費</t>
    <rPh sb="0" eb="3">
      <t>ショウモウヒン</t>
    </rPh>
    <rPh sb="3" eb="4">
      <t>ヒ</t>
    </rPh>
    <phoneticPr fontId="2"/>
  </si>
  <si>
    <t>黄色のセルに、「実施日又は予定日」、「実施時間」、「研修内容」、「実施場所」、「参加人数」を記入しているか。</t>
    <rPh sb="0" eb="2">
      <t>キイロ</t>
    </rPh>
    <rPh sb="8" eb="11">
      <t>ジッシビ</t>
    </rPh>
    <rPh sb="11" eb="12">
      <t>マタ</t>
    </rPh>
    <rPh sb="13" eb="15">
      <t>ヨテイ</t>
    </rPh>
    <rPh sb="15" eb="16">
      <t>ヒ</t>
    </rPh>
    <rPh sb="19" eb="21">
      <t>ジッシ</t>
    </rPh>
    <rPh sb="21" eb="23">
      <t>ジカン</t>
    </rPh>
    <rPh sb="26" eb="28">
      <t>ケンシュウ</t>
    </rPh>
    <rPh sb="28" eb="30">
      <t>ナイヨウ</t>
    </rPh>
    <rPh sb="33" eb="35">
      <t>ジッシ</t>
    </rPh>
    <rPh sb="35" eb="37">
      <t>バショ</t>
    </rPh>
    <rPh sb="40" eb="42">
      <t>サンカ</t>
    </rPh>
    <rPh sb="42" eb="44">
      <t>ニンズウ</t>
    </rPh>
    <rPh sb="46" eb="48">
      <t>キニュウ</t>
    </rPh>
    <phoneticPr fontId="2"/>
  </si>
  <si>
    <t>黄色のセルに、必要事項を記入したか。</t>
    <rPh sb="0" eb="2">
      <t>キイロ</t>
    </rPh>
    <rPh sb="7" eb="9">
      <t>ヒツヨウ</t>
    </rPh>
    <rPh sb="9" eb="11">
      <t>ジコウ</t>
    </rPh>
    <rPh sb="12" eb="14">
      <t>キニュウ</t>
    </rPh>
    <phoneticPr fontId="2"/>
  </si>
  <si>
    <t>別紙1-7の研修責任者・教育担当者名簿に振られている番号を、別紙１－４にあるN・O列に研修責任者番号（No）、教育担当者番号（No）をP・Q列に入力し、漏れなく講師名欄に表示できているか。</t>
    <rPh sb="6" eb="8">
      <t>ケンシュウ</t>
    </rPh>
    <rPh sb="8" eb="11">
      <t>セキニンシャ</t>
    </rPh>
    <rPh sb="12" eb="14">
      <t>キョウイク</t>
    </rPh>
    <rPh sb="14" eb="17">
      <t>タントウシャ</t>
    </rPh>
    <rPh sb="17" eb="19">
      <t>メイボ</t>
    </rPh>
    <rPh sb="20" eb="21">
      <t>フ</t>
    </rPh>
    <rPh sb="23" eb="24">
      <t>フ</t>
    </rPh>
    <rPh sb="30" eb="32">
      <t>ベッシ</t>
    </rPh>
    <rPh sb="55" eb="57">
      <t>バンゴウ</t>
    </rPh>
    <rPh sb="67" eb="69">
      <t>バンゴウ</t>
    </rPh>
    <rPh sb="79" eb="80">
      <t>モ</t>
    </rPh>
    <rPh sb="88" eb="90">
      <t>ヒョウジ</t>
    </rPh>
    <phoneticPr fontId="2"/>
  </si>
  <si>
    <t>印刷製本費</t>
    <rPh sb="0" eb="2">
      <t>インサツ</t>
    </rPh>
    <rPh sb="2" eb="4">
      <t>セイホン</t>
    </rPh>
    <rPh sb="4" eb="5">
      <t>ヒ</t>
    </rPh>
    <phoneticPr fontId="2"/>
  </si>
  <si>
    <t>図書購入費</t>
    <rPh sb="0" eb="2">
      <t>トショ</t>
    </rPh>
    <rPh sb="2" eb="4">
      <t>コウニュウ</t>
    </rPh>
    <rPh sb="4" eb="5">
      <t>ヒ</t>
    </rPh>
    <phoneticPr fontId="2"/>
  </si>
  <si>
    <t>免許の欄には、研修に参加した新人看護職員が持つ免許を選択しているか？（看護師、助産師、保健師、准看護師）</t>
    <rPh sb="0" eb="2">
      <t>メンキョ</t>
    </rPh>
    <rPh sb="3" eb="4">
      <t>ラン</t>
    </rPh>
    <rPh sb="7" eb="9">
      <t>ケンシュウ</t>
    </rPh>
    <rPh sb="10" eb="12">
      <t>サンカ</t>
    </rPh>
    <rPh sb="14" eb="16">
      <t>シンジン</t>
    </rPh>
    <rPh sb="16" eb="18">
      <t>カンゴ</t>
    </rPh>
    <rPh sb="18" eb="20">
      <t>ショクイン</t>
    </rPh>
    <rPh sb="21" eb="22">
      <t>モ</t>
    </rPh>
    <rPh sb="23" eb="25">
      <t>メンキョ</t>
    </rPh>
    <rPh sb="26" eb="28">
      <t>センタク</t>
    </rPh>
    <rPh sb="35" eb="38">
      <t>カンゴシ</t>
    </rPh>
    <rPh sb="39" eb="42">
      <t>ジョサンシ</t>
    </rPh>
    <rPh sb="43" eb="46">
      <t>ホケンシ</t>
    </rPh>
    <rPh sb="47" eb="51">
      <t>ジュンカンゴシ</t>
    </rPh>
    <phoneticPr fontId="2"/>
  </si>
  <si>
    <t>他施設の新人を研修に受け入れた場合、黄色のセルに、必要事項を記入したか。</t>
    <rPh sb="0" eb="1">
      <t>タ</t>
    </rPh>
    <rPh sb="1" eb="3">
      <t>シセツ</t>
    </rPh>
    <rPh sb="4" eb="6">
      <t>シンジン</t>
    </rPh>
    <rPh sb="7" eb="9">
      <t>ケンシュウ</t>
    </rPh>
    <rPh sb="10" eb="11">
      <t>ウ</t>
    </rPh>
    <rPh sb="12" eb="13">
      <t>イ</t>
    </rPh>
    <rPh sb="15" eb="17">
      <t>バアイ</t>
    </rPh>
    <rPh sb="18" eb="20">
      <t>キイロ</t>
    </rPh>
    <rPh sb="25" eb="27">
      <t>ヒツヨウ</t>
    </rPh>
    <rPh sb="27" eb="29">
      <t>ジコウ</t>
    </rPh>
    <rPh sb="30" eb="32">
      <t>キニュウ</t>
    </rPh>
    <phoneticPr fontId="2"/>
  </si>
  <si>
    <t>専任・兼任欄ついて：「専任」とは、「臨床業務を行わず、年間を通じて新人研修のみに従事している場合」。新人研修以外の研修も担当している場合は「兼任」にしているか？</t>
    <rPh sb="0" eb="2">
      <t>センニン</t>
    </rPh>
    <rPh sb="3" eb="5">
      <t>ケンニン</t>
    </rPh>
    <rPh sb="5" eb="6">
      <t>ラン</t>
    </rPh>
    <rPh sb="11" eb="13">
      <t>センニン</t>
    </rPh>
    <rPh sb="18" eb="20">
      <t>リンショウ</t>
    </rPh>
    <rPh sb="20" eb="22">
      <t>ギョウム</t>
    </rPh>
    <rPh sb="23" eb="24">
      <t>オコナ</t>
    </rPh>
    <rPh sb="27" eb="29">
      <t>ネンカン</t>
    </rPh>
    <rPh sb="30" eb="31">
      <t>ツウ</t>
    </rPh>
    <rPh sb="33" eb="35">
      <t>シンジン</t>
    </rPh>
    <rPh sb="35" eb="37">
      <t>ケンシュウ</t>
    </rPh>
    <rPh sb="40" eb="42">
      <t>ジュウジ</t>
    </rPh>
    <rPh sb="46" eb="48">
      <t>バアイ</t>
    </rPh>
    <rPh sb="50" eb="52">
      <t>シンジン</t>
    </rPh>
    <rPh sb="52" eb="54">
      <t>ケンシュウ</t>
    </rPh>
    <rPh sb="54" eb="56">
      <t>イガイ</t>
    </rPh>
    <rPh sb="57" eb="59">
      <t>ケンシュウ</t>
    </rPh>
    <rPh sb="60" eb="62">
      <t>タントウ</t>
    </rPh>
    <rPh sb="66" eb="68">
      <t>バアイ</t>
    </rPh>
    <rPh sb="70" eb="72">
      <t>ケンニン</t>
    </rPh>
    <phoneticPr fontId="2"/>
  </si>
  <si>
    <t>動画視聴ソフトは令和7年度にかかる経費のみ計上しているか。（契約が年度をまたがっている場合按分が必要。）</t>
    <phoneticPr fontId="2"/>
  </si>
  <si>
    <t>動画視聴ソフトは看護職員の人数と新人看護職員数で按分されているか。</t>
    <phoneticPr fontId="2"/>
  </si>
  <si>
    <t>定期購読の場合、令和7年度にかかる経費のみ計上しているか。（契約が年度をまたがっている場合按分が必要。）</t>
    <rPh sb="0" eb="2">
      <t>テイキ</t>
    </rPh>
    <rPh sb="2" eb="4">
      <t>コウドク</t>
    </rPh>
    <rPh sb="5" eb="7">
      <t>バアイ</t>
    </rPh>
    <phoneticPr fontId="2"/>
  </si>
  <si>
    <t>定期購読の場合、看護職員の人数と新人看護職員数で按分されているか。</t>
    <rPh sb="0" eb="2">
      <t>テイキ</t>
    </rPh>
    <rPh sb="2" eb="4">
      <t>コウドク</t>
    </rPh>
    <rPh sb="5" eb="7">
      <t>バアイ</t>
    </rPh>
    <phoneticPr fontId="2"/>
  </si>
  <si>
    <t>消耗品費算出根拠</t>
    <rPh sb="0" eb="3">
      <t>ショウモウヒン</t>
    </rPh>
    <rPh sb="3" eb="4">
      <t>ヒ</t>
    </rPh>
    <rPh sb="4" eb="8">
      <t>サンシュツコンキョ</t>
    </rPh>
    <phoneticPr fontId="2"/>
  </si>
  <si>
    <t>契約金額（税込）</t>
    <rPh sb="0" eb="2">
      <t>ケイヤク</t>
    </rPh>
    <rPh sb="2" eb="4">
      <t>キンガク</t>
    </rPh>
    <rPh sb="5" eb="7">
      <t>ゼイコミ</t>
    </rPh>
    <phoneticPr fontId="27"/>
  </si>
  <si>
    <t>支払日</t>
    <rPh sb="0" eb="2">
      <t>シハライ</t>
    </rPh>
    <rPh sb="2" eb="3">
      <t>ビ</t>
    </rPh>
    <phoneticPr fontId="2"/>
  </si>
  <si>
    <t>月額契約金額</t>
    <rPh sb="0" eb="2">
      <t>ゲツガク</t>
    </rPh>
    <rPh sb="2" eb="4">
      <t>ケイヤク</t>
    </rPh>
    <rPh sb="4" eb="6">
      <t>キンガク</t>
    </rPh>
    <phoneticPr fontId="27"/>
  </si>
  <si>
    <t>契約月数（1年未満）</t>
    <rPh sb="0" eb="2">
      <t>ケイヤク</t>
    </rPh>
    <rPh sb="2" eb="3">
      <t>ツキ</t>
    </rPh>
    <rPh sb="3" eb="4">
      <t>スウ</t>
    </rPh>
    <rPh sb="6" eb="7">
      <t>ネン</t>
    </rPh>
    <rPh sb="7" eb="9">
      <t>ミマン</t>
    </rPh>
    <phoneticPr fontId="2"/>
  </si>
  <si>
    <t>②単発で購入している場合の補助対象額の算出式</t>
    <rPh sb="1" eb="3">
      <t>タンパツ</t>
    </rPh>
    <rPh sb="4" eb="6">
      <t>コウニュウ</t>
    </rPh>
    <phoneticPr fontId="2"/>
  </si>
  <si>
    <t>②単発で使用している場合の補助対象額の算出式</t>
    <rPh sb="1" eb="3">
      <t>タンパツ</t>
    </rPh>
    <rPh sb="4" eb="6">
      <t>シヨウ</t>
    </rPh>
    <phoneticPr fontId="2"/>
  </si>
  <si>
    <t>①一定期間契約している場合の補助対象額（補助対象月数）の算出式</t>
    <phoneticPr fontId="2"/>
  </si>
  <si>
    <t>【備品購入費】（研修経費）</t>
    <rPh sb="1" eb="3">
      <t>ビヒン</t>
    </rPh>
    <rPh sb="3" eb="5">
      <t>コウニュウ</t>
    </rPh>
    <rPh sb="5" eb="6">
      <t>ヒ</t>
    </rPh>
    <rPh sb="8" eb="10">
      <t>ケンシュウ</t>
    </rPh>
    <rPh sb="10" eb="12">
      <t>ケイヒ</t>
    </rPh>
    <phoneticPr fontId="2"/>
  </si>
  <si>
    <t>【役務費(通信運搬費・雑役務費)】（医療機関受入研修事業）</t>
    <rPh sb="1" eb="4">
      <t>エキムヒ</t>
    </rPh>
    <rPh sb="5" eb="7">
      <t>ツウシン</t>
    </rPh>
    <rPh sb="7" eb="9">
      <t>ウンパン</t>
    </rPh>
    <rPh sb="9" eb="10">
      <t>ヒ</t>
    </rPh>
    <rPh sb="18" eb="20">
      <t>イリョウ</t>
    </rPh>
    <rPh sb="20" eb="22">
      <t>キカン</t>
    </rPh>
    <rPh sb="22" eb="24">
      <t>ウケイレ</t>
    </rPh>
    <rPh sb="24" eb="26">
      <t>ケンシュウ</t>
    </rPh>
    <rPh sb="26" eb="28">
      <t>ジギョウ</t>
    </rPh>
    <phoneticPr fontId="2"/>
  </si>
  <si>
    <t>委任がある場合のみ入力①</t>
    <rPh sb="0" eb="2">
      <t>イニン</t>
    </rPh>
    <rPh sb="5" eb="7">
      <t>バアイ</t>
    </rPh>
    <rPh sb="9" eb="11">
      <t>ニュウリョク</t>
    </rPh>
    <phoneticPr fontId="2"/>
  </si>
  <si>
    <t>他施設受入新人看護職員研修参加者名簿</t>
    <rPh sb="0" eb="1">
      <t>タ</t>
    </rPh>
    <rPh sb="1" eb="3">
      <t>シセツ</t>
    </rPh>
    <rPh sb="3" eb="5">
      <t>ウケイレ</t>
    </rPh>
    <rPh sb="5" eb="11">
      <t>シンジンカンゴショクイン</t>
    </rPh>
    <rPh sb="11" eb="13">
      <t>ケンシュウ</t>
    </rPh>
    <rPh sb="13" eb="16">
      <t>サンカシャ</t>
    </rPh>
    <rPh sb="16" eb="18">
      <t>メイボ</t>
    </rPh>
    <phoneticPr fontId="2"/>
  </si>
  <si>
    <t>勤務先（派遣元施設名）</t>
    <rPh sb="0" eb="3">
      <t>キンムサキ</t>
    </rPh>
    <rPh sb="4" eb="7">
      <t>ハケンモト</t>
    </rPh>
    <rPh sb="7" eb="9">
      <t>シセツ</t>
    </rPh>
    <rPh sb="9" eb="10">
      <t>メイ</t>
    </rPh>
    <phoneticPr fontId="2"/>
  </si>
  <si>
    <t>⑥別紙1－５（参加者名簿）</t>
    <rPh sb="1" eb="3">
      <t>ベッシ</t>
    </rPh>
    <rPh sb="7" eb="10">
      <t>サンカシャ</t>
    </rPh>
    <rPh sb="10" eb="12">
      <t>メイボ</t>
    </rPh>
    <phoneticPr fontId="2"/>
  </si>
  <si>
    <t>⑦別紙1－６（受入職員）</t>
    <rPh sb="1" eb="3">
      <t>ベッシ</t>
    </rPh>
    <rPh sb="7" eb="9">
      <t>ウケイレ</t>
    </rPh>
    <rPh sb="9" eb="11">
      <t>ショクイン</t>
    </rPh>
    <phoneticPr fontId="2"/>
  </si>
  <si>
    <t>⑧別紙1－７（研修責任者教育担当者）</t>
    <rPh sb="1" eb="3">
      <t>ベッシ</t>
    </rPh>
    <rPh sb="7" eb="9">
      <t>ケンシュウ</t>
    </rPh>
    <rPh sb="9" eb="12">
      <t>セキニンシャ</t>
    </rPh>
    <rPh sb="12" eb="14">
      <t>キョウイク</t>
    </rPh>
    <rPh sb="14" eb="16">
      <t>タントウ</t>
    </rPh>
    <rPh sb="16" eb="17">
      <t>シャ</t>
    </rPh>
    <phoneticPr fontId="2"/>
  </si>
  <si>
    <t>【消耗品費算出根拠】（医療機関受入研修事業）</t>
    <rPh sb="1" eb="4">
      <t>ショウモウヒン</t>
    </rPh>
    <rPh sb="4" eb="5">
      <t>ヒ</t>
    </rPh>
    <rPh sb="5" eb="7">
      <t>サンシュツ</t>
    </rPh>
    <rPh sb="7" eb="9">
      <t>コンキョ</t>
    </rPh>
    <phoneticPr fontId="2"/>
  </si>
  <si>
    <t>人件費※兼任の場合</t>
  </si>
  <si>
    <t>人件費※専任の場合</t>
  </si>
  <si>
    <t>専任
又は
兼任</t>
    <rPh sb="0" eb="2">
      <t>センニン</t>
    </rPh>
    <rPh sb="3" eb="4">
      <t>マタ</t>
    </rPh>
    <rPh sb="6" eb="8">
      <t>ケンニン</t>
    </rPh>
    <phoneticPr fontId="2"/>
  </si>
  <si>
    <t>医療機関受入研修事業</t>
    <rPh sb="0" eb="2">
      <t>イリョウ</t>
    </rPh>
    <rPh sb="2" eb="4">
      <t>キカン</t>
    </rPh>
    <rPh sb="4" eb="5">
      <t>ウ</t>
    </rPh>
    <rPh sb="5" eb="6">
      <t>イ</t>
    </rPh>
    <rPh sb="6" eb="8">
      <t>ケンシュウ</t>
    </rPh>
    <rPh sb="8" eb="10">
      <t>ジギョウ</t>
    </rPh>
    <phoneticPr fontId="2"/>
  </si>
  <si>
    <t>例)医療法人社団 ○○会</t>
    <rPh sb="0" eb="1">
      <t>レイ</t>
    </rPh>
    <rPh sb="2" eb="6">
      <t>イリョウホウジン</t>
    </rPh>
    <rPh sb="6" eb="8">
      <t>シャダン</t>
    </rPh>
    <rPh sb="11" eb="12">
      <t>カイ</t>
    </rPh>
    <phoneticPr fontId="2"/>
  </si>
  <si>
    <t>委任がある場合のみ入力②                     ※委任内容を分ける場合に使用してください。また、「受領」又は「受領」含むものは①に入力をお願いします。</t>
    <rPh sb="45" eb="47">
      <t>シヨウ</t>
    </rPh>
    <rPh sb="61" eb="62">
      <t>マタ</t>
    </rPh>
    <rPh sb="64" eb="66">
      <t>ジュリョウ</t>
    </rPh>
    <rPh sb="67" eb="68">
      <t>フク</t>
    </rPh>
    <rPh sb="74" eb="76">
      <t>ニュウリョク</t>
    </rPh>
    <rPh sb="78" eb="79">
      <t>ネガ</t>
    </rPh>
    <phoneticPr fontId="2"/>
  </si>
  <si>
    <r>
      <t>別記第1号様式</t>
    </r>
    <r>
      <rPr>
        <sz val="11"/>
        <color indexed="10"/>
        <rFont val="游ゴシック"/>
        <family val="3"/>
        <charset val="128"/>
      </rPr>
      <t xml:space="preserve"> ※紙提出の場合は押印があるか</t>
    </r>
    <rPh sb="0" eb="2">
      <t>ベッキ</t>
    </rPh>
    <rPh sb="2" eb="3">
      <t>ダイ</t>
    </rPh>
    <rPh sb="4" eb="5">
      <t>ゴウ</t>
    </rPh>
    <rPh sb="5" eb="7">
      <t>ヨウシキ</t>
    </rPh>
    <phoneticPr fontId="2"/>
  </si>
  <si>
    <r>
      <t xml:space="preserve">歳入歳出予算書の抄本 </t>
    </r>
    <r>
      <rPr>
        <sz val="11"/>
        <color indexed="10"/>
        <rFont val="游ゴシック"/>
        <family val="3"/>
        <charset val="128"/>
      </rPr>
      <t>※紙提出の場合は押印があるか</t>
    </r>
    <phoneticPr fontId="2"/>
  </si>
  <si>
    <r>
      <t>印鑑証明書（法人等の代表者のもの）（公立病院については、公印管理規程等の写し）　</t>
    </r>
    <r>
      <rPr>
        <sz val="11"/>
        <color indexed="10"/>
        <rFont val="游ゴシック"/>
        <family val="3"/>
        <charset val="128"/>
      </rPr>
      <t>※紙提出の場合のみ</t>
    </r>
    <rPh sb="41" eb="42">
      <t>カミ</t>
    </rPh>
    <rPh sb="42" eb="44">
      <t>テイシュツ</t>
    </rPh>
    <rPh sb="45" eb="47">
      <t>バアイ</t>
    </rPh>
    <phoneticPr fontId="2"/>
  </si>
  <si>
    <r>
      <t>委任状（交付申請事務等を委任する場合のみ提出）</t>
    </r>
    <r>
      <rPr>
        <sz val="11"/>
        <color indexed="10"/>
        <rFont val="游ゴシック"/>
        <family val="3"/>
        <charset val="128"/>
      </rPr>
      <t>※紙提出の場合は押印があるか</t>
    </r>
    <phoneticPr fontId="2"/>
  </si>
  <si>
    <r>
      <t>※詳細は「交付申請書作成上の注意」を参照
①</t>
    </r>
    <r>
      <rPr>
        <b/>
        <sz val="12"/>
        <color indexed="10"/>
        <rFont val="游ゴシック"/>
        <family val="3"/>
        <charset val="128"/>
      </rPr>
      <t>算出根拠</t>
    </r>
    <r>
      <rPr>
        <sz val="12"/>
        <rFont val="游ゴシック"/>
        <family val="3"/>
        <charset val="128"/>
      </rPr>
      <t>とは、</t>
    </r>
    <r>
      <rPr>
        <b/>
        <sz val="12"/>
        <rFont val="游ゴシック"/>
        <family val="3"/>
        <charset val="128"/>
      </rPr>
      <t>申請年度中に発生し、申請年度中に支払う経費であることを入力する</t>
    </r>
    <r>
      <rPr>
        <b/>
        <sz val="12"/>
        <color indexed="10"/>
        <rFont val="游ゴシック"/>
        <family val="3"/>
        <charset val="128"/>
      </rPr>
      <t>交付申請様式（Excel）にあるシート</t>
    </r>
    <r>
      <rPr>
        <sz val="12"/>
        <rFont val="游ゴシック"/>
        <family val="3"/>
        <charset val="128"/>
      </rPr>
      <t>のことです。
②</t>
    </r>
    <r>
      <rPr>
        <b/>
        <sz val="12"/>
        <color indexed="30"/>
        <rFont val="游ゴシック"/>
        <family val="3"/>
        <charset val="128"/>
      </rPr>
      <t>根拠資料</t>
    </r>
    <r>
      <rPr>
        <sz val="12"/>
        <rFont val="游ゴシック"/>
        <family val="3"/>
        <charset val="128"/>
      </rPr>
      <t>とは、</t>
    </r>
    <r>
      <rPr>
        <b/>
        <sz val="12"/>
        <rFont val="游ゴシック"/>
        <family val="3"/>
        <charset val="128"/>
      </rPr>
      <t>申請年度中に発生し、申請年度中に支払う経費であることを</t>
    </r>
    <r>
      <rPr>
        <b/>
        <sz val="12"/>
        <color indexed="30"/>
        <rFont val="游ゴシック"/>
        <family val="3"/>
        <charset val="128"/>
      </rPr>
      <t>客観的に証明できるもの（見積書、領収書等）</t>
    </r>
    <r>
      <rPr>
        <sz val="12"/>
        <rFont val="游ゴシック"/>
        <family val="3"/>
        <charset val="128"/>
      </rPr>
      <t>です。</t>
    </r>
    <rPh sb="1" eb="3">
      <t>ショウサイ</t>
    </rPh>
    <rPh sb="5" eb="7">
      <t>コウフ</t>
    </rPh>
    <rPh sb="7" eb="10">
      <t>シンセイショ</t>
    </rPh>
    <rPh sb="10" eb="12">
      <t>サクセイ</t>
    </rPh>
    <rPh sb="12" eb="13">
      <t>ジョウ</t>
    </rPh>
    <rPh sb="14" eb="16">
      <t>チュウイ</t>
    </rPh>
    <rPh sb="18" eb="20">
      <t>サンショウ</t>
    </rPh>
    <rPh sb="22" eb="26">
      <t>サンシュツコンキョ</t>
    </rPh>
    <rPh sb="56" eb="58">
      <t>ニュウリョク</t>
    </rPh>
    <rPh sb="60" eb="62">
      <t>コウフ</t>
    </rPh>
    <rPh sb="62" eb="64">
      <t>シンセイ</t>
    </rPh>
    <rPh sb="64" eb="66">
      <t>ヨウシキ</t>
    </rPh>
    <phoneticPr fontId="2"/>
  </si>
  <si>
    <r>
      <t>・</t>
    </r>
    <r>
      <rPr>
        <b/>
        <sz val="11"/>
        <color indexed="10"/>
        <rFont val="游ゴシック"/>
        <family val="3"/>
        <charset val="128"/>
      </rPr>
      <t>算出根拠</t>
    </r>
    <r>
      <rPr>
        <sz val="11"/>
        <rFont val="游ゴシック"/>
        <family val="3"/>
        <charset val="128"/>
      </rPr>
      <t>の提出が必要となる経費</t>
    </r>
    <phoneticPr fontId="2"/>
  </si>
  <si>
    <r>
      <rPr>
        <b/>
        <sz val="11"/>
        <color rgb="FF0070C0"/>
        <rFont val="游ゴシック"/>
        <family val="3"/>
        <charset val="128"/>
      </rPr>
      <t>※根拠資料（領収書、見積書等）</t>
    </r>
    <r>
      <rPr>
        <sz val="11"/>
        <rFont val="游ゴシック"/>
        <family val="3"/>
        <charset val="128"/>
      </rPr>
      <t>があるものについては、提出してください。</t>
    </r>
    <phoneticPr fontId="2"/>
  </si>
  <si>
    <r>
      <rPr>
        <b/>
        <sz val="11"/>
        <color rgb="FF0070C0"/>
        <rFont val="游ゴシック"/>
        <family val="3"/>
        <charset val="128"/>
      </rPr>
      <t>根拠資料（領収書、見積書等）</t>
    </r>
    <r>
      <rPr>
        <sz val="11"/>
        <rFont val="游ゴシック"/>
        <family val="3"/>
        <charset val="128"/>
      </rPr>
      <t xml:space="preserve">の有無 </t>
    </r>
    <rPh sb="15" eb="17">
      <t>ウム</t>
    </rPh>
    <phoneticPr fontId="2"/>
  </si>
  <si>
    <r>
      <t>・</t>
    </r>
    <r>
      <rPr>
        <b/>
        <sz val="11"/>
        <color indexed="10"/>
        <rFont val="游ゴシック"/>
        <family val="3"/>
        <charset val="128"/>
      </rPr>
      <t>算出根拠</t>
    </r>
    <r>
      <rPr>
        <sz val="11"/>
        <rFont val="游ゴシック"/>
        <family val="3"/>
        <charset val="128"/>
      </rPr>
      <t>・</t>
    </r>
    <r>
      <rPr>
        <b/>
        <sz val="11"/>
        <color indexed="30"/>
        <rFont val="游ゴシック"/>
        <family val="3"/>
        <charset val="128"/>
      </rPr>
      <t>根拠資料（見積書、領収書等）</t>
    </r>
    <r>
      <rPr>
        <sz val="11"/>
        <rFont val="游ゴシック"/>
        <family val="3"/>
        <charset val="128"/>
      </rPr>
      <t>の両方提出が必要となる経費</t>
    </r>
    <rPh sb="1" eb="5">
      <t>サンシュツコンキョ</t>
    </rPh>
    <rPh sb="21" eb="23">
      <t>リョウホウ</t>
    </rPh>
    <rPh sb="23" eb="25">
      <t>テイシュツ</t>
    </rPh>
    <rPh sb="26" eb="28">
      <t>ヒツヨウ</t>
    </rPh>
    <rPh sb="31" eb="33">
      <t>ケイヒ</t>
    </rPh>
    <phoneticPr fontId="2"/>
  </si>
  <si>
    <r>
      <t>看護職員研修専用となっているか。</t>
    </r>
    <r>
      <rPr>
        <b/>
        <sz val="11"/>
        <color indexed="30"/>
        <rFont val="游ゴシック"/>
        <family val="3"/>
        <charset val="128"/>
      </rPr>
      <t>根拠資料（領収書、見積書等）</t>
    </r>
    <r>
      <rPr>
        <sz val="11"/>
        <rFont val="游ゴシック"/>
        <family val="3"/>
        <charset val="128"/>
      </rPr>
      <t>は添付されているか。</t>
    </r>
    <rPh sb="28" eb="29">
      <t>トウ</t>
    </rPh>
    <phoneticPr fontId="2"/>
  </si>
  <si>
    <r>
      <t>看護職員研修専用となっているか。</t>
    </r>
    <r>
      <rPr>
        <b/>
        <sz val="11"/>
        <color indexed="30"/>
        <rFont val="游ゴシック"/>
        <family val="3"/>
        <charset val="128"/>
      </rPr>
      <t>根拠資料（領収書、見積書等）</t>
    </r>
    <r>
      <rPr>
        <sz val="11"/>
        <rFont val="游ゴシック"/>
        <family val="3"/>
        <charset val="128"/>
      </rPr>
      <t>は添付されているか。</t>
    </r>
    <rPh sb="0" eb="6">
      <t>カンゴショクインケンシュウ</t>
    </rPh>
    <rPh sb="28" eb="29">
      <t>トウ</t>
    </rPh>
    <phoneticPr fontId="2"/>
  </si>
  <si>
    <r>
      <t>研修責任者・教育担当者が</t>
    </r>
    <r>
      <rPr>
        <b/>
        <u/>
        <sz val="11"/>
        <rFont val="游ゴシック"/>
        <family val="3"/>
        <charset val="128"/>
      </rPr>
      <t>兼任（新人研修以外の研修も担当している）</t>
    </r>
    <r>
      <rPr>
        <sz val="11"/>
        <rFont val="游ゴシック"/>
        <family val="3"/>
        <charset val="128"/>
      </rPr>
      <t>の場合、</t>
    </r>
    <r>
      <rPr>
        <b/>
        <sz val="11"/>
        <color indexed="10"/>
        <rFont val="游ゴシック"/>
        <family val="3"/>
        <charset val="128"/>
      </rPr>
      <t>算出根拠</t>
    </r>
    <r>
      <rPr>
        <sz val="11"/>
        <color theme="1"/>
        <rFont val="游ゴシック"/>
        <family val="3"/>
        <charset val="128"/>
      </rPr>
      <t>を左のリンクから飛んで</t>
    </r>
    <r>
      <rPr>
        <sz val="11"/>
        <rFont val="游ゴシック"/>
        <family val="3"/>
        <charset val="128"/>
      </rPr>
      <t>作成してください。</t>
    </r>
    <rPh sb="0" eb="2">
      <t>ケンシュウ</t>
    </rPh>
    <rPh sb="2" eb="5">
      <t>セキニンシャ</t>
    </rPh>
    <rPh sb="6" eb="11">
      <t>キョウイクタントウシャ</t>
    </rPh>
    <rPh sb="12" eb="14">
      <t>ケンニン</t>
    </rPh>
    <rPh sb="33" eb="35">
      <t>バアイ</t>
    </rPh>
    <rPh sb="36" eb="40">
      <t>サンシュツコンキョ</t>
    </rPh>
    <rPh sb="41" eb="42">
      <t>ヒダリ</t>
    </rPh>
    <rPh sb="48" eb="49">
      <t>ト</t>
    </rPh>
    <rPh sb="51" eb="53">
      <t>サクセイ</t>
    </rPh>
    <phoneticPr fontId="2"/>
  </si>
  <si>
    <r>
      <rPr>
        <b/>
        <sz val="11"/>
        <color indexed="10"/>
        <rFont val="游ゴシック"/>
        <family val="3"/>
        <charset val="128"/>
      </rPr>
      <t>算出根拠</t>
    </r>
    <r>
      <rPr>
        <sz val="11"/>
        <rFont val="游ゴシック"/>
        <family val="3"/>
        <charset val="128"/>
      </rPr>
      <t>に記載のある者は様式1-7記載の者と一致するか。</t>
    </r>
    <phoneticPr fontId="2"/>
  </si>
  <si>
    <r>
      <rPr>
        <b/>
        <sz val="11"/>
        <color indexed="10"/>
        <rFont val="游ゴシック"/>
        <family val="3"/>
        <charset val="128"/>
      </rPr>
      <t>算出根拠</t>
    </r>
    <r>
      <rPr>
        <sz val="11"/>
        <rFont val="游ゴシック"/>
        <family val="3"/>
        <charset val="128"/>
      </rPr>
      <t>に記載のある研修実施日、実施時間、講師名は別紙１－４と一致するか。</t>
    </r>
    <phoneticPr fontId="2"/>
  </si>
  <si>
    <r>
      <rPr>
        <b/>
        <sz val="11"/>
        <color indexed="10"/>
        <rFont val="游ゴシック"/>
        <family val="3"/>
        <charset val="128"/>
      </rPr>
      <t>算出根拠</t>
    </r>
    <r>
      <rPr>
        <sz val="11"/>
        <rFont val="游ゴシック"/>
        <family val="3"/>
        <charset val="128"/>
      </rPr>
      <t>の各責任者・担当者の合計時間、時給、合計時間については、正しいものが入力されているか。</t>
    </r>
    <phoneticPr fontId="2"/>
  </si>
  <si>
    <r>
      <t>額が</t>
    </r>
    <r>
      <rPr>
        <b/>
        <sz val="11"/>
        <color indexed="10"/>
        <rFont val="游ゴシック"/>
        <family val="3"/>
        <charset val="128"/>
      </rPr>
      <t>算出根拠</t>
    </r>
    <r>
      <rPr>
        <sz val="11"/>
        <rFont val="游ゴシック"/>
        <family val="3"/>
        <charset val="128"/>
      </rPr>
      <t>の研修責任者・教育担当者合計欄に記載の額と一致しているか。</t>
    </r>
    <rPh sb="13" eb="18">
      <t>キョウイクタントウシャ</t>
    </rPh>
    <phoneticPr fontId="2"/>
  </si>
  <si>
    <r>
      <t>研修責任者・教育担当者が</t>
    </r>
    <r>
      <rPr>
        <b/>
        <u/>
        <sz val="11"/>
        <rFont val="游ゴシック"/>
        <family val="3"/>
        <charset val="128"/>
      </rPr>
      <t>専任（臨床業務を行わず、年間を通じて新人研修のみに従事している場合）</t>
    </r>
    <r>
      <rPr>
        <sz val="11"/>
        <rFont val="游ゴシック"/>
        <family val="3"/>
        <charset val="128"/>
      </rPr>
      <t xml:space="preserve">の場合、
</t>
    </r>
    <r>
      <rPr>
        <b/>
        <sz val="11"/>
        <color indexed="30"/>
        <rFont val="游ゴシック"/>
        <family val="3"/>
        <charset val="128"/>
      </rPr>
      <t>根拠資料（見積書、領収書等）</t>
    </r>
    <r>
      <rPr>
        <sz val="11"/>
        <rFont val="游ゴシック"/>
        <family val="3"/>
        <charset val="128"/>
      </rPr>
      <t>（賃金台帳）を提出してください。</t>
    </r>
    <r>
      <rPr>
        <b/>
        <sz val="11"/>
        <color rgb="FFFF0000"/>
        <rFont val="游ゴシック"/>
        <family val="3"/>
        <charset val="128"/>
      </rPr>
      <t>算出根拠</t>
    </r>
    <r>
      <rPr>
        <sz val="11"/>
        <rFont val="游ゴシック"/>
        <family val="3"/>
        <charset val="128"/>
      </rPr>
      <t>を作成いただき、提出いただいてもかまいません。</t>
    </r>
    <rPh sb="6" eb="11">
      <t>キョウイクタントウシャ</t>
    </rPh>
    <rPh sb="12" eb="14">
      <t>センニン</t>
    </rPh>
    <rPh sb="66" eb="68">
      <t>チンギン</t>
    </rPh>
    <rPh sb="68" eb="70">
      <t>ダイチョウ</t>
    </rPh>
    <rPh sb="72" eb="74">
      <t>テイシュツ</t>
    </rPh>
    <rPh sb="81" eb="85">
      <t>サンシュツコンキョ</t>
    </rPh>
    <rPh sb="86" eb="88">
      <t>サクセイ</t>
    </rPh>
    <rPh sb="93" eb="95">
      <t>テイシュツ</t>
    </rPh>
    <phoneticPr fontId="2"/>
  </si>
  <si>
    <r>
      <t>・</t>
    </r>
    <r>
      <rPr>
        <b/>
        <sz val="11"/>
        <rFont val="游ゴシック"/>
        <family val="3"/>
        <charset val="128"/>
      </rPr>
      <t>別紙1-2積算内訳に内訳の記載</t>
    </r>
    <r>
      <rPr>
        <sz val="11"/>
        <rFont val="游ゴシック"/>
        <family val="3"/>
        <charset val="128"/>
      </rPr>
      <t>と</t>
    </r>
    <r>
      <rPr>
        <b/>
        <sz val="11"/>
        <color indexed="30"/>
        <rFont val="游ゴシック"/>
        <family val="3"/>
        <charset val="128"/>
      </rPr>
      <t>根拠資料（見積書、領収書等）</t>
    </r>
    <r>
      <rPr>
        <sz val="11"/>
        <rFont val="游ゴシック"/>
        <family val="3"/>
        <charset val="128"/>
      </rPr>
      <t>の提出が必要となる経費</t>
    </r>
    <rPh sb="11" eb="13">
      <t>ウチワケ</t>
    </rPh>
    <rPh sb="14" eb="16">
      <t>キサイ</t>
    </rPh>
    <phoneticPr fontId="2"/>
  </si>
  <si>
    <r>
      <rPr>
        <b/>
        <sz val="11"/>
        <color rgb="FF0070C0"/>
        <rFont val="游ゴシック"/>
        <family val="3"/>
        <charset val="128"/>
      </rPr>
      <t>根拠資料（見積書、領収書等）</t>
    </r>
    <r>
      <rPr>
        <sz val="11"/>
        <rFont val="游ゴシック"/>
        <family val="3"/>
        <charset val="128"/>
      </rPr>
      <t>は添付されているか。</t>
    </r>
    <phoneticPr fontId="2"/>
  </si>
  <si>
    <r>
      <rPr>
        <b/>
        <sz val="11"/>
        <rFont val="游ゴシック"/>
        <family val="3"/>
        <charset val="128"/>
      </rPr>
      <t>別紙1-2積算内訳</t>
    </r>
    <r>
      <rPr>
        <sz val="11"/>
        <rFont val="游ゴシック"/>
        <family val="3"/>
        <charset val="128"/>
      </rPr>
      <t>に内訳を記載しているか。</t>
    </r>
    <phoneticPr fontId="2"/>
  </si>
  <si>
    <r>
      <t>教育担当者が</t>
    </r>
    <r>
      <rPr>
        <b/>
        <u/>
        <sz val="11"/>
        <rFont val="游ゴシック"/>
        <family val="3"/>
        <charset val="128"/>
      </rPr>
      <t>兼任（新人研修以外の研修も担当している）</t>
    </r>
    <r>
      <rPr>
        <sz val="11"/>
        <rFont val="游ゴシック"/>
        <family val="3"/>
        <charset val="128"/>
      </rPr>
      <t>の場合、</t>
    </r>
    <r>
      <rPr>
        <b/>
        <sz val="11"/>
        <color indexed="10"/>
        <rFont val="游ゴシック"/>
        <family val="3"/>
        <charset val="128"/>
      </rPr>
      <t>算出根拠</t>
    </r>
    <r>
      <rPr>
        <sz val="11"/>
        <rFont val="游ゴシック"/>
        <family val="3"/>
        <charset val="128"/>
      </rPr>
      <t>を左のリンクから飛んで作成してください。</t>
    </r>
    <rPh sb="0" eb="5">
      <t>キョウイクタントウシャ</t>
    </rPh>
    <rPh sb="6" eb="8">
      <t>ケンニン</t>
    </rPh>
    <rPh sb="27" eb="29">
      <t>バアイ</t>
    </rPh>
    <rPh sb="30" eb="34">
      <t>サンシュツコンキョ</t>
    </rPh>
    <rPh sb="35" eb="36">
      <t>ヒダリ</t>
    </rPh>
    <rPh sb="42" eb="43">
      <t>ト</t>
    </rPh>
    <rPh sb="45" eb="47">
      <t>サクセイ</t>
    </rPh>
    <phoneticPr fontId="2"/>
  </si>
  <si>
    <r>
      <rPr>
        <b/>
        <sz val="11"/>
        <color indexed="10"/>
        <rFont val="游ゴシック"/>
        <family val="3"/>
        <charset val="128"/>
      </rPr>
      <t>算出根拠</t>
    </r>
    <r>
      <rPr>
        <sz val="11"/>
        <rFont val="游ゴシック"/>
        <family val="3"/>
        <charset val="128"/>
      </rPr>
      <t>の各担当者の合計時間、時給、合計時間については、正しいものが入力されているか。</t>
    </r>
    <phoneticPr fontId="2"/>
  </si>
  <si>
    <r>
      <t>額が</t>
    </r>
    <r>
      <rPr>
        <b/>
        <sz val="11"/>
        <color indexed="10"/>
        <rFont val="游ゴシック"/>
        <family val="3"/>
        <charset val="128"/>
      </rPr>
      <t>算出根拠</t>
    </r>
    <r>
      <rPr>
        <sz val="11"/>
        <rFont val="游ゴシック"/>
        <family val="3"/>
        <charset val="128"/>
      </rPr>
      <t>の研修責任者合計欄に記載の額と一致しているか。</t>
    </r>
    <phoneticPr fontId="2"/>
  </si>
  <si>
    <r>
      <t>教育担当者が</t>
    </r>
    <r>
      <rPr>
        <b/>
        <u/>
        <sz val="11"/>
        <rFont val="游ゴシック"/>
        <family val="3"/>
        <charset val="128"/>
      </rPr>
      <t>専任（臨床業務を行わず、年間を通じて新人研修のみに従事している場合）</t>
    </r>
    <r>
      <rPr>
        <sz val="11"/>
        <rFont val="游ゴシック"/>
        <family val="3"/>
        <charset val="128"/>
      </rPr>
      <t xml:space="preserve">の場合、
</t>
    </r>
    <r>
      <rPr>
        <b/>
        <sz val="11"/>
        <color indexed="30"/>
        <rFont val="游ゴシック"/>
        <family val="3"/>
        <charset val="128"/>
      </rPr>
      <t>根拠資料（見積書、領収書等）</t>
    </r>
    <r>
      <rPr>
        <sz val="11"/>
        <rFont val="游ゴシック"/>
        <family val="3"/>
        <charset val="128"/>
      </rPr>
      <t>（賃金台帳）を提出してください。</t>
    </r>
    <r>
      <rPr>
        <b/>
        <sz val="11"/>
        <color rgb="FFFF0000"/>
        <rFont val="游ゴシック"/>
        <family val="3"/>
        <charset val="128"/>
      </rPr>
      <t>算出根拠</t>
    </r>
    <r>
      <rPr>
        <sz val="11"/>
        <rFont val="游ゴシック"/>
        <family val="3"/>
        <charset val="128"/>
      </rPr>
      <t>を作成いただき、提出いただいてもかまいません。</t>
    </r>
    <rPh sb="0" eb="2">
      <t>キョウイク</t>
    </rPh>
    <rPh sb="2" eb="4">
      <t>タントウ</t>
    </rPh>
    <rPh sb="4" eb="5">
      <t>シャ</t>
    </rPh>
    <rPh sb="6" eb="8">
      <t>センニン</t>
    </rPh>
    <rPh sb="60" eb="62">
      <t>チンギン</t>
    </rPh>
    <rPh sb="62" eb="64">
      <t>ダイチョウ</t>
    </rPh>
    <rPh sb="66" eb="68">
      <t>テイシュツ</t>
    </rPh>
    <rPh sb="75" eb="79">
      <t>サンシュツコンキョ</t>
    </rPh>
    <rPh sb="80" eb="82">
      <t>サクセイ</t>
    </rPh>
    <rPh sb="87" eb="89">
      <t>テイシュツ</t>
    </rPh>
    <phoneticPr fontId="2"/>
  </si>
  <si>
    <t>・下記必要書類を確認の上、本リストと併せて申請をお願いいたします。
・下記書類を提出いただいても、必要事項が確認できない場合は、改めて書類提出を求める場合がありますので、予め御了承ください。</t>
    <rPh sb="1" eb="3">
      <t>カキ</t>
    </rPh>
    <rPh sb="3" eb="5">
      <t>ヒツヨウ</t>
    </rPh>
    <rPh sb="5" eb="7">
      <t>ショルイ</t>
    </rPh>
    <rPh sb="8" eb="10">
      <t>カクニン</t>
    </rPh>
    <rPh sb="11" eb="12">
      <t>ウエ</t>
    </rPh>
    <rPh sb="13" eb="14">
      <t>ホン</t>
    </rPh>
    <rPh sb="18" eb="19">
      <t>アワ</t>
    </rPh>
    <rPh sb="21" eb="23">
      <t>シンセイ</t>
    </rPh>
    <rPh sb="25" eb="26">
      <t>ネガ</t>
    </rPh>
    <rPh sb="35" eb="37">
      <t>カキ</t>
    </rPh>
    <rPh sb="37" eb="39">
      <t>ショルイ</t>
    </rPh>
    <rPh sb="40" eb="42">
      <t>テイシュツ</t>
    </rPh>
    <rPh sb="49" eb="51">
      <t>ヒツヨウ</t>
    </rPh>
    <rPh sb="51" eb="53">
      <t>ジコウ</t>
    </rPh>
    <rPh sb="54" eb="56">
      <t>カクニン</t>
    </rPh>
    <rPh sb="60" eb="62">
      <t>バアイ</t>
    </rPh>
    <rPh sb="64" eb="65">
      <t>アラタ</t>
    </rPh>
    <rPh sb="67" eb="69">
      <t>ショルイ</t>
    </rPh>
    <rPh sb="69" eb="71">
      <t>テイシュツ</t>
    </rPh>
    <rPh sb="72" eb="73">
      <t>モト</t>
    </rPh>
    <rPh sb="75" eb="77">
      <t>バアイ</t>
    </rPh>
    <rPh sb="85" eb="86">
      <t>アラカジ</t>
    </rPh>
    <rPh sb="87" eb="90">
      <t>ゴリョウショウ</t>
    </rPh>
    <phoneticPr fontId="2"/>
  </si>
  <si>
    <r>
      <rPr>
        <b/>
        <sz val="11"/>
        <color indexed="10"/>
        <rFont val="游ゴシック"/>
        <family val="3"/>
        <charset val="128"/>
      </rPr>
      <t>算出根拠</t>
    </r>
    <r>
      <rPr>
        <sz val="11"/>
        <rFont val="游ゴシック"/>
        <family val="3"/>
        <charset val="128"/>
      </rPr>
      <t>を左のリンクから飛んで作成してください。</t>
    </r>
    <rPh sb="5" eb="6">
      <t>ヒダリ</t>
    </rPh>
    <rPh sb="12" eb="13">
      <t>ト</t>
    </rPh>
    <rPh sb="15" eb="17">
      <t>サクセイ</t>
    </rPh>
    <phoneticPr fontId="2"/>
  </si>
  <si>
    <t>９　添付書類</t>
    <phoneticPr fontId="2"/>
  </si>
  <si>
    <t>人件費算出根拠</t>
  </si>
  <si>
    <t>×</t>
  </si>
  <si>
    <t>【研修責任者、教育担当者に係る人件費】</t>
    <phoneticPr fontId="2"/>
  </si>
  <si>
    <t>うち、教育担当者(医療機関受入研修)分</t>
    <rPh sb="3" eb="5">
      <t>キョウイク</t>
    </rPh>
    <rPh sb="9" eb="17">
      <t>イリョウキカンウケイレケンシュウ</t>
    </rPh>
    <rPh sb="18" eb="19">
      <t>ブン</t>
    </rPh>
    <phoneticPr fontId="2"/>
  </si>
  <si>
    <t>時間</t>
    <rPh sb="0" eb="2">
      <t>ジカン</t>
    </rPh>
    <phoneticPr fontId="2"/>
  </si>
  <si>
    <r>
      <t xml:space="preserve">時給
</t>
    </r>
    <r>
      <rPr>
        <sz val="9"/>
        <color indexed="10"/>
        <rFont val="游ゴシック"/>
        <family val="3"/>
        <charset val="128"/>
      </rPr>
      <t>(切捨て）</t>
    </r>
    <rPh sb="0" eb="2">
      <t>ジキュウ</t>
    </rPh>
    <rPh sb="4" eb="6">
      <t>キリス</t>
    </rPh>
    <phoneticPr fontId="2"/>
  </si>
  <si>
    <t>【消耗品費算出根拠】（研修経費)</t>
    <rPh sb="1" eb="4">
      <t>ショウモウヒン</t>
    </rPh>
    <rPh sb="4" eb="5">
      <t>ヒ</t>
    </rPh>
    <rPh sb="5" eb="7">
      <t>サンシュツ</t>
    </rPh>
    <rPh sb="7" eb="9">
      <t>コンキョ</t>
    </rPh>
    <rPh sb="11" eb="13">
      <t>ケンシュウ</t>
    </rPh>
    <rPh sb="13" eb="15">
      <t>ケイヒ</t>
    </rPh>
    <phoneticPr fontId="2"/>
  </si>
  <si>
    <t>　研修責任者
　教育担当者
　教育担当者(医療機関受入研修)</t>
    <rPh sb="1" eb="3">
      <t>ケンシュウ</t>
    </rPh>
    <rPh sb="3" eb="6">
      <t>セキニンシャ</t>
    </rPh>
    <rPh sb="8" eb="10">
      <t>キョウイク</t>
    </rPh>
    <rPh sb="10" eb="13">
      <t>タントウシャ</t>
    </rPh>
    <rPh sb="15" eb="17">
      <t>キョウイク</t>
    </rPh>
    <rPh sb="17" eb="20">
      <t>タントウシャ</t>
    </rPh>
    <rPh sb="21" eb="23">
      <t>イリョウ</t>
    </rPh>
    <rPh sb="23" eb="25">
      <t>キカン</t>
    </rPh>
    <rPh sb="25" eb="27">
      <t>ウケイレ</t>
    </rPh>
    <rPh sb="27" eb="29">
      <t>ケンシュウ</t>
    </rPh>
    <phoneticPr fontId="2"/>
  </si>
  <si>
    <r>
      <t>※黄色のセルのみご記入ください。</t>
    </r>
    <r>
      <rPr>
        <b/>
        <sz val="11"/>
        <color rgb="FF0070C0"/>
        <rFont val="游ゴシック"/>
        <family val="3"/>
        <charset val="128"/>
      </rPr>
      <t>根拠資料（領収書、見積書等）</t>
    </r>
    <r>
      <rPr>
        <sz val="11"/>
        <rFont val="游ゴシック"/>
        <family val="3"/>
        <charset val="128"/>
      </rPr>
      <t>があるものは御提出ください。</t>
    </r>
    <phoneticPr fontId="2"/>
  </si>
  <si>
    <t>別紙１－７
教育担当者名簿
No入力</t>
    <rPh sb="0" eb="2">
      <t>ベッシ</t>
    </rPh>
    <phoneticPr fontId="2"/>
  </si>
  <si>
    <t>別紙１－７
研修責任者名簿
No入力</t>
    <rPh sb="0" eb="2">
      <t>ベッシ</t>
    </rPh>
    <phoneticPr fontId="2"/>
  </si>
  <si>
    <t>購入図書使用看護職員数又は新人看護職員数</t>
    <rPh sb="0" eb="2">
      <t>コウニュウ</t>
    </rPh>
    <rPh sb="2" eb="4">
      <t>トショ</t>
    </rPh>
    <rPh sb="4" eb="6">
      <t>シヨウ</t>
    </rPh>
    <rPh sb="6" eb="8">
      <t>カンゴ</t>
    </rPh>
    <rPh sb="11" eb="12">
      <t>マタ</t>
    </rPh>
    <rPh sb="13" eb="15">
      <t>シンジン</t>
    </rPh>
    <rPh sb="15" eb="17">
      <t>カンゴ</t>
    </rPh>
    <rPh sb="17" eb="19">
      <t>ショクイン</t>
    </rPh>
    <rPh sb="19" eb="20">
      <t>スウ</t>
    </rPh>
    <phoneticPr fontId="2"/>
  </si>
  <si>
    <r>
      <t>※</t>
    </r>
    <r>
      <rPr>
        <b/>
        <sz val="11"/>
        <color rgb="FF0070C0"/>
        <rFont val="游ゴシック"/>
        <family val="3"/>
        <charset val="128"/>
      </rPr>
      <t>根拠資料（領収書、見積書等）</t>
    </r>
    <r>
      <rPr>
        <sz val="11"/>
        <rFont val="游ゴシック"/>
        <family val="3"/>
        <charset val="128"/>
      </rPr>
      <t>を御提出ください。黄色のセルのみご記入ください。</t>
    </r>
    <phoneticPr fontId="2"/>
  </si>
  <si>
    <t>年度東京都新人</t>
    <rPh sb="0" eb="2">
      <t>ネンド</t>
    </rPh>
    <rPh sb="2" eb="5">
      <t>トウキョウト</t>
    </rPh>
    <rPh sb="5" eb="7">
      <t>シンジン</t>
    </rPh>
    <phoneticPr fontId="2"/>
  </si>
  <si>
    <t xml:space="preserve">  看護職員研修事業費補助金の</t>
    <rPh sb="2" eb="4">
      <t>カンゴ</t>
    </rPh>
    <rPh sb="4" eb="6">
      <t>ショクイン</t>
    </rPh>
    <rPh sb="6" eb="8">
      <t>ケンシュウ</t>
    </rPh>
    <rPh sb="8" eb="10">
      <t>ジギョウ</t>
    </rPh>
    <rPh sb="10" eb="11">
      <t>ヒ</t>
    </rPh>
    <rPh sb="11" eb="14">
      <t>ホジョキン</t>
    </rPh>
    <phoneticPr fontId="2"/>
  </si>
  <si>
    <t>に関する全ての業務について、</t>
    <phoneticPr fontId="2"/>
  </si>
  <si>
    <t xml:space="preserve">  下記の印鑑を使用します。</t>
    <phoneticPr fontId="2"/>
  </si>
  <si>
    <t>(受任者)</t>
    <rPh sb="1" eb="3">
      <t>ジュニン</t>
    </rPh>
    <rPh sb="3" eb="4">
      <t>シャ</t>
    </rPh>
    <phoneticPr fontId="2"/>
  </si>
  <si>
    <t>①看護職員</t>
    <phoneticPr fontId="2"/>
  </si>
  <si>
    <t>①看護職員と②助産師</t>
    <phoneticPr fontId="2"/>
  </si>
  <si>
    <t>①看護職員と③保健師</t>
    <phoneticPr fontId="2"/>
  </si>
  <si>
    <t>①看護職員と②助産師と③保健師</t>
    <phoneticPr fontId="2"/>
  </si>
  <si>
    <t>購入図書使用看護職員数又は他施設受入新人看護職員数</t>
    <rPh sb="0" eb="2">
      <t>コウニュウ</t>
    </rPh>
    <rPh sb="2" eb="4">
      <t>トショ</t>
    </rPh>
    <rPh sb="4" eb="6">
      <t>シヨウ</t>
    </rPh>
    <rPh sb="6" eb="8">
      <t>カンゴ</t>
    </rPh>
    <rPh sb="11" eb="12">
      <t>マタ</t>
    </rPh>
    <rPh sb="13" eb="14">
      <t>タ</t>
    </rPh>
    <rPh sb="14" eb="16">
      <t>シセツ</t>
    </rPh>
    <rPh sb="16" eb="18">
      <t>ウケイレ</t>
    </rPh>
    <rPh sb="18" eb="20">
      <t>シンジン</t>
    </rPh>
    <rPh sb="20" eb="22">
      <t>カンゴ</t>
    </rPh>
    <rPh sb="22" eb="24">
      <t>ショクイン</t>
    </rPh>
    <rPh sb="24" eb="25">
      <t>スウ</t>
    </rPh>
    <phoneticPr fontId="2"/>
  </si>
  <si>
    <r>
      <t>（４）その他参考となる資料（</t>
    </r>
    <r>
      <rPr>
        <u/>
        <sz val="10"/>
        <rFont val="游明朝"/>
        <family val="1"/>
        <charset val="128"/>
      </rPr>
      <t>人件費及び対象経費がわかる資料</t>
    </r>
    <r>
      <rPr>
        <sz val="10"/>
        <rFont val="游明朝"/>
        <family val="1"/>
        <charset val="128"/>
      </rPr>
      <t>、</t>
    </r>
    <r>
      <rPr>
        <u/>
        <sz val="10"/>
        <rFont val="游明朝"/>
        <family val="1"/>
        <charset val="128"/>
      </rPr>
      <t>研修プログラム </t>
    </r>
    <r>
      <rPr>
        <sz val="10"/>
        <rFont val="游明朝"/>
        <family val="1"/>
        <charset val="128"/>
      </rPr>
      <t>、到達目標等）</t>
    </r>
    <phoneticPr fontId="2"/>
  </si>
  <si>
    <r>
      <t>　６　Ｉ欄の「受入予定数」には、</t>
    </r>
    <r>
      <rPr>
        <u/>
        <sz val="22"/>
        <color indexed="8"/>
        <rFont val="游明朝"/>
        <family val="1"/>
        <charset val="128"/>
      </rPr>
      <t>実人員ではなく、研修受入時間が年間４０時間で１人</t>
    </r>
    <r>
      <rPr>
        <sz val="22"/>
        <color indexed="8"/>
        <rFont val="游明朝"/>
        <family val="1"/>
        <charset val="128"/>
      </rPr>
      <t>とし、３０人を上限とする。なお、１人４０時間に満たない場合は、</t>
    </r>
    <rPh sb="4" eb="5">
      <t>ラン</t>
    </rPh>
    <rPh sb="7" eb="9">
      <t>ウケイレ</t>
    </rPh>
    <rPh sb="9" eb="11">
      <t>ヨテイ</t>
    </rPh>
    <rPh sb="11" eb="12">
      <t>スウ</t>
    </rPh>
    <rPh sb="16" eb="17">
      <t>ジツ</t>
    </rPh>
    <rPh sb="17" eb="19">
      <t>ジンイン</t>
    </rPh>
    <rPh sb="24" eb="26">
      <t>ケンシュウ</t>
    </rPh>
    <rPh sb="26" eb="28">
      <t>ウケイレ</t>
    </rPh>
    <rPh sb="28" eb="30">
      <t>ジカン</t>
    </rPh>
    <rPh sb="31" eb="33">
      <t>ネンカン</t>
    </rPh>
    <rPh sb="35" eb="37">
      <t>ジカン</t>
    </rPh>
    <rPh sb="39" eb="40">
      <t>ヒト</t>
    </rPh>
    <rPh sb="45" eb="46">
      <t>ヒト</t>
    </rPh>
    <rPh sb="47" eb="49">
      <t>ジョウゲン</t>
    </rPh>
    <rPh sb="57" eb="58">
      <t>ヒト</t>
    </rPh>
    <rPh sb="60" eb="62">
      <t>ジカン</t>
    </rPh>
    <rPh sb="63" eb="64">
      <t>ミ</t>
    </rPh>
    <rPh sb="67" eb="69">
      <t>バアイ</t>
    </rPh>
    <phoneticPr fontId="5"/>
  </si>
  <si>
    <t>うち保健師
免許保持者</t>
    <rPh sb="2" eb="4">
      <t>ホケン</t>
    </rPh>
    <rPh sb="4" eb="5">
      <t>シ</t>
    </rPh>
    <rPh sb="6" eb="8">
      <t>メンキョ</t>
    </rPh>
    <rPh sb="8" eb="11">
      <t>ホジシャ</t>
    </rPh>
    <phoneticPr fontId="2"/>
  </si>
  <si>
    <t>うち助産師
免許保持者</t>
    <rPh sb="2" eb="5">
      <t>ジョサンシ</t>
    </rPh>
    <rPh sb="6" eb="8">
      <t>メンキョ</t>
    </rPh>
    <rPh sb="8" eb="11">
      <t>ホジシャ</t>
    </rPh>
    <phoneticPr fontId="2"/>
  </si>
  <si>
    <r>
      <t>　　１　当該年度の</t>
    </r>
    <r>
      <rPr>
        <sz val="13"/>
        <color indexed="10"/>
        <rFont val="游明朝"/>
        <family val="1"/>
        <charset val="128"/>
      </rPr>
      <t>４月末日現在</t>
    </r>
    <r>
      <rPr>
        <sz val="13"/>
        <rFont val="游明朝"/>
        <family val="1"/>
        <charset val="128"/>
      </rPr>
      <t>で作成すること（ただし、以下の４及び５については、当該年度の前年度の数値を用いて算出すること）</t>
    </r>
    <rPh sb="4" eb="6">
      <t>トウガイ</t>
    </rPh>
    <rPh sb="6" eb="8">
      <t>ネンド</t>
    </rPh>
    <rPh sb="10" eb="11">
      <t>ガツ</t>
    </rPh>
    <rPh sb="11" eb="13">
      <t>マツジツ</t>
    </rPh>
    <rPh sb="13" eb="15">
      <t>ゲンザイ</t>
    </rPh>
    <rPh sb="16" eb="18">
      <t>サクセイ</t>
    </rPh>
    <rPh sb="27" eb="29">
      <t>イカ</t>
    </rPh>
    <rPh sb="31" eb="32">
      <t>オヨ</t>
    </rPh>
    <rPh sb="40" eb="42">
      <t>トウガイ</t>
    </rPh>
    <rPh sb="42" eb="44">
      <t>ネンド</t>
    </rPh>
    <rPh sb="45" eb="48">
      <t>ゼンネンド</t>
    </rPh>
    <rPh sb="49" eb="51">
      <t>スウチ</t>
    </rPh>
    <rPh sb="52" eb="53">
      <t>モチ</t>
    </rPh>
    <rPh sb="55" eb="57">
      <t>サンシュツ</t>
    </rPh>
    <phoneticPr fontId="5"/>
  </si>
  <si>
    <r>
      <t>　　８　Ｎ欄の「受入予定人数」は、自施設の新人看護職員研修に、他の病院等から受け入れる予定の新人看護職員等数とし、</t>
    </r>
    <r>
      <rPr>
        <u/>
        <sz val="13"/>
        <rFont val="游明朝"/>
        <family val="1"/>
        <charset val="128"/>
      </rPr>
      <t>実人数</t>
    </r>
    <r>
      <rPr>
        <sz val="13"/>
        <rFont val="游明朝"/>
        <family val="1"/>
        <charset val="128"/>
      </rPr>
      <t>とする。</t>
    </r>
    <rPh sb="5" eb="6">
      <t>ラン</t>
    </rPh>
    <rPh sb="8" eb="10">
      <t>ウケイレ</t>
    </rPh>
    <rPh sb="10" eb="12">
      <t>ヨテイ</t>
    </rPh>
    <rPh sb="12" eb="14">
      <t>ニンズウ</t>
    </rPh>
    <rPh sb="17" eb="18">
      <t>ジ</t>
    </rPh>
    <rPh sb="18" eb="20">
      <t>シセツ</t>
    </rPh>
    <rPh sb="21" eb="23">
      <t>シンジン</t>
    </rPh>
    <rPh sb="23" eb="25">
      <t>カンゴ</t>
    </rPh>
    <rPh sb="25" eb="27">
      <t>ショクイン</t>
    </rPh>
    <rPh sb="27" eb="29">
      <t>ケンシュウ</t>
    </rPh>
    <rPh sb="31" eb="32">
      <t>タ</t>
    </rPh>
    <rPh sb="33" eb="35">
      <t>ビョウイン</t>
    </rPh>
    <rPh sb="35" eb="36">
      <t>トウ</t>
    </rPh>
    <rPh sb="38" eb="39">
      <t>ウ</t>
    </rPh>
    <rPh sb="40" eb="41">
      <t>イ</t>
    </rPh>
    <rPh sb="43" eb="45">
      <t>ヨテイ</t>
    </rPh>
    <rPh sb="46" eb="48">
      <t>シンジン</t>
    </rPh>
    <rPh sb="48" eb="50">
      <t>カンゴ</t>
    </rPh>
    <rPh sb="50" eb="53">
      <t>ショクインナド</t>
    </rPh>
    <rPh sb="53" eb="54">
      <t>カズ</t>
    </rPh>
    <rPh sb="57" eb="58">
      <t>ジツ</t>
    </rPh>
    <rPh sb="58" eb="60">
      <t>ニンズウ</t>
    </rPh>
    <phoneticPr fontId="5"/>
  </si>
  <si>
    <r>
      <rPr>
        <u/>
        <sz val="12"/>
        <rFont val="游明朝"/>
        <family val="1"/>
        <charset val="128"/>
      </rPr>
      <t>専任</t>
    </r>
    <r>
      <rPr>
        <sz val="12"/>
        <rFont val="游明朝"/>
        <family val="1"/>
        <charset val="128"/>
      </rPr>
      <t>研修責任者</t>
    </r>
    <rPh sb="0" eb="2">
      <t>センニン</t>
    </rPh>
    <rPh sb="2" eb="4">
      <t>ケンシュウ</t>
    </rPh>
    <rPh sb="4" eb="7">
      <t>セキニンシャ</t>
    </rPh>
    <phoneticPr fontId="2"/>
  </si>
  <si>
    <r>
      <rPr>
        <u/>
        <sz val="12"/>
        <rFont val="游明朝"/>
        <family val="1"/>
        <charset val="128"/>
      </rPr>
      <t>兼任</t>
    </r>
    <r>
      <rPr>
        <sz val="12"/>
        <rFont val="游明朝"/>
        <family val="1"/>
        <charset val="128"/>
      </rPr>
      <t>研修責任者</t>
    </r>
    <rPh sb="0" eb="2">
      <t>ケンニン</t>
    </rPh>
    <rPh sb="2" eb="4">
      <t>ケンシュウ</t>
    </rPh>
    <rPh sb="4" eb="7">
      <t>セキニンシャ</t>
    </rPh>
    <phoneticPr fontId="2"/>
  </si>
  <si>
    <r>
      <rPr>
        <u/>
        <sz val="12"/>
        <rFont val="游明朝"/>
        <family val="1"/>
        <charset val="128"/>
      </rPr>
      <t>専任</t>
    </r>
    <r>
      <rPr>
        <sz val="12"/>
        <rFont val="游明朝"/>
        <family val="1"/>
        <charset val="128"/>
      </rPr>
      <t>教育担当者</t>
    </r>
    <rPh sb="0" eb="2">
      <t>センニン</t>
    </rPh>
    <rPh sb="2" eb="4">
      <t>キョウイク</t>
    </rPh>
    <rPh sb="4" eb="6">
      <t>タントウ</t>
    </rPh>
    <rPh sb="6" eb="7">
      <t>シャ</t>
    </rPh>
    <phoneticPr fontId="2"/>
  </si>
  <si>
    <r>
      <t>兼任</t>
    </r>
    <r>
      <rPr>
        <sz val="12"/>
        <rFont val="游明朝"/>
        <family val="1"/>
        <charset val="128"/>
      </rPr>
      <t>教育担当者</t>
    </r>
    <rPh sb="0" eb="2">
      <t>ケンニン</t>
    </rPh>
    <rPh sb="2" eb="4">
      <t>キョウイク</t>
    </rPh>
    <rPh sb="4" eb="6">
      <t>タントウ</t>
    </rPh>
    <rPh sb="6" eb="7">
      <t>シャ</t>
    </rPh>
    <phoneticPr fontId="2"/>
  </si>
  <si>
    <r>
      <t xml:space="preserve">
講師名
（</t>
    </r>
    <r>
      <rPr>
        <sz val="10"/>
        <color indexed="10"/>
        <rFont val="游明朝"/>
        <family val="1"/>
        <charset val="128"/>
      </rPr>
      <t>研修責任者</t>
    </r>
    <r>
      <rPr>
        <sz val="10"/>
        <rFont val="游明朝"/>
        <family val="1"/>
        <charset val="128"/>
      </rPr>
      <t xml:space="preserve">担当者名）
</t>
    </r>
    <rPh sb="1" eb="4">
      <t>コウシメイ</t>
    </rPh>
    <rPh sb="6" eb="8">
      <t>ケンシュウ</t>
    </rPh>
    <rPh sb="8" eb="11">
      <t>セキニンシャ</t>
    </rPh>
    <rPh sb="11" eb="13">
      <t>タントウ</t>
    </rPh>
    <rPh sb="13" eb="14">
      <t>シャ</t>
    </rPh>
    <rPh sb="14" eb="15">
      <t>メイ</t>
    </rPh>
    <phoneticPr fontId="2"/>
  </si>
  <si>
    <r>
      <t>講師名
（</t>
    </r>
    <r>
      <rPr>
        <sz val="10"/>
        <color indexed="10"/>
        <rFont val="游明朝"/>
        <family val="1"/>
        <charset val="128"/>
      </rPr>
      <t>教育担当者</t>
    </r>
    <r>
      <rPr>
        <sz val="10"/>
        <rFont val="游明朝"/>
        <family val="1"/>
        <charset val="128"/>
      </rPr>
      <t>担当者名）</t>
    </r>
    <rPh sb="0" eb="3">
      <t>コウシメイ</t>
    </rPh>
    <rPh sb="10" eb="13">
      <t>タントウシャ</t>
    </rPh>
    <rPh sb="13" eb="14">
      <t>メイ</t>
    </rPh>
    <phoneticPr fontId="2"/>
  </si>
  <si>
    <t>□</t>
  </si>
  <si>
    <t>研修種別の欄には、新人看護職員が参加した研修を選択しているか？
（①看護職員,②助産師,③保健師,①看護職員と②助産師,①看護職員と③保健師,②助産師と③保健師,①看護職員と②助産師と③保健師）</t>
    <rPh sb="5" eb="6">
      <t>ラン</t>
    </rPh>
    <rPh sb="16" eb="18">
      <t>サンカ</t>
    </rPh>
    <rPh sb="23" eb="25">
      <t>センタク</t>
    </rPh>
    <rPh sb="36" eb="38">
      <t>ショクイン</t>
    </rPh>
    <rPh sb="52" eb="54">
      <t>ショクイン</t>
    </rPh>
    <rPh sb="60" eb="63">
      <t>カンゴシ</t>
    </rPh>
    <rPh sb="63" eb="65">
      <t>ショクイン</t>
    </rPh>
    <rPh sb="66" eb="69">
      <t>ジョサンシ</t>
    </rPh>
    <rPh sb="71" eb="74">
      <t>ホケンシ</t>
    </rPh>
    <rPh sb="76" eb="79">
      <t>カンゴシ</t>
    </rPh>
    <rPh sb="81" eb="84">
      <t>ジョサンシ</t>
    </rPh>
    <rPh sb="84" eb="86">
      <t>ショクイン</t>
    </rPh>
    <rPh sb="87" eb="90">
      <t>カンゴシ</t>
    </rPh>
    <rPh sb="92" eb="95">
      <t>ホケンシジョサンシホケンシカンゴシジョサンシホケンシ</t>
    </rPh>
    <phoneticPr fontId="2"/>
  </si>
  <si>
    <t>☐</t>
  </si>
  <si>
    <t>他施設受入新人看護職員数</t>
    <rPh sb="0" eb="1">
      <t>タ</t>
    </rPh>
    <rPh sb="1" eb="3">
      <t>シセツ</t>
    </rPh>
    <rPh sb="3" eb="5">
      <t>ウケイレ</t>
    </rPh>
    <phoneticPr fontId="2"/>
  </si>
  <si>
    <r>
      <t xml:space="preserve">【基礎情報入力シート】
</t>
    </r>
    <r>
      <rPr>
        <b/>
        <sz val="10"/>
        <color indexed="10"/>
        <rFont val="游ゴシック"/>
        <family val="3"/>
        <charset val="128"/>
      </rPr>
      <t>※黄色セルのみご記入ください。</t>
    </r>
    <rPh sb="1" eb="3">
      <t>キソ</t>
    </rPh>
    <rPh sb="3" eb="5">
      <t>ジョウホウ</t>
    </rPh>
    <rPh sb="5" eb="7">
      <t>ニュウリョク</t>
    </rPh>
    <phoneticPr fontId="22"/>
  </si>
  <si>
    <t>「申請・報告・請求・受領及び返還」など委任内容</t>
    <rPh sb="14" eb="16">
      <t>ヘンカン</t>
    </rPh>
    <rPh sb="19" eb="21">
      <t>イニン</t>
    </rPh>
    <rPh sb="21" eb="23">
      <t>ナイヨウ</t>
    </rPh>
    <phoneticPr fontId="2"/>
  </si>
  <si>
    <t>「申請・報告・請求及び返還」など委任内容</t>
    <rPh sb="11" eb="13">
      <t>ヘンカン</t>
    </rPh>
    <rPh sb="16" eb="18">
      <t>イニン</t>
    </rPh>
    <rPh sb="18" eb="20">
      <t>ナイヨウ</t>
    </rPh>
    <phoneticPr fontId="2"/>
  </si>
  <si>
    <t>委任状(紙)①</t>
  </si>
  <si>
    <t>委任状（紙）②</t>
  </si>
  <si>
    <t>委任状(Jグランツ用)①</t>
  </si>
  <si>
    <t>委任状(Ｊグランツ用)②</t>
  </si>
  <si>
    <t>研修
種別</t>
    <rPh sb="0" eb="2">
      <t>ケンシュウ</t>
    </rPh>
    <rPh sb="3" eb="5">
      <t>シュベツ</t>
    </rPh>
    <phoneticPr fontId="2"/>
  </si>
  <si>
    <t>研修内容計画書（新人看護職員研修・新人助産師研修・新人保健師研修）</t>
    <rPh sb="0" eb="2">
      <t>ケンシュウ</t>
    </rPh>
    <rPh sb="2" eb="4">
      <t>ナイヨウ</t>
    </rPh>
    <rPh sb="4" eb="6">
      <t>ケイカク</t>
    </rPh>
    <rPh sb="6" eb="7">
      <t>ショ</t>
    </rPh>
    <rPh sb="8" eb="10">
      <t>シンジン</t>
    </rPh>
    <rPh sb="10" eb="12">
      <t>カンゴ</t>
    </rPh>
    <rPh sb="12" eb="14">
      <t>ショクイン</t>
    </rPh>
    <rPh sb="14" eb="16">
      <t>ケンシュウ</t>
    </rPh>
    <rPh sb="17" eb="19">
      <t>シンジン</t>
    </rPh>
    <rPh sb="19" eb="22">
      <t>ジョサンシ</t>
    </rPh>
    <rPh sb="22" eb="24">
      <t>ケンシュウ</t>
    </rPh>
    <rPh sb="25" eb="27">
      <t>シンジン</t>
    </rPh>
    <rPh sb="27" eb="30">
      <t>ホケンシ</t>
    </rPh>
    <rPh sb="30" eb="32">
      <t>ケンシュウ</t>
    </rPh>
    <phoneticPr fontId="2"/>
  </si>
  <si>
    <t>別紙1-4</t>
  </si>
  <si>
    <t>⑤別紙1－４（研修内容計画書）</t>
    <rPh sb="1" eb="3">
      <t>ベッシ</t>
    </rPh>
    <rPh sb="7" eb="9">
      <t>ケンシュウ</t>
    </rPh>
    <rPh sb="9" eb="11">
      <t>ナイヨウ</t>
    </rPh>
    <rPh sb="11" eb="14">
      <t>ケイカクショ</t>
    </rPh>
    <phoneticPr fontId="2"/>
  </si>
  <si>
    <t>チェックリストに戻る</t>
    <phoneticPr fontId="2"/>
  </si>
  <si>
    <t>その他（賃金・手当・旅費・報償費・会議費）</t>
    <rPh sb="2" eb="3">
      <t>タ</t>
    </rPh>
    <rPh sb="4" eb="6">
      <t>チンギン</t>
    </rPh>
    <rPh sb="7" eb="9">
      <t>テアテ</t>
    </rPh>
    <rPh sb="10" eb="12">
      <t>リョヒ</t>
    </rPh>
    <rPh sb="13" eb="16">
      <t>ホウショウヒ</t>
    </rPh>
    <rPh sb="17" eb="20">
      <t>カイギヒ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</si>
</sst>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5" formatCode="&quot;¥&quot;#,##0;&quot;¥&quot;\-#,##0"/>
    <numFmt numFmtId="6" formatCode="&quot;¥&quot;#,##0;[Red]&quot;¥&quot;\-#,##0"/>
    <numFmt numFmtId="7" formatCode="&quot;¥&quot;#,##0.00;&quot;¥&quot;\-#,##0.00"/>
    <numFmt numFmtId="8" formatCode="&quot;¥&quot;#,##0.00;[Red]&quot;¥&quot;\-#,##0.00"/>
    <numFmt numFmtId="176" formatCode="0_);[Red]\(0\)"/>
    <numFmt numFmtId="177" formatCode="#,##0_ "/>
    <numFmt numFmtId="178" formatCode="#,##0_);[Red]\(#,##0\)"/>
    <numFmt numFmtId="179" formatCode="#,##0.0;[Red]\-#,##0.0"/>
    <numFmt numFmtId="180" formatCode="#,##0.0_);[Red]\(#,##0.0\)"/>
    <numFmt numFmtId="181" formatCode="#,##0;&quot;△ &quot;#,##0"/>
    <numFmt numFmtId="182" formatCode="#,##0.00_);[Red]\(#,##0.00\)"/>
    <numFmt numFmtId="183" formatCode="m/d;@"/>
    <numFmt numFmtId="184" formatCode="0.00_);[Red]\(0.00\)"/>
    <numFmt numFmtId="185" formatCode="#"/>
    <numFmt numFmtId="186" formatCode="#0&quot;年度&quot;"/>
    <numFmt numFmtId="187" formatCode="[$]ggge&quot;年&quot;m&quot;月&quot;d&quot;日&quot;;@"/>
    <numFmt numFmtId="188" formatCode="&quot;¥&quot;#,##0_);[Red]\(&quot;¥&quot;#,##0\)"/>
    <numFmt numFmtId="189" formatCode="[$-411]ggge&quot;年&quot;m&quot;月&quot;d&quot;日&quot;;@"/>
    <numFmt numFmtId="190" formatCode="0.0_);[Red]\(0.0\)"/>
    <numFmt numFmtId="191" formatCode="0000000"/>
    <numFmt numFmtId="192" formatCode="0000"/>
    <numFmt numFmtId="193" formatCode="000"/>
    <numFmt numFmtId="194" formatCode="\ \ \ \ \ \ \ \ \ \ \ \ \ \ \ \ \ \ \ \ \ \ \ \ \ \ \ \ \ \ "/>
    <numFmt numFmtId="195" formatCode="&quot;¥&quot;#,##0;[Red]&quot;¥&quot;#,##0"/>
    <numFmt numFmtId="196" formatCode="0000000000000"/>
    <numFmt numFmtId="197" formatCode="[$]ggge&quot;年&quot;m&quot;月&quot;d&quot;日&quot;;@" x16r2:formatCode16="[$-ja-JP-x-gannen]ggge&quot;年&quot;m&quot;月&quot;d&quot;日&quot;;@"/>
    <numFmt numFmtId="198" formatCode="0&quot;か月&quot;"/>
    <numFmt numFmtId="199" formatCode="0_ "/>
  </numFmts>
  <fonts count="110">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1"/>
      <name val="ＭＳ Ｐ明朝"/>
      <family val="1"/>
      <charset val="128"/>
    </font>
    <font>
      <sz val="6"/>
      <name val="ＭＳ Ｐ明朝"/>
      <family val="1"/>
      <charset val="128"/>
    </font>
    <font>
      <sz val="11"/>
      <name val="ＭＳ 明朝"/>
      <family val="1"/>
      <charset val="128"/>
    </font>
    <font>
      <sz val="14"/>
      <name val="ＭＳ 明朝"/>
      <family val="1"/>
      <charset val="128"/>
    </font>
    <font>
      <sz val="10"/>
      <name val="ＭＳ Ｐゴシック"/>
      <family val="3"/>
      <charset val="128"/>
    </font>
    <font>
      <sz val="9"/>
      <name val="ＭＳ Ｐゴシック"/>
      <family val="3"/>
      <charset val="128"/>
    </font>
    <font>
      <sz val="11"/>
      <color indexed="8"/>
      <name val="ＭＳ Ｐゴシック"/>
      <family val="3"/>
      <charset val="128"/>
    </font>
    <font>
      <sz val="11"/>
      <name val="ＭＳ ゴシック"/>
      <family val="3"/>
      <charset val="128"/>
    </font>
    <font>
      <sz val="9"/>
      <color indexed="81"/>
      <name val="ＭＳ Ｐゴシック"/>
      <family val="3"/>
      <charset val="128"/>
    </font>
    <font>
      <b/>
      <sz val="9"/>
      <color indexed="81"/>
      <name val="ＭＳ Ｐゴシック"/>
      <family val="3"/>
      <charset val="128"/>
    </font>
    <font>
      <sz val="9"/>
      <color indexed="81"/>
      <name val="MS P ゴシック"/>
      <family val="3"/>
      <charset val="128"/>
    </font>
    <font>
      <b/>
      <sz val="9"/>
      <color indexed="81"/>
      <name val="MS P ゴシック"/>
      <family val="3"/>
      <charset val="128"/>
    </font>
    <font>
      <sz val="10"/>
      <color indexed="81"/>
      <name val="MS P ゴシック"/>
      <family val="3"/>
      <charset val="128"/>
    </font>
    <font>
      <sz val="8"/>
      <color indexed="81"/>
      <name val="MS P ゴシック"/>
      <family val="3"/>
      <charset val="128"/>
    </font>
    <font>
      <b/>
      <sz val="12"/>
      <color indexed="81"/>
      <name val="MS P ゴシック"/>
      <family val="3"/>
      <charset val="128"/>
    </font>
    <font>
      <b/>
      <sz val="11"/>
      <color indexed="81"/>
      <name val="MS P ゴシック"/>
      <family val="3"/>
      <charset val="128"/>
    </font>
    <font>
      <sz val="11"/>
      <color indexed="81"/>
      <name val="MS P ゴシック"/>
      <family val="3"/>
      <charset val="128"/>
    </font>
    <font>
      <sz val="11"/>
      <name val="平成ゴシック"/>
      <family val="3"/>
      <charset val="128"/>
    </font>
    <font>
      <sz val="6"/>
      <name val="平成ゴシック"/>
      <family val="3"/>
      <charset val="128"/>
    </font>
    <font>
      <sz val="6"/>
      <name val="ＭＳ Ｐゴシック"/>
      <family val="3"/>
      <charset val="128"/>
    </font>
    <font>
      <b/>
      <sz val="10"/>
      <name val="游ゴシック"/>
      <family val="3"/>
      <charset val="128"/>
    </font>
    <font>
      <sz val="10"/>
      <name val="游ゴシック"/>
      <family val="3"/>
      <charset val="128"/>
    </font>
    <font>
      <sz val="6"/>
      <name val="ＭＳ Ｐゴシック"/>
      <family val="3"/>
      <charset val="128"/>
    </font>
    <font>
      <sz val="6"/>
      <name val="ＭＳ Ｐゴシック"/>
      <family val="3"/>
      <charset val="128"/>
    </font>
    <font>
      <u/>
      <sz val="10"/>
      <color indexed="12"/>
      <name val="ＭＳ Ｐゴシック"/>
      <family val="3"/>
      <charset val="128"/>
    </font>
    <font>
      <b/>
      <sz val="10"/>
      <color indexed="10"/>
      <name val="游ゴシック"/>
      <family val="3"/>
      <charset val="128"/>
    </font>
    <font>
      <b/>
      <u/>
      <sz val="10"/>
      <color indexed="81"/>
      <name val="MS P ゴシック"/>
      <family val="3"/>
      <charset val="128"/>
    </font>
    <font>
      <b/>
      <sz val="14"/>
      <color indexed="81"/>
      <name val="MS P ゴシック"/>
      <family val="3"/>
      <charset val="128"/>
    </font>
    <font>
      <b/>
      <u/>
      <sz val="14"/>
      <color indexed="81"/>
      <name val="MS P ゴシック"/>
      <family val="3"/>
      <charset val="128"/>
    </font>
    <font>
      <sz val="11"/>
      <color theme="1"/>
      <name val="ＭＳ Ｐゴシック"/>
      <family val="3"/>
      <charset val="128"/>
      <scheme val="minor"/>
    </font>
    <font>
      <u/>
      <sz val="11"/>
      <color theme="10"/>
      <name val="ＭＳ Ｐゴシック"/>
      <family val="3"/>
      <charset val="128"/>
      <scheme val="minor"/>
    </font>
    <font>
      <u/>
      <sz val="11"/>
      <color theme="10"/>
      <name val="ＭＳ Ｐゴシック"/>
      <family val="3"/>
      <charset val="128"/>
    </font>
    <font>
      <sz val="11"/>
      <color rgb="FFFF0000"/>
      <name val="ＭＳ Ｐゴシック"/>
      <family val="3"/>
      <charset val="128"/>
      <scheme val="minor"/>
    </font>
    <font>
      <sz val="11"/>
      <name val="ＭＳ Ｐゴシック"/>
      <family val="3"/>
      <charset val="128"/>
      <scheme val="minor"/>
    </font>
    <font>
      <sz val="10"/>
      <name val="ＭＳ Ｐゴシック"/>
      <family val="3"/>
      <charset val="128"/>
      <scheme val="minor"/>
    </font>
    <font>
      <sz val="9"/>
      <name val="ＭＳ Ｐゴシック"/>
      <family val="3"/>
      <charset val="128"/>
      <scheme val="minor"/>
    </font>
    <font>
      <sz val="12"/>
      <name val="ＭＳ Ｐゴシック"/>
      <family val="3"/>
      <charset val="128"/>
      <scheme val="minor"/>
    </font>
    <font>
      <sz val="8"/>
      <name val="ＭＳ Ｐゴシック"/>
      <family val="3"/>
      <charset val="128"/>
      <scheme val="minor"/>
    </font>
    <font>
      <sz val="8"/>
      <color theme="1"/>
      <name val="ＭＳ Ｐゴシック"/>
      <family val="3"/>
      <charset val="128"/>
      <scheme val="minor"/>
    </font>
    <font>
      <u/>
      <sz val="8"/>
      <color theme="10"/>
      <name val="ＭＳ Ｐゴシック"/>
      <family val="3"/>
      <charset val="128"/>
      <scheme val="minor"/>
    </font>
    <font>
      <b/>
      <sz val="10"/>
      <color rgb="FFFF0000"/>
      <name val="游ゴシック"/>
      <family val="3"/>
      <charset val="128"/>
    </font>
    <font>
      <sz val="11"/>
      <name val="游ゴシック"/>
      <family val="3"/>
      <charset val="128"/>
    </font>
    <font>
      <b/>
      <u/>
      <sz val="11"/>
      <color theme="1"/>
      <name val="游ゴシック"/>
      <family val="3"/>
      <charset val="128"/>
    </font>
    <font>
      <sz val="11"/>
      <color theme="1"/>
      <name val="游ゴシック"/>
      <family val="3"/>
      <charset val="128"/>
    </font>
    <font>
      <u/>
      <sz val="11"/>
      <color indexed="12"/>
      <name val="游ゴシック"/>
      <family val="3"/>
      <charset val="128"/>
    </font>
    <font>
      <sz val="11"/>
      <color rgb="FF0070C0"/>
      <name val="游ゴシック"/>
      <family val="3"/>
      <charset val="128"/>
    </font>
    <font>
      <b/>
      <sz val="11"/>
      <name val="游ゴシック"/>
      <family val="3"/>
      <charset val="128"/>
    </font>
    <font>
      <sz val="11"/>
      <color indexed="10"/>
      <name val="游ゴシック"/>
      <family val="3"/>
      <charset val="128"/>
    </font>
    <font>
      <sz val="12"/>
      <name val="游ゴシック"/>
      <family val="3"/>
      <charset val="128"/>
    </font>
    <font>
      <b/>
      <sz val="12"/>
      <color indexed="10"/>
      <name val="游ゴシック"/>
      <family val="3"/>
      <charset val="128"/>
    </font>
    <font>
      <b/>
      <sz val="12"/>
      <name val="游ゴシック"/>
      <family val="3"/>
      <charset val="128"/>
    </font>
    <font>
      <b/>
      <sz val="12"/>
      <color indexed="30"/>
      <name val="游ゴシック"/>
      <family val="3"/>
      <charset val="128"/>
    </font>
    <font>
      <b/>
      <sz val="11"/>
      <color indexed="10"/>
      <name val="游ゴシック"/>
      <family val="3"/>
      <charset val="128"/>
    </font>
    <font>
      <b/>
      <sz val="11"/>
      <color rgb="FF0070C0"/>
      <name val="游ゴシック"/>
      <family val="3"/>
      <charset val="128"/>
    </font>
    <font>
      <b/>
      <sz val="11"/>
      <color indexed="30"/>
      <name val="游ゴシック"/>
      <family val="3"/>
      <charset val="128"/>
    </font>
    <font>
      <sz val="11"/>
      <color indexed="12"/>
      <name val="游ゴシック"/>
      <family val="3"/>
      <charset val="128"/>
    </font>
    <font>
      <b/>
      <u/>
      <sz val="11"/>
      <name val="游ゴシック"/>
      <family val="3"/>
      <charset val="128"/>
    </font>
    <font>
      <b/>
      <sz val="11"/>
      <color rgb="FFFF0000"/>
      <name val="游ゴシック"/>
      <family val="3"/>
      <charset val="128"/>
    </font>
    <font>
      <b/>
      <sz val="14"/>
      <name val="游ゴシック"/>
      <family val="3"/>
      <charset val="128"/>
    </font>
    <font>
      <sz val="9"/>
      <name val="游ゴシック"/>
      <family val="3"/>
      <charset val="128"/>
    </font>
    <font>
      <sz val="16"/>
      <name val="游ゴシック"/>
      <family val="3"/>
      <charset val="128"/>
    </font>
    <font>
      <sz val="9"/>
      <color indexed="10"/>
      <name val="游ゴシック"/>
      <family val="3"/>
      <charset val="128"/>
    </font>
    <font>
      <sz val="9.5"/>
      <name val="游ゴシック"/>
      <family val="3"/>
      <charset val="128"/>
    </font>
    <font>
      <sz val="11"/>
      <color theme="4"/>
      <name val="游ゴシック"/>
      <family val="3"/>
      <charset val="128"/>
    </font>
    <font>
      <sz val="8"/>
      <name val="游ゴシック"/>
      <family val="3"/>
      <charset val="128"/>
    </font>
    <font>
      <sz val="14"/>
      <name val="游ゴシック"/>
      <family val="3"/>
      <charset val="128"/>
    </font>
    <font>
      <sz val="11"/>
      <name val="游明朝"/>
      <family val="1"/>
      <charset val="128"/>
    </font>
    <font>
      <u/>
      <sz val="11"/>
      <color indexed="12"/>
      <name val="游明朝"/>
      <family val="1"/>
      <charset val="128"/>
    </font>
    <font>
      <sz val="12"/>
      <name val="游明朝"/>
      <family val="1"/>
      <charset val="128"/>
    </font>
    <font>
      <sz val="18"/>
      <name val="游明朝"/>
      <family val="1"/>
      <charset val="128"/>
    </font>
    <font>
      <u/>
      <sz val="12"/>
      <color indexed="12"/>
      <name val="游明朝"/>
      <family val="1"/>
      <charset val="128"/>
    </font>
    <font>
      <sz val="16"/>
      <name val="游明朝"/>
      <family val="1"/>
      <charset val="128"/>
    </font>
    <font>
      <sz val="10"/>
      <name val="游明朝"/>
      <family val="1"/>
      <charset val="128"/>
    </font>
    <font>
      <b/>
      <sz val="16"/>
      <name val="游明朝"/>
      <family val="1"/>
      <charset val="128"/>
    </font>
    <font>
      <sz val="11"/>
      <color theme="1"/>
      <name val="游明朝"/>
      <family val="1"/>
      <charset val="128"/>
    </font>
    <font>
      <sz val="6"/>
      <name val="游ゴシック"/>
      <family val="3"/>
      <charset val="128"/>
    </font>
    <font>
      <u/>
      <sz val="10"/>
      <name val="游明朝"/>
      <family val="1"/>
      <charset val="128"/>
    </font>
    <font>
      <sz val="22"/>
      <name val="游明朝"/>
      <family val="1"/>
      <charset val="128"/>
    </font>
    <font>
      <sz val="28"/>
      <name val="游明朝"/>
      <family val="1"/>
      <charset val="128"/>
    </font>
    <font>
      <u/>
      <sz val="20"/>
      <color indexed="12"/>
      <name val="游明朝"/>
      <family val="1"/>
      <charset val="128"/>
    </font>
    <font>
      <b/>
      <sz val="20"/>
      <name val="游明朝"/>
      <family val="1"/>
      <charset val="128"/>
    </font>
    <font>
      <b/>
      <sz val="18"/>
      <name val="游明朝"/>
      <family val="1"/>
      <charset val="128"/>
    </font>
    <font>
      <sz val="26"/>
      <name val="游明朝"/>
      <family val="1"/>
      <charset val="128"/>
    </font>
    <font>
      <sz val="22"/>
      <color indexed="8"/>
      <name val="游明朝"/>
      <family val="1"/>
      <charset val="128"/>
    </font>
    <font>
      <u/>
      <sz val="22"/>
      <color indexed="8"/>
      <name val="游明朝"/>
      <family val="1"/>
      <charset val="128"/>
    </font>
    <font>
      <sz val="24"/>
      <name val="游明朝"/>
      <family val="1"/>
      <charset val="128"/>
    </font>
    <font>
      <sz val="24"/>
      <color indexed="81"/>
      <name val="UD デジタル 教科書体 NK-B"/>
      <family val="1"/>
      <charset val="128"/>
    </font>
    <font>
      <sz val="20"/>
      <name val="游明朝"/>
      <family val="1"/>
      <charset val="128"/>
    </font>
    <font>
      <sz val="18"/>
      <color indexed="81"/>
      <name val="UD デジタル 教科書体 NK-B"/>
      <family val="1"/>
      <charset val="128"/>
    </font>
    <font>
      <u/>
      <sz val="16"/>
      <color indexed="12"/>
      <name val="游明朝"/>
      <family val="1"/>
      <charset val="128"/>
    </font>
    <font>
      <sz val="14"/>
      <name val="游明朝"/>
      <family val="1"/>
      <charset val="128"/>
    </font>
    <font>
      <u/>
      <sz val="14"/>
      <color indexed="12"/>
      <name val="游明朝"/>
      <family val="1"/>
      <charset val="128"/>
    </font>
    <font>
      <b/>
      <sz val="14"/>
      <name val="游明朝"/>
      <family val="1"/>
      <charset val="128"/>
    </font>
    <font>
      <sz val="9"/>
      <name val="游明朝"/>
      <family val="1"/>
      <charset val="128"/>
    </font>
    <font>
      <u/>
      <sz val="12"/>
      <name val="游明朝"/>
      <family val="1"/>
      <charset val="128"/>
    </font>
    <font>
      <sz val="13"/>
      <name val="游明朝"/>
      <family val="1"/>
      <charset val="128"/>
    </font>
    <font>
      <sz val="13"/>
      <color indexed="10"/>
      <name val="游明朝"/>
      <family val="1"/>
      <charset val="128"/>
    </font>
    <font>
      <u/>
      <sz val="13"/>
      <name val="游明朝"/>
      <family val="1"/>
      <charset val="128"/>
    </font>
    <font>
      <u/>
      <sz val="14"/>
      <name val="游明朝"/>
      <family val="1"/>
      <charset val="128"/>
    </font>
    <font>
      <u/>
      <sz val="11"/>
      <name val="游明朝"/>
      <family val="1"/>
      <charset val="128"/>
    </font>
    <font>
      <u/>
      <sz val="10"/>
      <color indexed="12"/>
      <name val="游明朝"/>
      <family val="1"/>
      <charset val="128"/>
    </font>
    <font>
      <sz val="10"/>
      <color indexed="10"/>
      <name val="游明朝"/>
      <family val="1"/>
      <charset val="128"/>
    </font>
    <font>
      <b/>
      <sz val="9"/>
      <name val="游明朝"/>
      <family val="1"/>
      <charset val="128"/>
    </font>
    <font>
      <sz val="8"/>
      <name val="游明朝"/>
      <family val="1"/>
      <charset val="128"/>
    </font>
    <font>
      <sz val="7"/>
      <name val="游明朝"/>
      <family val="1"/>
      <charset val="128"/>
    </font>
    <font>
      <sz val="12"/>
      <color indexed="81"/>
      <name val="MS P ゴシック"/>
      <family val="3"/>
      <charset val="128"/>
    </font>
  </fonts>
  <fills count="1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rgb="FFFFFF99"/>
        <bgColor indexed="64"/>
      </patternFill>
    </fill>
    <fill>
      <patternFill patternType="solid">
        <fgColor theme="8" tint="0.39997558519241921"/>
        <bgColor indexed="64"/>
      </patternFill>
    </fill>
    <fill>
      <patternFill patternType="solid">
        <fgColor rgb="FFFFCCCC"/>
        <bgColor indexed="64"/>
      </patternFill>
    </fill>
    <fill>
      <patternFill patternType="solid">
        <fgColor rgb="FFCCFFFF"/>
        <bgColor indexed="64"/>
      </patternFill>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8" tint="0.59999389629810485"/>
        <bgColor indexed="64"/>
      </patternFill>
    </fill>
  </fills>
  <borders count="131">
    <border>
      <left/>
      <right/>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dotted">
        <color indexed="64"/>
      </top>
      <bottom style="thick">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n">
        <color indexed="64"/>
      </left>
      <right style="thin">
        <color indexed="64"/>
      </right>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style="dotted">
        <color indexed="64"/>
      </top>
      <bottom style="thick">
        <color indexed="64"/>
      </bottom>
      <diagonal/>
    </border>
    <border>
      <left style="thin">
        <color indexed="64"/>
      </left>
      <right style="thick">
        <color indexed="64"/>
      </right>
      <top style="dotted">
        <color indexed="64"/>
      </top>
      <bottom style="thick">
        <color indexed="64"/>
      </bottom>
      <diagonal/>
    </border>
    <border>
      <left style="thin">
        <color indexed="64"/>
      </left>
      <right/>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top style="medium">
        <color rgb="FFFF0000"/>
      </top>
      <bottom/>
      <diagonal/>
    </border>
    <border>
      <left/>
      <right/>
      <top/>
      <bottom style="medium">
        <color rgb="FFFF0000"/>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style="medium">
        <color rgb="FFFF0000"/>
      </right>
      <top style="medium">
        <color rgb="FFFF0000"/>
      </top>
      <bottom/>
      <diagonal/>
    </border>
    <border>
      <left/>
      <right style="medium">
        <color rgb="FFFF0000"/>
      </right>
      <top/>
      <bottom/>
      <diagonal/>
    </border>
    <border>
      <left/>
      <right style="medium">
        <color rgb="FFFF0000"/>
      </right>
      <top/>
      <bottom style="medium">
        <color rgb="FFFF0000"/>
      </bottom>
      <diagonal/>
    </border>
    <border>
      <left style="thin">
        <color indexed="64"/>
      </left>
      <right style="thin">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bottom style="hair">
        <color indexed="64"/>
      </bottom>
      <diagonal/>
    </border>
    <border>
      <left style="thin">
        <color indexed="64"/>
      </left>
      <right style="thin">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rgb="FFFF0000"/>
      </top>
      <bottom style="medium">
        <color rgb="FFFF0000"/>
      </bottom>
      <diagonal/>
    </border>
    <border>
      <left style="medium">
        <color indexed="64"/>
      </left>
      <right style="medium">
        <color indexed="64"/>
      </right>
      <top style="medium">
        <color rgb="FFFF0000"/>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hair">
        <color indexed="64"/>
      </right>
      <top/>
      <bottom/>
      <diagonal/>
    </border>
    <border>
      <left/>
      <right style="hair">
        <color indexed="64"/>
      </right>
      <top style="hair">
        <color indexed="64"/>
      </top>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medium">
        <color indexed="64"/>
      </bottom>
      <diagonal/>
    </border>
    <border>
      <left style="hair">
        <color indexed="64"/>
      </left>
      <right style="thin">
        <color indexed="64"/>
      </right>
      <top/>
      <bottom style="hair">
        <color indexed="64"/>
      </bottom>
      <diagonal/>
    </border>
    <border>
      <left style="hair">
        <color indexed="64"/>
      </left>
      <right style="hair">
        <color indexed="64"/>
      </right>
      <top/>
      <bottom/>
      <diagonal/>
    </border>
    <border>
      <left style="hair">
        <color indexed="64"/>
      </left>
      <right style="medium">
        <color indexed="64"/>
      </right>
      <top/>
      <bottom/>
      <diagonal/>
    </border>
    <border>
      <left style="thin">
        <color indexed="64"/>
      </left>
      <right/>
      <top style="medium">
        <color indexed="64"/>
      </top>
      <bottom style="hair">
        <color indexed="64"/>
      </bottom>
      <diagonal/>
    </border>
    <border>
      <left style="hair">
        <color indexed="64"/>
      </left>
      <right style="hair">
        <color indexed="64"/>
      </right>
      <top/>
      <bottom style="medium">
        <color indexed="64"/>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s>
  <cellStyleXfs count="50">
    <xf numFmtId="0" fontId="0" fillId="0" borderId="0"/>
    <xf numFmtId="0" fontId="3" fillId="0" borderId="0" applyNumberFormat="0" applyFill="0" applyBorder="0" applyAlignment="0" applyProtection="0">
      <alignment vertical="top"/>
      <protection locked="0"/>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38" fontId="1" fillId="0" borderId="0" applyFont="0" applyFill="0" applyBorder="0" applyAlignment="0" applyProtection="0"/>
    <xf numFmtId="38" fontId="4" fillId="0" borderId="0" applyFont="0" applyFill="0" applyBorder="0" applyAlignment="0" applyProtection="0"/>
    <xf numFmtId="38" fontId="33" fillId="0" borderId="0" applyFont="0" applyFill="0" applyBorder="0" applyAlignment="0" applyProtection="0">
      <alignment vertical="center"/>
    </xf>
    <xf numFmtId="38" fontId="33"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33" fillId="0" borderId="0" applyFont="0" applyFill="0" applyBorder="0" applyAlignment="0" applyProtection="0">
      <alignment vertical="center"/>
    </xf>
    <xf numFmtId="38" fontId="33" fillId="0" borderId="0" applyFont="0" applyFill="0" applyBorder="0" applyAlignment="0" applyProtection="0">
      <alignment vertical="center"/>
    </xf>
    <xf numFmtId="38" fontId="33" fillId="0" borderId="0" applyFont="0" applyFill="0" applyBorder="0" applyAlignment="0" applyProtection="0">
      <alignment vertical="center"/>
    </xf>
    <xf numFmtId="38" fontId="33" fillId="0" borderId="0" applyFont="0" applyFill="0" applyBorder="0" applyAlignment="0" applyProtection="0">
      <alignment vertical="center"/>
    </xf>
    <xf numFmtId="38" fontId="21" fillId="0" borderId="0" applyFont="0" applyFill="0" applyBorder="0" applyAlignment="0" applyProtection="0"/>
    <xf numFmtId="38" fontId="33" fillId="0" borderId="0" applyFont="0" applyFill="0" applyBorder="0" applyAlignment="0" applyProtection="0">
      <alignment vertical="center"/>
    </xf>
    <xf numFmtId="38" fontId="33" fillId="0" borderId="0" applyFont="0" applyFill="0" applyBorder="0" applyAlignment="0" applyProtection="0">
      <alignment vertical="center"/>
    </xf>
    <xf numFmtId="6" fontId="1" fillId="0" borderId="0" applyFont="0" applyFill="0" applyBorder="0" applyAlignment="0" applyProtection="0"/>
    <xf numFmtId="6" fontId="1" fillId="0" borderId="0" applyFont="0" applyFill="0" applyBorder="0" applyAlignment="0" applyProtection="0"/>
    <xf numFmtId="0" fontId="1" fillId="0" borderId="0">
      <alignment vertical="center"/>
    </xf>
    <xf numFmtId="0" fontId="33" fillId="0" borderId="0">
      <alignment vertical="center"/>
    </xf>
    <xf numFmtId="0" fontId="21" fillId="0" borderId="0"/>
    <xf numFmtId="0" fontId="33" fillId="0" borderId="0"/>
    <xf numFmtId="0" fontId="1" fillId="0" borderId="0">
      <alignment vertical="center"/>
    </xf>
    <xf numFmtId="0" fontId="1" fillId="0" borderId="0">
      <alignment vertical="center"/>
    </xf>
    <xf numFmtId="0" fontId="33" fillId="0" borderId="0">
      <alignment vertical="center"/>
    </xf>
    <xf numFmtId="0" fontId="9" fillId="0" borderId="0"/>
    <xf numFmtId="0" fontId="4" fillId="0" borderId="0"/>
    <xf numFmtId="0" fontId="11" fillId="0" borderId="0"/>
    <xf numFmtId="0" fontId="33" fillId="0" borderId="0"/>
    <xf numFmtId="0" fontId="21" fillId="0" borderId="0"/>
    <xf numFmtId="0" fontId="1" fillId="0" borderId="0">
      <alignment vertical="center"/>
    </xf>
    <xf numFmtId="0" fontId="1" fillId="0" borderId="0">
      <alignment vertical="center"/>
    </xf>
    <xf numFmtId="0" fontId="1" fillId="0" borderId="0">
      <alignment vertical="center"/>
    </xf>
    <xf numFmtId="0" fontId="33" fillId="0" borderId="0">
      <alignment vertical="center"/>
    </xf>
    <xf numFmtId="0" fontId="10" fillId="0" borderId="0">
      <alignment vertical="center"/>
    </xf>
    <xf numFmtId="0" fontId="1" fillId="0" borderId="0">
      <alignment vertical="center"/>
    </xf>
    <xf numFmtId="0" fontId="33" fillId="0" borderId="0">
      <alignment vertical="center"/>
    </xf>
    <xf numFmtId="0" fontId="33" fillId="0" borderId="0">
      <alignment vertical="center"/>
    </xf>
    <xf numFmtId="0" fontId="1" fillId="0" borderId="0">
      <alignment vertical="center"/>
    </xf>
    <xf numFmtId="0" fontId="1" fillId="0" borderId="0"/>
    <xf numFmtId="0" fontId="1" fillId="0" borderId="0">
      <alignment vertical="center"/>
    </xf>
    <xf numFmtId="0" fontId="3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0" fontId="6" fillId="0" borderId="0"/>
    <xf numFmtId="1" fontId="7" fillId="0" borderId="0"/>
  </cellStyleXfs>
  <cellXfs count="983">
    <xf numFmtId="0" fontId="0" fillId="0" borderId="0" xfId="0"/>
    <xf numFmtId="0" fontId="25" fillId="0" borderId="0" xfId="0" applyFont="1"/>
    <xf numFmtId="0" fontId="25" fillId="0" borderId="0" xfId="0" applyFont="1" applyAlignment="1">
      <alignment horizontal="left"/>
    </xf>
    <xf numFmtId="0" fontId="37" fillId="0" borderId="0" xfId="0" applyFont="1"/>
    <xf numFmtId="0" fontId="25" fillId="11" borderId="0" xfId="0" applyFont="1" applyFill="1" applyAlignment="1" applyProtection="1">
      <alignment horizontal="center" vertical="center"/>
      <protection locked="0"/>
    </xf>
    <xf numFmtId="0" fontId="25" fillId="0" borderId="0" xfId="0" applyFont="1" applyProtection="1">
      <protection locked="0"/>
    </xf>
    <xf numFmtId="0" fontId="25" fillId="0" borderId="0" xfId="0" applyFont="1" applyAlignment="1" applyProtection="1">
      <alignment vertical="top"/>
      <protection locked="0"/>
    </xf>
    <xf numFmtId="0" fontId="25" fillId="0" borderId="0" xfId="0" applyFont="1" applyAlignment="1" applyProtection="1">
      <alignment horizontal="left" vertical="top"/>
      <protection locked="0"/>
    </xf>
    <xf numFmtId="176" fontId="25" fillId="0" borderId="0" xfId="0" applyNumberFormat="1" applyFont="1" applyProtection="1">
      <protection locked="0"/>
    </xf>
    <xf numFmtId="0" fontId="25" fillId="0" borderId="71" xfId="0" applyFont="1" applyBorder="1" applyAlignment="1" applyProtection="1">
      <alignment vertical="top"/>
      <protection locked="0"/>
    </xf>
    <xf numFmtId="0" fontId="25" fillId="0" borderId="72" xfId="0" applyFont="1" applyBorder="1" applyAlignment="1" applyProtection="1">
      <alignment vertical="top"/>
      <protection locked="0"/>
    </xf>
    <xf numFmtId="0" fontId="25" fillId="0" borderId="0" xfId="0" applyFont="1" applyAlignment="1">
      <alignment vertical="top"/>
    </xf>
    <xf numFmtId="0" fontId="25" fillId="0" borderId="0" xfId="0" applyFont="1" applyAlignment="1">
      <alignment vertical="center"/>
    </xf>
    <xf numFmtId="0" fontId="25" fillId="0" borderId="0" xfId="0" applyFont="1" applyAlignment="1">
      <alignment vertical="top" wrapText="1"/>
    </xf>
    <xf numFmtId="0" fontId="25" fillId="0" borderId="0" xfId="0" applyFont="1" applyAlignment="1" applyProtection="1">
      <alignment vertical="center"/>
      <protection locked="0"/>
    </xf>
    <xf numFmtId="0" fontId="28" fillId="0" borderId="0" xfId="1" quotePrefix="1" applyFont="1" applyAlignment="1" applyProtection="1">
      <alignment vertical="center"/>
    </xf>
    <xf numFmtId="0" fontId="25" fillId="0" borderId="0" xfId="0" applyFont="1" applyAlignment="1" applyProtection="1">
      <alignment horizontal="left" vertical="center"/>
      <protection locked="0"/>
    </xf>
    <xf numFmtId="0" fontId="25" fillId="0" borderId="0" xfId="0" applyFont="1" applyAlignment="1" applyProtection="1">
      <alignment horizontal="left"/>
      <protection locked="0"/>
    </xf>
    <xf numFmtId="0" fontId="45" fillId="11" borderId="0" xfId="0" applyFont="1" applyFill="1" applyAlignment="1" applyProtection="1">
      <alignment horizontal="left" vertical="center"/>
      <protection locked="0"/>
    </xf>
    <xf numFmtId="0" fontId="25" fillId="11" borderId="43" xfId="0" applyFont="1" applyFill="1" applyBorder="1" applyAlignment="1" applyProtection="1">
      <alignment horizontal="center" vertical="center"/>
      <protection locked="0"/>
    </xf>
    <xf numFmtId="0" fontId="25" fillId="11" borderId="45" xfId="0" applyFont="1" applyFill="1" applyBorder="1" applyAlignment="1" applyProtection="1">
      <alignment horizontal="center" vertical="center"/>
      <protection locked="0"/>
    </xf>
    <xf numFmtId="0" fontId="45" fillId="0" borderId="0" xfId="0" applyFont="1" applyAlignment="1">
      <alignment horizontal="center"/>
    </xf>
    <xf numFmtId="0" fontId="45" fillId="0" borderId="0" xfId="0" applyFont="1"/>
    <xf numFmtId="0" fontId="25" fillId="11" borderId="102" xfId="0" applyFont="1" applyFill="1" applyBorder="1" applyAlignment="1" applyProtection="1">
      <alignment horizontal="center" vertical="center"/>
      <protection locked="0"/>
    </xf>
    <xf numFmtId="0" fontId="49" fillId="0" borderId="0" xfId="0" applyFont="1"/>
    <xf numFmtId="0" fontId="25" fillId="0" borderId="0" xfId="0" applyFont="1" applyAlignment="1">
      <alignment horizontal="center" vertical="center"/>
    </xf>
    <xf numFmtId="0" fontId="45" fillId="0" borderId="0" xfId="0" applyFont="1" applyAlignment="1">
      <alignment vertical="center"/>
    </xf>
    <xf numFmtId="0" fontId="48" fillId="0" borderId="0" xfId="1" applyFont="1" applyBorder="1" applyAlignment="1" applyProtection="1">
      <alignment horizontal="left" vertical="center"/>
    </xf>
    <xf numFmtId="0" fontId="25" fillId="0" borderId="0" xfId="0" applyFont="1" applyAlignment="1">
      <alignment horizontal="left" vertical="center"/>
    </xf>
    <xf numFmtId="38" fontId="25" fillId="0" borderId="0" xfId="0" applyNumberFormat="1" applyFont="1" applyAlignment="1">
      <alignment horizontal="right" vertical="center"/>
    </xf>
    <xf numFmtId="0" fontId="25" fillId="0" borderId="0" xfId="0" applyFont="1" applyAlignment="1">
      <alignment horizontal="right" vertical="center"/>
    </xf>
    <xf numFmtId="0" fontId="48" fillId="0" borderId="0" xfId="1" applyFont="1" applyBorder="1" applyAlignment="1" applyProtection="1">
      <alignment vertical="center"/>
    </xf>
    <xf numFmtId="0" fontId="48" fillId="0" borderId="0" xfId="1" applyFont="1" applyAlignment="1" applyProtection="1">
      <alignment vertical="center"/>
    </xf>
    <xf numFmtId="0" fontId="48" fillId="0" borderId="0" xfId="1" quotePrefix="1" applyFont="1" applyBorder="1" applyAlignment="1" applyProtection="1">
      <alignment vertical="center"/>
    </xf>
    <xf numFmtId="0" fontId="45" fillId="0" borderId="43" xfId="0" applyFont="1" applyBorder="1" applyAlignment="1">
      <alignment vertical="center"/>
    </xf>
    <xf numFmtId="0" fontId="45" fillId="15" borderId="45" xfId="0" applyFont="1" applyFill="1" applyBorder="1" applyAlignment="1">
      <alignment vertical="center"/>
    </xf>
    <xf numFmtId="0" fontId="45" fillId="0" borderId="43" xfId="0" applyFont="1" applyBorder="1" applyAlignment="1">
      <alignment horizontal="left" vertical="center" wrapText="1"/>
    </xf>
    <xf numFmtId="0" fontId="45" fillId="0" borderId="0" xfId="0" applyFont="1" applyAlignment="1">
      <alignment horizontal="left" vertical="center" wrapText="1"/>
    </xf>
    <xf numFmtId="0" fontId="45" fillId="0" borderId="0" xfId="0" applyFont="1" applyAlignment="1">
      <alignment vertical="center" wrapText="1"/>
    </xf>
    <xf numFmtId="0" fontId="50" fillId="16" borderId="49" xfId="0" applyFont="1" applyFill="1" applyBorder="1" applyAlignment="1">
      <alignment horizontal="left" vertical="center"/>
    </xf>
    <xf numFmtId="0" fontId="50" fillId="16" borderId="11" xfId="0" applyFont="1" applyFill="1" applyBorder="1" applyAlignment="1">
      <alignment horizontal="left" vertical="center"/>
    </xf>
    <xf numFmtId="0" fontId="48" fillId="0" borderId="0" xfId="1" applyFont="1" applyAlignment="1" applyProtection="1">
      <alignment vertical="center" wrapText="1"/>
    </xf>
    <xf numFmtId="0" fontId="48" fillId="0" borderId="0" xfId="1" quotePrefix="1" applyFont="1" applyAlignment="1" applyProtection="1">
      <alignment vertical="center" wrapText="1"/>
    </xf>
    <xf numFmtId="0" fontId="48" fillId="0" borderId="0" xfId="1" applyFont="1" applyAlignment="1" applyProtection="1">
      <alignment vertical="center"/>
      <protection locked="0"/>
    </xf>
    <xf numFmtId="0" fontId="25" fillId="11" borderId="39" xfId="0" applyFont="1" applyFill="1" applyBorder="1" applyAlignment="1" applyProtection="1">
      <alignment horizontal="center" vertical="center"/>
      <protection locked="0"/>
    </xf>
    <xf numFmtId="0" fontId="25" fillId="11" borderId="107" xfId="0" applyFont="1" applyFill="1" applyBorder="1" applyAlignment="1" applyProtection="1">
      <alignment horizontal="center" vertical="center"/>
      <protection locked="0"/>
    </xf>
    <xf numFmtId="0" fontId="25" fillId="11" borderId="109" xfId="0" applyFont="1" applyFill="1" applyBorder="1" applyAlignment="1" applyProtection="1">
      <alignment horizontal="center" vertical="center"/>
      <protection locked="0"/>
    </xf>
    <xf numFmtId="0" fontId="25" fillId="11" borderId="46" xfId="0" applyFont="1" applyFill="1" applyBorder="1" applyAlignment="1" applyProtection="1">
      <alignment horizontal="center" vertical="center"/>
      <protection locked="0"/>
    </xf>
    <xf numFmtId="0" fontId="45" fillId="10" borderId="86" xfId="0" applyFont="1" applyFill="1" applyBorder="1" applyAlignment="1">
      <alignment vertical="center"/>
    </xf>
    <xf numFmtId="0" fontId="45" fillId="10" borderId="15" xfId="0" applyFont="1" applyFill="1" applyBorder="1" applyAlignment="1">
      <alignment vertical="center"/>
    </xf>
    <xf numFmtId="0" fontId="45" fillId="10" borderId="29" xfId="0" applyFont="1" applyFill="1" applyBorder="1" applyAlignment="1">
      <alignment vertical="center"/>
    </xf>
    <xf numFmtId="0" fontId="48" fillId="10" borderId="43" xfId="1" applyFont="1" applyFill="1" applyBorder="1" applyAlignment="1" applyProtection="1">
      <alignment vertical="center" wrapText="1"/>
    </xf>
    <xf numFmtId="0" fontId="48" fillId="10" borderId="0" xfId="1" applyFont="1" applyFill="1" applyBorder="1" applyAlignment="1" applyProtection="1">
      <alignment vertical="center"/>
    </xf>
    <xf numFmtId="0" fontId="48" fillId="10" borderId="15" xfId="1" applyFont="1" applyFill="1" applyBorder="1" applyAlignment="1" applyProtection="1">
      <alignment vertical="center" wrapText="1"/>
    </xf>
    <xf numFmtId="0" fontId="48" fillId="10" borderId="0" xfId="1" applyFont="1" applyFill="1" applyBorder="1" applyAlignment="1" applyProtection="1">
      <alignment vertical="center" wrapText="1"/>
    </xf>
    <xf numFmtId="0" fontId="59" fillId="10" borderId="86" xfId="1" applyFont="1" applyFill="1" applyBorder="1" applyAlignment="1" applyProtection="1">
      <alignment horizontal="center" vertical="center" wrapText="1"/>
    </xf>
    <xf numFmtId="0" fontId="48" fillId="10" borderId="86" xfId="1" applyFont="1" applyFill="1" applyBorder="1" applyAlignment="1" applyProtection="1">
      <alignment horizontal="left" vertical="center" wrapText="1"/>
    </xf>
    <xf numFmtId="0" fontId="59" fillId="10" borderId="15" xfId="1" applyFont="1" applyFill="1" applyBorder="1" applyAlignment="1" applyProtection="1">
      <alignment horizontal="center" vertical="center" wrapText="1"/>
    </xf>
    <xf numFmtId="0" fontId="48" fillId="10" borderId="111" xfId="1" applyFont="1" applyFill="1" applyBorder="1" applyAlignment="1" applyProtection="1">
      <alignment vertical="center" wrapText="1"/>
    </xf>
    <xf numFmtId="0" fontId="48" fillId="10" borderId="87" xfId="1" applyFont="1" applyFill="1" applyBorder="1" applyAlignment="1" applyProtection="1">
      <alignment vertical="center" wrapText="1"/>
    </xf>
    <xf numFmtId="0" fontId="25" fillId="11" borderId="113" xfId="0" applyFont="1" applyFill="1" applyBorder="1" applyAlignment="1" applyProtection="1">
      <alignment horizontal="center" vertical="center"/>
      <protection locked="0"/>
    </xf>
    <xf numFmtId="0" fontId="48" fillId="10" borderId="88" xfId="1" applyFont="1" applyFill="1" applyBorder="1" applyAlignment="1" applyProtection="1">
      <alignment vertical="center" wrapText="1"/>
    </xf>
    <xf numFmtId="0" fontId="45" fillId="10" borderId="88" xfId="0" applyFont="1" applyFill="1" applyBorder="1" applyAlignment="1">
      <alignment vertical="center"/>
    </xf>
    <xf numFmtId="0" fontId="45" fillId="10" borderId="114" xfId="0" applyFont="1" applyFill="1" applyBorder="1" applyAlignment="1">
      <alignment vertical="center"/>
    </xf>
    <xf numFmtId="0" fontId="48" fillId="10" borderId="87" xfId="1" quotePrefix="1" applyFont="1" applyFill="1" applyBorder="1" applyAlignment="1" applyProtection="1">
      <alignment vertical="center" wrapText="1"/>
    </xf>
    <xf numFmtId="0" fontId="59" fillId="10" borderId="88" xfId="1" applyFont="1" applyFill="1" applyBorder="1" applyAlignment="1" applyProtection="1">
      <alignment horizontal="center" vertical="center" wrapText="1"/>
    </xf>
    <xf numFmtId="0" fontId="48" fillId="10" borderId="87" xfId="1" applyFont="1" applyFill="1" applyBorder="1" applyAlignment="1" applyProtection="1">
      <alignment vertical="center"/>
    </xf>
    <xf numFmtId="0" fontId="48" fillId="10" borderId="88" xfId="1" quotePrefix="1" applyFont="1" applyFill="1" applyBorder="1" applyAlignment="1" applyProtection="1">
      <alignment vertical="center" wrapText="1"/>
    </xf>
    <xf numFmtId="0" fontId="48" fillId="10" borderId="87" xfId="1" applyFont="1" applyFill="1" applyBorder="1" applyAlignment="1" applyProtection="1">
      <alignment horizontal="left" vertical="center" wrapText="1"/>
    </xf>
    <xf numFmtId="0" fontId="48" fillId="10" borderId="88" xfId="1" applyFont="1" applyFill="1" applyBorder="1" applyAlignment="1" applyProtection="1">
      <alignment vertical="center"/>
    </xf>
    <xf numFmtId="0" fontId="45" fillId="10" borderId="86" xfId="0" applyFont="1" applyFill="1" applyBorder="1" applyAlignment="1">
      <alignment vertical="center" wrapText="1"/>
    </xf>
    <xf numFmtId="0" fontId="48" fillId="10" borderId="39" xfId="1" applyFont="1" applyFill="1" applyBorder="1" applyAlignment="1" applyProtection="1">
      <alignment vertical="center" wrapText="1"/>
    </xf>
    <xf numFmtId="0" fontId="25" fillId="11" borderId="111" xfId="0" applyFont="1" applyFill="1" applyBorder="1" applyAlignment="1" applyProtection="1">
      <alignment horizontal="center" vertical="center"/>
      <protection locked="0"/>
    </xf>
    <xf numFmtId="0" fontId="45" fillId="10" borderId="0" xfId="32" applyFont="1" applyFill="1" applyProtection="1">
      <alignment vertical="center"/>
      <protection locked="0"/>
    </xf>
    <xf numFmtId="0" fontId="45" fillId="0" borderId="0" xfId="32" applyFont="1" applyProtection="1">
      <alignment vertical="center"/>
      <protection locked="0"/>
    </xf>
    <xf numFmtId="0" fontId="45" fillId="0" borderId="0" xfId="0" applyFont="1" applyAlignment="1">
      <alignment horizontal="right" vertical="center"/>
    </xf>
    <xf numFmtId="0" fontId="45" fillId="0" borderId="0" xfId="0" applyFont="1" applyAlignment="1">
      <alignment horizontal="center" vertical="center"/>
    </xf>
    <xf numFmtId="0" fontId="48" fillId="0" borderId="0" xfId="1" quotePrefix="1" applyFont="1" applyAlignment="1" applyProtection="1">
      <alignment vertical="center"/>
    </xf>
    <xf numFmtId="38" fontId="52" fillId="2" borderId="16" xfId="4" applyFont="1" applyFill="1" applyBorder="1" applyAlignment="1" applyProtection="1">
      <alignment vertical="center"/>
    </xf>
    <xf numFmtId="38" fontId="52" fillId="0" borderId="16" xfId="4" applyFont="1" applyFill="1" applyBorder="1" applyAlignment="1" applyProtection="1">
      <alignment vertical="center"/>
    </xf>
    <xf numFmtId="38" fontId="45" fillId="0" borderId="16" xfId="4" applyFont="1" applyFill="1" applyBorder="1" applyAlignment="1" applyProtection="1">
      <alignment vertical="center"/>
    </xf>
    <xf numFmtId="38" fontId="52" fillId="5" borderId="16" xfId="4" applyFont="1" applyFill="1" applyBorder="1" applyAlignment="1" applyProtection="1">
      <alignment vertical="center"/>
      <protection locked="0"/>
    </xf>
    <xf numFmtId="38" fontId="52" fillId="2" borderId="16" xfId="4" applyFont="1" applyFill="1" applyBorder="1" applyAlignment="1" applyProtection="1">
      <alignment horizontal="right" vertical="center"/>
    </xf>
    <xf numFmtId="0" fontId="45" fillId="0" borderId="0" xfId="32" applyFont="1" applyAlignment="1" applyProtection="1">
      <alignment horizontal="center" vertical="center"/>
      <protection locked="0"/>
    </xf>
    <xf numFmtId="183" fontId="45" fillId="0" borderId="0" xfId="4" applyNumberFormat="1" applyFont="1" applyFill="1" applyAlignment="1">
      <alignment horizontal="center" vertical="center"/>
    </xf>
    <xf numFmtId="38" fontId="45" fillId="0" borderId="0" xfId="4" applyFont="1" applyFill="1" applyAlignment="1">
      <alignment horizontal="center" vertical="center"/>
    </xf>
    <xf numFmtId="189" fontId="45" fillId="11" borderId="30" xfId="0" applyNumberFormat="1" applyFont="1" applyFill="1" applyBorder="1" applyAlignment="1" applyProtection="1">
      <alignment horizontal="left" vertical="center"/>
      <protection locked="0"/>
    </xf>
    <xf numFmtId="0" fontId="45" fillId="11" borderId="16" xfId="0" applyFont="1" applyFill="1" applyBorder="1" applyAlignment="1" applyProtection="1">
      <alignment horizontal="left" vertical="center" shrinkToFit="1"/>
      <protection locked="0"/>
    </xf>
    <xf numFmtId="189" fontId="45" fillId="11" borderId="33" xfId="0" applyNumberFormat="1" applyFont="1" applyFill="1" applyBorder="1" applyAlignment="1" applyProtection="1">
      <alignment horizontal="left" vertical="center"/>
      <protection locked="0"/>
    </xf>
    <xf numFmtId="0" fontId="45" fillId="11" borderId="31" xfId="0" applyFont="1" applyFill="1" applyBorder="1" applyAlignment="1" applyProtection="1">
      <alignment horizontal="left" vertical="center" shrinkToFit="1"/>
      <protection locked="0"/>
    </xf>
    <xf numFmtId="189" fontId="45" fillId="11" borderId="40" xfId="0" applyNumberFormat="1" applyFont="1" applyFill="1" applyBorder="1" applyAlignment="1" applyProtection="1">
      <alignment horizontal="left" vertical="center"/>
      <protection locked="0"/>
    </xf>
    <xf numFmtId="0" fontId="45" fillId="11" borderId="20" xfId="0" applyFont="1" applyFill="1" applyBorder="1" applyAlignment="1" applyProtection="1">
      <alignment horizontal="left" vertical="center" shrinkToFit="1"/>
      <protection locked="0"/>
    </xf>
    <xf numFmtId="0" fontId="50" fillId="0" borderId="0" xfId="0" applyFont="1" applyAlignment="1">
      <alignment horizontal="center" vertical="center"/>
    </xf>
    <xf numFmtId="189" fontId="45" fillId="11" borderId="30" xfId="0" applyNumberFormat="1" applyFont="1" applyFill="1" applyBorder="1" applyAlignment="1" applyProtection="1">
      <alignment horizontal="left" vertical="center" shrinkToFit="1"/>
      <protection locked="0"/>
    </xf>
    <xf numFmtId="0" fontId="45" fillId="11" borderId="16" xfId="0" applyFont="1" applyFill="1" applyBorder="1" applyAlignment="1" applyProtection="1">
      <alignment vertical="center" shrinkToFit="1"/>
      <protection locked="0"/>
    </xf>
    <xf numFmtId="189" fontId="45" fillId="11" borderId="30" xfId="0" applyNumberFormat="1" applyFont="1" applyFill="1" applyBorder="1" applyAlignment="1" applyProtection="1">
      <alignment horizontal="left" vertical="center" wrapText="1"/>
      <protection locked="0"/>
    </xf>
    <xf numFmtId="8" fontId="45" fillId="11" borderId="16" xfId="0" applyNumberFormat="1" applyFont="1" applyFill="1" applyBorder="1" applyAlignment="1" applyProtection="1">
      <alignment vertical="center" wrapText="1"/>
      <protection locked="0"/>
    </xf>
    <xf numFmtId="8" fontId="45" fillId="11" borderId="16" xfId="0" applyNumberFormat="1" applyFont="1" applyFill="1" applyBorder="1" applyAlignment="1" applyProtection="1">
      <alignment horizontal="right" vertical="center" wrapText="1"/>
      <protection locked="0"/>
    </xf>
    <xf numFmtId="189" fontId="45" fillId="11" borderId="33" xfId="0" applyNumberFormat="1" applyFont="1" applyFill="1" applyBorder="1" applyAlignment="1" applyProtection="1">
      <alignment horizontal="left" vertical="center" wrapText="1"/>
      <protection locked="0"/>
    </xf>
    <xf numFmtId="0" fontId="45" fillId="11" borderId="31" xfId="0" applyFont="1" applyFill="1" applyBorder="1" applyAlignment="1" applyProtection="1">
      <alignment vertical="center" shrinkToFit="1"/>
      <protection locked="0"/>
    </xf>
    <xf numFmtId="8" fontId="45" fillId="11" borderId="31" xfId="0" applyNumberFormat="1" applyFont="1" applyFill="1" applyBorder="1" applyAlignment="1" applyProtection="1">
      <alignment vertical="center"/>
      <protection locked="0"/>
    </xf>
    <xf numFmtId="0" fontId="48" fillId="0" borderId="0" xfId="1" quotePrefix="1" applyFont="1" applyFill="1" applyBorder="1" applyAlignment="1" applyProtection="1">
      <alignment vertical="center"/>
    </xf>
    <xf numFmtId="187" fontId="45" fillId="11" borderId="30" xfId="0" applyNumberFormat="1" applyFont="1" applyFill="1" applyBorder="1" applyAlignment="1" applyProtection="1">
      <alignment horizontal="left" vertical="center"/>
      <protection locked="0"/>
    </xf>
    <xf numFmtId="0" fontId="71" fillId="0" borderId="0" xfId="1" quotePrefix="1" applyFont="1" applyAlignment="1" applyProtection="1">
      <alignment horizontal="left"/>
    </xf>
    <xf numFmtId="0" fontId="72" fillId="10" borderId="0" xfId="0" applyFont="1" applyFill="1"/>
    <xf numFmtId="0" fontId="72" fillId="0" borderId="0" xfId="0" applyFont="1"/>
    <xf numFmtId="0" fontId="74" fillId="0" borderId="0" xfId="1" quotePrefix="1" applyFont="1" applyAlignment="1" applyProtection="1">
      <alignment horizontal="left"/>
    </xf>
    <xf numFmtId="0" fontId="72" fillId="0" borderId="0" xfId="0" applyFont="1" applyAlignment="1">
      <alignment vertical="center"/>
    </xf>
    <xf numFmtId="0" fontId="76" fillId="10" borderId="0" xfId="0" applyFont="1" applyFill="1" applyAlignment="1">
      <alignment vertical="center"/>
    </xf>
    <xf numFmtId="0" fontId="76" fillId="0" borderId="0" xfId="0" applyFont="1" applyAlignment="1">
      <alignment vertical="center"/>
    </xf>
    <xf numFmtId="0" fontId="73" fillId="10" borderId="0" xfId="0" applyFont="1" applyFill="1" applyAlignment="1">
      <alignment horizontal="center" vertical="center"/>
    </xf>
    <xf numFmtId="0" fontId="76" fillId="10" borderId="0" xfId="0" applyFont="1" applyFill="1" applyAlignment="1">
      <alignment horizontal="justify" vertical="center"/>
    </xf>
    <xf numFmtId="0" fontId="72" fillId="10" borderId="0" xfId="0" applyFont="1" applyFill="1" applyAlignment="1">
      <alignment horizontal="justify" vertical="center"/>
    </xf>
    <xf numFmtId="58" fontId="72" fillId="10" borderId="0" xfId="0" applyNumberFormat="1" applyFont="1" applyFill="1" applyAlignment="1">
      <alignment horizontal="right" vertical="center"/>
    </xf>
    <xf numFmtId="0" fontId="76" fillId="0" borderId="0" xfId="0" applyFont="1"/>
    <xf numFmtId="176" fontId="76" fillId="0" borderId="0" xfId="0" applyNumberFormat="1" applyFont="1"/>
    <xf numFmtId="192" fontId="78" fillId="0" borderId="0" xfId="25" applyNumberFormat="1" applyFont="1" applyAlignment="1" applyProtection="1">
      <alignment horizontal="left"/>
      <protection locked="0"/>
    </xf>
    <xf numFmtId="0" fontId="76" fillId="0" borderId="0" xfId="0" applyFont="1" applyAlignment="1">
      <alignment horizontal="left"/>
    </xf>
    <xf numFmtId="0" fontId="76" fillId="0" borderId="0" xfId="0" applyFont="1" applyAlignment="1">
      <alignment horizontal="left" vertical="center"/>
    </xf>
    <xf numFmtId="0" fontId="70" fillId="10" borderId="0" xfId="0" applyFont="1" applyFill="1" applyAlignment="1">
      <alignment horizontal="justify" vertical="center"/>
    </xf>
    <xf numFmtId="187" fontId="45" fillId="11" borderId="33" xfId="0" applyNumberFormat="1" applyFont="1" applyFill="1" applyBorder="1" applyAlignment="1" applyProtection="1">
      <alignment horizontal="left" vertical="center"/>
      <protection locked="0"/>
    </xf>
    <xf numFmtId="14" fontId="45" fillId="0" borderId="0" xfId="0" applyNumberFormat="1" applyFont="1" applyAlignment="1">
      <alignment vertical="center"/>
    </xf>
    <xf numFmtId="8" fontId="45" fillId="11" borderId="16" xfId="0" applyNumberFormat="1" applyFont="1" applyFill="1" applyBorder="1" applyAlignment="1" applyProtection="1">
      <alignment vertical="center"/>
      <protection locked="0"/>
    </xf>
    <xf numFmtId="0" fontId="48" fillId="0" borderId="0" xfId="1" quotePrefix="1" applyFont="1" applyAlignment="1" applyProtection="1">
      <alignment horizontal="left" vertical="center"/>
    </xf>
    <xf numFmtId="8" fontId="61" fillId="0" borderId="0" xfId="17" applyNumberFormat="1" applyFont="1" applyFill="1" applyBorder="1" applyAlignment="1">
      <alignment vertical="center"/>
    </xf>
    <xf numFmtId="8" fontId="45" fillId="0" borderId="0" xfId="17" applyNumberFormat="1" applyFont="1" applyFill="1" applyBorder="1" applyAlignment="1">
      <alignment vertical="center"/>
    </xf>
    <xf numFmtId="189" fontId="45" fillId="11" borderId="33" xfId="0" applyNumberFormat="1" applyFont="1" applyFill="1" applyBorder="1" applyAlignment="1" applyProtection="1">
      <alignment horizontal="left" vertical="center" shrinkToFit="1"/>
      <protection locked="0"/>
    </xf>
    <xf numFmtId="8" fontId="45" fillId="0" borderId="0" xfId="0" applyNumberFormat="1" applyFont="1" applyAlignment="1">
      <alignment vertical="center"/>
    </xf>
    <xf numFmtId="38" fontId="45" fillId="0" borderId="0" xfId="4" applyFont="1" applyFill="1" applyAlignment="1">
      <alignment vertical="center"/>
    </xf>
    <xf numFmtId="38" fontId="45" fillId="0" borderId="0" xfId="4" applyFont="1" applyFill="1" applyAlignment="1">
      <alignment vertical="center" shrinkToFit="1"/>
    </xf>
    <xf numFmtId="179" fontId="45" fillId="0" borderId="0" xfId="4" applyNumberFormat="1" applyFont="1" applyFill="1" applyAlignment="1">
      <alignment vertical="center"/>
    </xf>
    <xf numFmtId="38" fontId="45" fillId="0" borderId="0" xfId="4" applyFont="1" applyFill="1" applyAlignment="1">
      <alignment horizontal="right" vertical="center"/>
    </xf>
    <xf numFmtId="40" fontId="45" fillId="0" borderId="0" xfId="4" applyNumberFormat="1" applyFont="1" applyFill="1" applyAlignment="1">
      <alignment vertical="center"/>
    </xf>
    <xf numFmtId="183" fontId="45" fillId="0" borderId="0" xfId="4" applyNumberFormat="1" applyFont="1" applyFill="1" applyAlignment="1">
      <alignment horizontal="right" vertical="center"/>
    </xf>
    <xf numFmtId="0" fontId="45" fillId="0" borderId="0" xfId="4" applyNumberFormat="1" applyFont="1" applyFill="1" applyAlignment="1">
      <alignment horizontal="right" vertical="center"/>
    </xf>
    <xf numFmtId="0" fontId="45" fillId="0" borderId="0" xfId="0" applyFont="1" applyAlignment="1">
      <alignment vertical="center" shrinkToFit="1"/>
    </xf>
    <xf numFmtId="8" fontId="45" fillId="11" borderId="20" xfId="0" applyNumberFormat="1" applyFont="1" applyFill="1" applyBorder="1" applyAlignment="1" applyProtection="1">
      <alignment vertical="center"/>
      <protection locked="0"/>
    </xf>
    <xf numFmtId="187" fontId="45" fillId="11" borderId="16" xfId="0" applyNumberFormat="1" applyFont="1" applyFill="1" applyBorder="1" applyAlignment="1" applyProtection="1">
      <alignment horizontal="center" vertical="center" shrinkToFit="1"/>
      <protection locked="0"/>
    </xf>
    <xf numFmtId="188" fontId="45" fillId="11" borderId="11" xfId="4" applyNumberFormat="1" applyFont="1" applyFill="1" applyBorder="1" applyAlignment="1" applyProtection="1">
      <alignment vertical="center"/>
      <protection locked="0"/>
    </xf>
    <xf numFmtId="187" fontId="45" fillId="11" borderId="31" xfId="0" applyNumberFormat="1" applyFont="1" applyFill="1" applyBorder="1" applyAlignment="1" applyProtection="1">
      <alignment horizontal="center" vertical="center" shrinkToFit="1"/>
      <protection locked="0"/>
    </xf>
    <xf numFmtId="188" fontId="45" fillId="11" borderId="34" xfId="4" applyNumberFormat="1" applyFont="1" applyFill="1" applyBorder="1" applyAlignment="1" applyProtection="1">
      <alignment vertical="center"/>
      <protection locked="0"/>
    </xf>
    <xf numFmtId="187" fontId="45" fillId="0" borderId="0" xfId="0" applyNumberFormat="1" applyFont="1" applyAlignment="1">
      <alignment horizontal="center" vertical="center"/>
    </xf>
    <xf numFmtId="49" fontId="45" fillId="0" borderId="0" xfId="0" applyNumberFormat="1" applyFont="1" applyAlignment="1">
      <alignment horizontal="center" vertical="center"/>
    </xf>
    <xf numFmtId="195" fontId="45" fillId="0" borderId="0" xfId="4" applyNumberFormat="1" applyFont="1" applyFill="1" applyBorder="1" applyAlignment="1">
      <alignment vertical="center"/>
    </xf>
    <xf numFmtId="7" fontId="45" fillId="0" borderId="0" xfId="4" applyNumberFormat="1" applyFont="1" applyBorder="1" applyAlignment="1">
      <alignment vertical="center"/>
    </xf>
    <xf numFmtId="0" fontId="48" fillId="0" borderId="0" xfId="1" applyFont="1" applyBorder="1" applyAlignment="1" applyProtection="1">
      <alignment vertical="center"/>
      <protection locked="0"/>
    </xf>
    <xf numFmtId="0" fontId="45" fillId="11" borderId="30" xfId="0" applyFont="1" applyFill="1" applyBorder="1" applyAlignment="1" applyProtection="1">
      <alignment horizontal="left" vertical="center" shrinkToFit="1"/>
      <protection locked="0"/>
    </xf>
    <xf numFmtId="0" fontId="45" fillId="11" borderId="33" xfId="0" applyFont="1" applyFill="1" applyBorder="1" applyAlignment="1" applyProtection="1">
      <alignment horizontal="left" vertical="center" shrinkToFit="1"/>
      <protection locked="0"/>
    </xf>
    <xf numFmtId="189" fontId="45" fillId="0" borderId="0" xfId="0" applyNumberFormat="1" applyFont="1" applyAlignment="1" applyProtection="1">
      <alignment horizontal="center" vertical="center"/>
      <protection locked="0"/>
    </xf>
    <xf numFmtId="0" fontId="45" fillId="0" borderId="0" xfId="0" applyFont="1" applyAlignment="1" applyProtection="1">
      <alignment horizontal="center" vertical="center"/>
      <protection locked="0"/>
    </xf>
    <xf numFmtId="189" fontId="45" fillId="0" borderId="0" xfId="0" applyNumberFormat="1" applyFont="1" applyAlignment="1" applyProtection="1">
      <alignment horizontal="center" vertical="center" wrapText="1"/>
      <protection locked="0"/>
    </xf>
    <xf numFmtId="0" fontId="45" fillId="0" borderId="0" xfId="0" applyFont="1" applyAlignment="1" applyProtection="1">
      <alignment horizontal="center" vertical="center" wrapText="1"/>
      <protection locked="0"/>
    </xf>
    <xf numFmtId="188" fontId="45" fillId="11" borderId="11" xfId="4" applyNumberFormat="1" applyFont="1" applyFill="1" applyBorder="1" applyAlignment="1" applyProtection="1">
      <alignment vertical="center" shrinkToFit="1"/>
      <protection locked="0"/>
    </xf>
    <xf numFmtId="188" fontId="45" fillId="11" borderId="34" xfId="4" applyNumberFormat="1" applyFont="1" applyFill="1" applyBorder="1" applyAlignment="1" applyProtection="1">
      <alignment vertical="center" shrinkToFit="1"/>
      <protection locked="0"/>
    </xf>
    <xf numFmtId="189" fontId="45" fillId="11" borderId="16" xfId="0" applyNumberFormat="1" applyFont="1" applyFill="1" applyBorder="1" applyAlignment="1" applyProtection="1">
      <alignment horizontal="center" vertical="center" shrinkToFit="1"/>
      <protection locked="0"/>
    </xf>
    <xf numFmtId="189" fontId="45" fillId="11" borderId="31" xfId="0" applyNumberFormat="1" applyFont="1" applyFill="1" applyBorder="1" applyAlignment="1" applyProtection="1">
      <alignment horizontal="center" vertical="center" shrinkToFit="1"/>
      <protection locked="0"/>
    </xf>
    <xf numFmtId="0" fontId="71" fillId="0" borderId="0" xfId="1" applyFont="1" applyAlignment="1" applyProtection="1">
      <alignment vertical="center"/>
    </xf>
    <xf numFmtId="0" fontId="71" fillId="0" borderId="0" xfId="1" quotePrefix="1" applyFont="1" applyAlignment="1" applyProtection="1">
      <alignment vertical="center"/>
    </xf>
    <xf numFmtId="0" fontId="73" fillId="0" borderId="0" xfId="27" applyFont="1" applyProtection="1">
      <protection locked="0"/>
    </xf>
    <xf numFmtId="0" fontId="83" fillId="0" borderId="0" xfId="1" applyFont="1" applyAlignment="1" applyProtection="1">
      <protection locked="0"/>
    </xf>
    <xf numFmtId="0" fontId="83" fillId="0" borderId="0" xfId="1" quotePrefix="1" applyFont="1" applyAlignment="1" applyProtection="1">
      <alignment vertical="center"/>
    </xf>
    <xf numFmtId="0" fontId="73" fillId="0" borderId="0" xfId="27" applyFont="1" applyAlignment="1" applyProtection="1">
      <alignment vertical="center"/>
      <protection locked="0"/>
    </xf>
    <xf numFmtId="0" fontId="73" fillId="0" borderId="0" xfId="27" applyFont="1" applyAlignment="1" applyProtection="1">
      <alignment horizontal="center" vertical="center"/>
      <protection locked="0"/>
    </xf>
    <xf numFmtId="38" fontId="73" fillId="0" borderId="26" xfId="5" applyFont="1" applyFill="1" applyBorder="1" applyAlignment="1" applyProtection="1">
      <alignment horizontal="center" vertical="center"/>
    </xf>
    <xf numFmtId="38" fontId="73" fillId="3" borderId="14" xfId="5" applyFont="1" applyFill="1" applyBorder="1" applyAlignment="1" applyProtection="1">
      <alignment horizontal="center" vertical="center"/>
      <protection locked="0"/>
    </xf>
    <xf numFmtId="38" fontId="73" fillId="0" borderId="14" xfId="5" applyFont="1" applyFill="1" applyBorder="1" applyAlignment="1" applyProtection="1">
      <alignment horizontal="center" vertical="center"/>
    </xf>
    <xf numFmtId="38" fontId="73" fillId="5" borderId="14" xfId="5" applyFont="1" applyFill="1" applyBorder="1" applyAlignment="1" applyProtection="1">
      <alignment horizontal="center" vertical="center"/>
      <protection locked="0"/>
    </xf>
    <xf numFmtId="38" fontId="73" fillId="0" borderId="27" xfId="5" applyFont="1" applyFill="1" applyBorder="1" applyAlignment="1" applyProtection="1">
      <alignment horizontal="center" vertical="center"/>
    </xf>
    <xf numFmtId="38" fontId="85" fillId="5" borderId="0" xfId="5" applyFont="1" applyFill="1" applyBorder="1" applyAlignment="1" applyProtection="1">
      <alignment horizontal="center"/>
      <protection locked="0"/>
    </xf>
    <xf numFmtId="0" fontId="81" fillId="0" borderId="0" xfId="27" applyFont="1" applyAlignment="1" applyProtection="1">
      <alignment vertical="center"/>
      <protection locked="0"/>
    </xf>
    <xf numFmtId="38" fontId="81" fillId="0" borderId="0" xfId="4" applyFont="1" applyAlignment="1" applyProtection="1">
      <alignment vertical="center"/>
      <protection locked="0"/>
    </xf>
    <xf numFmtId="0" fontId="81" fillId="0" borderId="0" xfId="27" applyFont="1" applyProtection="1">
      <protection locked="0"/>
    </xf>
    <xf numFmtId="38" fontId="81" fillId="0" borderId="0" xfId="4" applyFont="1" applyProtection="1">
      <protection locked="0"/>
    </xf>
    <xf numFmtId="177" fontId="89" fillId="0" borderId="0" xfId="27" applyNumberFormat="1" applyFont="1" applyProtection="1">
      <protection locked="0"/>
    </xf>
    <xf numFmtId="0" fontId="93" fillId="0" borderId="0" xfId="1" quotePrefix="1" applyFont="1" applyAlignment="1" applyProtection="1">
      <alignment vertical="center"/>
    </xf>
    <xf numFmtId="0" fontId="95" fillId="0" borderId="0" xfId="1" applyFont="1" applyFill="1" applyBorder="1" applyAlignment="1" applyProtection="1">
      <alignment vertical="center"/>
    </xf>
    <xf numFmtId="0" fontId="95" fillId="0" borderId="0" xfId="1" applyFont="1" applyBorder="1" applyAlignment="1" applyProtection="1">
      <alignment vertical="center"/>
    </xf>
    <xf numFmtId="0" fontId="95" fillId="0" borderId="0" xfId="1" applyFont="1" applyFill="1" applyBorder="1" applyAlignment="1" applyProtection="1">
      <alignment vertical="center"/>
      <protection locked="0"/>
    </xf>
    <xf numFmtId="181" fontId="73" fillId="3" borderId="6" xfId="27" applyNumberFormat="1" applyFont="1" applyFill="1" applyBorder="1" applyAlignment="1" applyProtection="1">
      <alignment vertical="center"/>
      <protection locked="0"/>
    </xf>
    <xf numFmtId="0" fontId="70" fillId="3" borderId="6" xfId="0" applyFont="1" applyFill="1" applyBorder="1" applyAlignment="1" applyProtection="1">
      <alignment vertical="center"/>
      <protection locked="0"/>
    </xf>
    <xf numFmtId="0" fontId="73" fillId="0" borderId="0" xfId="27" applyFont="1" applyAlignment="1" applyProtection="1">
      <alignment vertical="center" wrapText="1"/>
      <protection locked="0"/>
    </xf>
    <xf numFmtId="6" fontId="73" fillId="0" borderId="0" xfId="27" applyNumberFormat="1" applyFont="1" applyAlignment="1" applyProtection="1">
      <alignment vertical="center"/>
      <protection locked="0"/>
    </xf>
    <xf numFmtId="181" fontId="73" fillId="0" borderId="0" xfId="27" applyNumberFormat="1" applyFont="1" applyAlignment="1" applyProtection="1">
      <alignment vertical="center"/>
      <protection locked="0"/>
    </xf>
    <xf numFmtId="0" fontId="70" fillId="2" borderId="0" xfId="48" applyFont="1" applyFill="1" applyAlignment="1">
      <alignment vertical="center"/>
    </xf>
    <xf numFmtId="0" fontId="70" fillId="0" borderId="0" xfId="48" applyFont="1" applyAlignment="1">
      <alignment vertical="center"/>
    </xf>
    <xf numFmtId="0" fontId="94" fillId="2" borderId="0" xfId="48" applyFont="1" applyFill="1" applyAlignment="1">
      <alignment vertical="center"/>
    </xf>
    <xf numFmtId="0" fontId="94" fillId="0" borderId="0" xfId="48" applyFont="1" applyAlignment="1">
      <alignment vertical="center"/>
    </xf>
    <xf numFmtId="0" fontId="72" fillId="2" borderId="0" xfId="48" applyFont="1" applyFill="1" applyAlignment="1">
      <alignment horizontal="center" vertical="center"/>
    </xf>
    <xf numFmtId="0" fontId="72" fillId="0" borderId="0" xfId="48" applyFont="1" applyAlignment="1">
      <alignment horizontal="center" vertical="center"/>
    </xf>
    <xf numFmtId="0" fontId="72" fillId="2" borderId="0" xfId="48" applyFont="1" applyFill="1" applyAlignment="1">
      <alignment vertical="center"/>
    </xf>
    <xf numFmtId="0" fontId="72" fillId="0" borderId="0" xfId="48" applyFont="1" applyAlignment="1">
      <alignment vertical="center"/>
    </xf>
    <xf numFmtId="0" fontId="97" fillId="0" borderId="0" xfId="48" applyFont="1" applyAlignment="1">
      <alignment vertical="center"/>
    </xf>
    <xf numFmtId="0" fontId="72" fillId="0" borderId="11" xfId="48" applyFont="1" applyBorder="1" applyAlignment="1">
      <alignment vertical="center"/>
    </xf>
    <xf numFmtId="0" fontId="72" fillId="0" borderId="1" xfId="48" applyFont="1" applyBorder="1" applyAlignment="1">
      <alignment vertical="center"/>
    </xf>
    <xf numFmtId="0" fontId="72" fillId="2" borderId="0" xfId="27" applyFont="1" applyFill="1" applyAlignment="1">
      <alignment vertical="center"/>
    </xf>
    <xf numFmtId="0" fontId="72" fillId="0" borderId="0" xfId="27" applyFont="1" applyAlignment="1">
      <alignment vertical="center"/>
    </xf>
    <xf numFmtId="0" fontId="95" fillId="0" borderId="0" xfId="1" quotePrefix="1" applyFont="1" applyAlignment="1" applyProtection="1">
      <alignment vertical="center"/>
    </xf>
    <xf numFmtId="0" fontId="94" fillId="0" borderId="0" xfId="27" applyFont="1" applyAlignment="1">
      <alignment vertical="center"/>
    </xf>
    <xf numFmtId="0" fontId="72" fillId="0" borderId="0" xfId="27" applyFont="1" applyAlignment="1">
      <alignment horizontal="center" vertical="center"/>
    </xf>
    <xf numFmtId="0" fontId="72" fillId="5" borderId="16" xfId="0" applyFont="1" applyFill="1" applyBorder="1" applyAlignment="1" applyProtection="1">
      <alignment horizontal="center" vertical="center" wrapText="1"/>
      <protection locked="0"/>
    </xf>
    <xf numFmtId="0" fontId="72" fillId="5" borderId="16" xfId="0" applyFont="1" applyFill="1" applyBorder="1" applyAlignment="1" applyProtection="1">
      <alignment vertical="center" shrinkToFit="1"/>
      <protection locked="0"/>
    </xf>
    <xf numFmtId="0" fontId="72" fillId="0" borderId="0" xfId="27" applyFont="1" applyAlignment="1">
      <alignment vertical="center" shrinkToFit="1"/>
    </xf>
    <xf numFmtId="0" fontId="72" fillId="0" borderId="0" xfId="27" applyFont="1" applyAlignment="1">
      <alignment horizontal="right" vertical="center"/>
    </xf>
    <xf numFmtId="0" fontId="70" fillId="2" borderId="0" xfId="27" applyFont="1" applyFill="1" applyAlignment="1">
      <alignment vertical="center"/>
    </xf>
    <xf numFmtId="0" fontId="72" fillId="5" borderId="16" xfId="0" applyFont="1" applyFill="1" applyBorder="1" applyAlignment="1" applyProtection="1">
      <alignment vertical="center" wrapText="1"/>
      <protection locked="0"/>
    </xf>
    <xf numFmtId="0" fontId="104" fillId="0" borderId="0" xfId="1" quotePrefix="1" applyFont="1" applyAlignment="1" applyProtection="1">
      <alignment vertical="center"/>
    </xf>
    <xf numFmtId="0" fontId="72" fillId="0" borderId="0" xfId="27" applyFont="1" applyAlignment="1" applyProtection="1">
      <alignment horizontal="center" vertical="center"/>
      <protection locked="0"/>
    </xf>
    <xf numFmtId="0" fontId="106" fillId="0" borderId="0" xfId="27" applyFont="1" applyAlignment="1" applyProtection="1">
      <alignment horizontal="center" vertical="center"/>
      <protection locked="0"/>
    </xf>
    <xf numFmtId="0" fontId="72" fillId="0" borderId="47" xfId="27" applyFont="1" applyBorder="1" applyAlignment="1" applyProtection="1">
      <alignment horizontal="center" vertical="center"/>
      <protection locked="0"/>
    </xf>
    <xf numFmtId="0" fontId="72" fillId="0" borderId="48" xfId="27" applyFont="1" applyBorder="1" applyAlignment="1" applyProtection="1">
      <alignment horizontal="center" vertical="center"/>
      <protection locked="0"/>
    </xf>
    <xf numFmtId="0" fontId="72" fillId="0" borderId="7" xfId="27" applyFont="1" applyBorder="1" applyAlignment="1" applyProtection="1">
      <alignment horizontal="center" vertical="center"/>
      <protection locked="0"/>
    </xf>
    <xf numFmtId="56" fontId="97" fillId="5" borderId="6" xfId="0" applyNumberFormat="1" applyFont="1" applyFill="1" applyBorder="1" applyAlignment="1" applyProtection="1">
      <alignment horizontal="center" vertical="center" shrinkToFit="1"/>
      <protection locked="0"/>
    </xf>
    <xf numFmtId="184" fontId="97" fillId="5" borderId="43" xfId="0" applyNumberFormat="1" applyFont="1" applyFill="1" applyBorder="1" applyAlignment="1" applyProtection="1">
      <alignment horizontal="center" vertical="center" shrinkToFit="1"/>
      <protection locked="0"/>
    </xf>
    <xf numFmtId="0" fontId="72" fillId="0" borderId="15" xfId="27" applyFont="1" applyBorder="1" applyAlignment="1" applyProtection="1">
      <alignment horizontal="center" vertical="center"/>
      <protection locked="0"/>
    </xf>
    <xf numFmtId="0" fontId="72" fillId="0" borderId="29" xfId="27" applyFont="1" applyBorder="1" applyAlignment="1" applyProtection="1">
      <alignment horizontal="center" vertical="center"/>
      <protection locked="0"/>
    </xf>
    <xf numFmtId="0" fontId="72" fillId="0" borderId="46" xfId="27" applyFont="1" applyBorder="1" applyAlignment="1" applyProtection="1">
      <alignment horizontal="center" vertical="center"/>
      <protection locked="0"/>
    </xf>
    <xf numFmtId="0" fontId="72" fillId="0" borderId="43" xfId="27" applyFont="1" applyBorder="1" applyAlignment="1" applyProtection="1">
      <alignment horizontal="center" vertical="center"/>
      <protection locked="0"/>
    </xf>
    <xf numFmtId="0" fontId="72" fillId="0" borderId="39" xfId="27" applyFont="1" applyBorder="1" applyAlignment="1" applyProtection="1">
      <alignment horizontal="center" vertical="center"/>
      <protection locked="0"/>
    </xf>
    <xf numFmtId="56" fontId="107" fillId="5" borderId="6" xfId="0" applyNumberFormat="1" applyFont="1" applyFill="1" applyBorder="1" applyAlignment="1" applyProtection="1">
      <alignment horizontal="center" vertical="center" shrinkToFit="1"/>
      <protection locked="0"/>
    </xf>
    <xf numFmtId="38" fontId="45" fillId="11" borderId="20" xfId="4" applyFont="1" applyFill="1" applyBorder="1" applyAlignment="1" applyProtection="1">
      <alignment vertical="center"/>
      <protection locked="0"/>
    </xf>
    <xf numFmtId="38" fontId="45" fillId="11" borderId="16" xfId="4" applyFont="1" applyFill="1" applyBorder="1" applyAlignment="1" applyProtection="1">
      <alignment vertical="center"/>
      <protection locked="0"/>
    </xf>
    <xf numFmtId="38" fontId="45" fillId="11" borderId="16" xfId="4" applyFont="1" applyFill="1" applyBorder="1" applyAlignment="1" applyProtection="1">
      <alignment vertical="center" wrapText="1"/>
      <protection locked="0"/>
    </xf>
    <xf numFmtId="38" fontId="45" fillId="11" borderId="31" xfId="4" applyFont="1" applyFill="1" applyBorder="1" applyAlignment="1" applyProtection="1">
      <alignment vertical="center"/>
      <protection locked="0"/>
    </xf>
    <xf numFmtId="38" fontId="45" fillId="11" borderId="16" xfId="4" applyFont="1" applyFill="1" applyBorder="1" applyAlignment="1" applyProtection="1">
      <alignment horizontal="right" vertical="center" wrapText="1"/>
      <protection locked="0"/>
    </xf>
    <xf numFmtId="0" fontId="24" fillId="0" borderId="0" xfId="0" applyFont="1" applyAlignment="1">
      <alignment vertical="center" wrapText="1"/>
    </xf>
    <xf numFmtId="0" fontId="25" fillId="0" borderId="0" xfId="0" applyFont="1" applyAlignment="1">
      <alignment horizontal="right"/>
    </xf>
    <xf numFmtId="186" fontId="25" fillId="0" borderId="0" xfId="0" applyNumberFormat="1" applyFont="1" applyAlignment="1">
      <alignment horizontal="left"/>
    </xf>
    <xf numFmtId="0" fontId="24" fillId="14" borderId="0" xfId="0" applyFont="1" applyFill="1" applyAlignment="1">
      <alignment horizontal="center"/>
    </xf>
    <xf numFmtId="0" fontId="25" fillId="0" borderId="0" xfId="0" applyFont="1" applyAlignment="1">
      <alignment horizontal="left" vertical="top"/>
    </xf>
    <xf numFmtId="0" fontId="25" fillId="0" borderId="0" xfId="0" applyFont="1" applyAlignment="1">
      <alignment horizontal="center" vertical="top"/>
    </xf>
    <xf numFmtId="0" fontId="25" fillId="0" borderId="73" xfId="0" applyFont="1" applyBorder="1" applyAlignment="1">
      <alignment vertical="top"/>
    </xf>
    <xf numFmtId="0" fontId="25" fillId="0" borderId="74" xfId="0" applyFont="1" applyBorder="1" applyAlignment="1">
      <alignment vertical="top"/>
    </xf>
    <xf numFmtId="0" fontId="25" fillId="0" borderId="75" xfId="0" applyFont="1" applyBorder="1" applyAlignment="1">
      <alignment vertical="top"/>
    </xf>
    <xf numFmtId="0" fontId="25" fillId="0" borderId="76" xfId="0" applyFont="1" applyBorder="1" applyAlignment="1">
      <alignment horizontal="center" vertical="top"/>
    </xf>
    <xf numFmtId="0" fontId="25" fillId="0" borderId="71" xfId="0" applyFont="1" applyBorder="1" applyAlignment="1">
      <alignment vertical="top"/>
    </xf>
    <xf numFmtId="14" fontId="25" fillId="0" borderId="77" xfId="0" applyNumberFormat="1" applyFont="1" applyBorder="1" applyAlignment="1">
      <alignment horizontal="center" vertical="top"/>
    </xf>
    <xf numFmtId="0" fontId="25" fillId="0" borderId="77" xfId="0" applyFont="1" applyBorder="1" applyAlignment="1">
      <alignment horizontal="center" vertical="top" shrinkToFit="1"/>
    </xf>
    <xf numFmtId="0" fontId="45" fillId="0" borderId="77" xfId="0" applyFont="1" applyBorder="1" applyAlignment="1">
      <alignment horizontal="center"/>
    </xf>
    <xf numFmtId="0" fontId="45" fillId="0" borderId="78" xfId="0" applyFont="1" applyBorder="1" applyAlignment="1">
      <alignment horizontal="center"/>
    </xf>
    <xf numFmtId="0" fontId="25" fillId="0" borderId="72" xfId="0" applyFont="1" applyBorder="1" applyAlignment="1">
      <alignment vertical="top"/>
    </xf>
    <xf numFmtId="0" fontId="25" fillId="0" borderId="0" xfId="0" applyFont="1" applyAlignment="1">
      <alignment horizontal="center" vertical="top" wrapText="1"/>
    </xf>
    <xf numFmtId="176" fontId="24" fillId="9" borderId="0" xfId="0" applyNumberFormat="1" applyFont="1" applyFill="1" applyAlignment="1">
      <alignment vertical="center"/>
    </xf>
    <xf numFmtId="0" fontId="45" fillId="10" borderId="0" xfId="0" applyFont="1" applyFill="1" applyAlignment="1">
      <alignment horizontal="left" vertical="center"/>
    </xf>
    <xf numFmtId="0" fontId="3" fillId="10" borderId="0" xfId="1" quotePrefix="1" applyFill="1" applyBorder="1" applyAlignment="1" applyProtection="1">
      <alignment vertical="center" wrapText="1"/>
    </xf>
    <xf numFmtId="0" fontId="3" fillId="0" borderId="0" xfId="1" applyBorder="1" applyAlignment="1" applyProtection="1">
      <alignment vertical="center"/>
    </xf>
    <xf numFmtId="0" fontId="3" fillId="0" borderId="0" xfId="1" quotePrefix="1" applyAlignment="1" applyProtection="1">
      <alignment vertical="center"/>
    </xf>
    <xf numFmtId="0" fontId="45" fillId="10" borderId="16" xfId="0" applyFont="1" applyFill="1" applyBorder="1" applyAlignment="1" applyProtection="1">
      <alignment horizontal="center" vertical="center" wrapText="1"/>
      <protection locked="0"/>
    </xf>
    <xf numFmtId="0" fontId="3" fillId="10" borderId="15" xfId="1" applyFill="1" applyBorder="1" applyAlignment="1" applyProtection="1">
      <alignment vertical="center" wrapText="1"/>
    </xf>
    <xf numFmtId="0" fontId="76" fillId="10" borderId="0" xfId="0" applyFont="1" applyFill="1" applyAlignment="1">
      <alignment horizontal="center" vertical="center"/>
    </xf>
    <xf numFmtId="0" fontId="76" fillId="10" borderId="0" xfId="0" applyFont="1" applyFill="1" applyAlignment="1">
      <alignment horizontal="left" vertical="center"/>
    </xf>
    <xf numFmtId="0" fontId="76" fillId="10" borderId="0" xfId="0" applyFont="1" applyFill="1" applyAlignment="1">
      <alignment horizontal="right" vertical="center"/>
    </xf>
    <xf numFmtId="38" fontId="76" fillId="10" borderId="0" xfId="0" applyNumberFormat="1" applyFont="1" applyFill="1" applyAlignment="1">
      <alignment horizontal="right" vertical="center"/>
    </xf>
    <xf numFmtId="0" fontId="70" fillId="10" borderId="0" xfId="0" applyFont="1" applyFill="1" applyAlignment="1">
      <alignment vertical="center"/>
    </xf>
    <xf numFmtId="0" fontId="73" fillId="2" borderId="0" xfId="27" applyFont="1" applyFill="1" applyAlignment="1">
      <alignment vertical="center"/>
    </xf>
    <xf numFmtId="38" fontId="73" fillId="2" borderId="0" xfId="5" applyFont="1" applyFill="1" applyBorder="1" applyAlignment="1" applyProtection="1"/>
    <xf numFmtId="0" fontId="73" fillId="2" borderId="0" xfId="27" applyFont="1" applyFill="1"/>
    <xf numFmtId="0" fontId="86" fillId="2" borderId="0" xfId="27" applyFont="1" applyFill="1" applyAlignment="1">
      <alignment vertical="center"/>
    </xf>
    <xf numFmtId="0" fontId="87" fillId="2" borderId="0" xfId="27" applyFont="1" applyFill="1" applyAlignment="1">
      <alignment vertical="center"/>
    </xf>
    <xf numFmtId="38" fontId="81" fillId="2" borderId="0" xfId="5" applyFont="1" applyFill="1" applyBorder="1" applyAlignment="1" applyProtection="1">
      <alignment vertical="center"/>
    </xf>
    <xf numFmtId="0" fontId="81" fillId="2" borderId="0" xfId="27" applyFont="1" applyFill="1" applyAlignment="1">
      <alignment vertical="center"/>
    </xf>
    <xf numFmtId="0" fontId="87" fillId="2" borderId="0" xfId="27" applyFont="1" applyFill="1"/>
    <xf numFmtId="0" fontId="81" fillId="2" borderId="0" xfId="27" applyFont="1" applyFill="1"/>
    <xf numFmtId="0" fontId="73" fillId="2" borderId="0" xfId="27" applyFont="1" applyFill="1" applyAlignment="1">
      <alignment horizontal="center" vertical="center"/>
    </xf>
    <xf numFmtId="0" fontId="91" fillId="2" borderId="0" xfId="27" applyFont="1" applyFill="1"/>
    <xf numFmtId="0" fontId="84" fillId="2" borderId="50" xfId="27" applyFont="1" applyFill="1" applyBorder="1" applyAlignment="1">
      <alignment vertical="center"/>
    </xf>
    <xf numFmtId="0" fontId="73" fillId="2" borderId="17" xfId="27" applyFont="1" applyFill="1" applyBorder="1" applyAlignment="1">
      <alignment horizontal="center" vertical="center"/>
    </xf>
    <xf numFmtId="0" fontId="73" fillId="2" borderId="18" xfId="27" applyFont="1" applyFill="1" applyBorder="1" applyAlignment="1">
      <alignment horizontal="center" vertical="center"/>
    </xf>
    <xf numFmtId="0" fontId="73" fillId="2" borderId="19" xfId="27" applyFont="1" applyFill="1" applyBorder="1" applyAlignment="1">
      <alignment horizontal="center" vertical="center"/>
    </xf>
    <xf numFmtId="0" fontId="73" fillId="2" borderId="6" xfId="27" applyFont="1" applyFill="1" applyBorder="1" applyAlignment="1">
      <alignment horizontal="distributed" vertical="center"/>
    </xf>
    <xf numFmtId="0" fontId="73" fillId="2" borderId="6" xfId="27" applyFont="1" applyFill="1" applyBorder="1" applyAlignment="1">
      <alignment horizontal="distributed" vertical="center" wrapText="1"/>
    </xf>
    <xf numFmtId="0" fontId="73" fillId="2" borderId="20" xfId="27" applyFont="1" applyFill="1" applyBorder="1" applyAlignment="1">
      <alignment horizontal="distributed" vertical="center" wrapText="1"/>
    </xf>
    <xf numFmtId="0" fontId="73" fillId="2" borderId="21" xfId="27" applyFont="1" applyFill="1" applyBorder="1" applyAlignment="1">
      <alignment horizontal="center" vertical="center"/>
    </xf>
    <xf numFmtId="0" fontId="73" fillId="2" borderId="22" xfId="27" applyFont="1" applyFill="1" applyBorder="1" applyAlignment="1">
      <alignment horizontal="center" vertical="center"/>
    </xf>
    <xf numFmtId="0" fontId="73" fillId="2" borderId="22" xfId="27" applyFont="1" applyFill="1" applyBorder="1" applyAlignment="1">
      <alignment horizontal="center" vertical="center" shrinkToFit="1"/>
    </xf>
    <xf numFmtId="0" fontId="73" fillId="2" borderId="23" xfId="27" applyFont="1" applyFill="1" applyBorder="1" applyAlignment="1">
      <alignment horizontal="center" vertical="center"/>
    </xf>
    <xf numFmtId="0" fontId="73" fillId="2" borderId="24" xfId="27" applyFont="1" applyFill="1" applyBorder="1" applyAlignment="1">
      <alignment horizontal="right"/>
    </xf>
    <xf numFmtId="0" fontId="73" fillId="2" borderId="6" xfId="27" applyFont="1" applyFill="1" applyBorder="1" applyAlignment="1">
      <alignment horizontal="right"/>
    </xf>
    <xf numFmtId="0" fontId="73" fillId="2" borderId="25" xfId="27" applyFont="1" applyFill="1" applyBorder="1" applyAlignment="1">
      <alignment horizontal="right"/>
    </xf>
    <xf numFmtId="38" fontId="85" fillId="2" borderId="0" xfId="5" applyFont="1" applyFill="1" applyBorder="1" applyAlignment="1" applyProtection="1">
      <alignment horizontal="center"/>
    </xf>
    <xf numFmtId="0" fontId="73" fillId="10" borderId="0" xfId="27" applyFont="1" applyFill="1" applyAlignment="1">
      <alignment vertical="center"/>
    </xf>
    <xf numFmtId="0" fontId="73" fillId="10" borderId="43" xfId="27" applyFont="1" applyFill="1" applyBorder="1" applyAlignment="1">
      <alignment vertical="center"/>
    </xf>
    <xf numFmtId="0" fontId="73" fillId="10" borderId="0" xfId="27" applyFont="1" applyFill="1" applyAlignment="1">
      <alignment horizontal="distributed" vertical="center"/>
    </xf>
    <xf numFmtId="0" fontId="73" fillId="10" borderId="7" xfId="27" applyFont="1" applyFill="1" applyBorder="1" applyAlignment="1">
      <alignment vertical="center"/>
    </xf>
    <xf numFmtId="181" fontId="73" fillId="0" borderId="6" xfId="27" applyNumberFormat="1" applyFont="1" applyBorder="1" applyAlignment="1">
      <alignment vertical="center"/>
    </xf>
    <xf numFmtId="0" fontId="73" fillId="0" borderId="6" xfId="27" applyFont="1" applyBorder="1" applyAlignment="1">
      <alignment vertical="center"/>
    </xf>
    <xf numFmtId="181" fontId="73" fillId="10" borderId="6" xfId="27" applyNumberFormat="1" applyFont="1" applyFill="1" applyBorder="1" applyAlignment="1">
      <alignment vertical="center"/>
    </xf>
    <xf numFmtId="0" fontId="73" fillId="10" borderId="6" xfId="27" applyFont="1" applyFill="1" applyBorder="1" applyAlignment="1">
      <alignment vertical="center"/>
    </xf>
    <xf numFmtId="0" fontId="73" fillId="10" borderId="0" xfId="27" applyFont="1" applyFill="1" applyAlignment="1">
      <alignment horizontal="center" vertical="center"/>
    </xf>
    <xf numFmtId="0" fontId="73" fillId="10" borderId="39" xfId="27" applyFont="1" applyFill="1" applyBorder="1" applyAlignment="1">
      <alignment vertical="center"/>
    </xf>
    <xf numFmtId="0" fontId="73" fillId="10" borderId="29" xfId="27" applyFont="1" applyFill="1" applyBorder="1" applyAlignment="1">
      <alignment vertical="center"/>
    </xf>
    <xf numFmtId="181" fontId="73" fillId="10" borderId="20" xfId="27" applyNumberFormat="1" applyFont="1" applyFill="1" applyBorder="1" applyAlignment="1">
      <alignment vertical="center"/>
    </xf>
    <xf numFmtId="0" fontId="73" fillId="10" borderId="20" xfId="27" applyFont="1" applyFill="1" applyBorder="1" applyAlignment="1">
      <alignment vertical="center"/>
    </xf>
    <xf numFmtId="0" fontId="73" fillId="10" borderId="45" xfId="27" applyFont="1" applyFill="1" applyBorder="1" applyAlignment="1">
      <alignment vertical="center"/>
    </xf>
    <xf numFmtId="0" fontId="73" fillId="10" borderId="11" xfId="27" applyFont="1" applyFill="1" applyBorder="1" applyAlignment="1">
      <alignment vertical="center"/>
    </xf>
    <xf numFmtId="181" fontId="73" fillId="10" borderId="16" xfId="27" applyNumberFormat="1" applyFont="1" applyFill="1" applyBorder="1" applyAlignment="1">
      <alignment vertical="center"/>
    </xf>
    <xf numFmtId="0" fontId="73" fillId="10" borderId="16" xfId="27" applyFont="1" applyFill="1" applyBorder="1" applyAlignment="1">
      <alignment vertical="center"/>
    </xf>
    <xf numFmtId="181" fontId="73" fillId="10" borderId="0" xfId="27" applyNumberFormat="1" applyFont="1" applyFill="1" applyAlignment="1">
      <alignment vertical="center"/>
    </xf>
    <xf numFmtId="0" fontId="94" fillId="10" borderId="0" xfId="27" applyFont="1" applyFill="1" applyAlignment="1">
      <alignment horizontal="right" vertical="center"/>
    </xf>
    <xf numFmtId="0" fontId="81" fillId="10" borderId="0" xfId="27" applyFont="1" applyFill="1" applyAlignment="1">
      <alignment vertical="center"/>
    </xf>
    <xf numFmtId="181" fontId="73" fillId="2" borderId="6" xfId="27" applyNumberFormat="1" applyFont="1" applyFill="1" applyBorder="1" applyAlignment="1">
      <alignment vertical="center"/>
    </xf>
    <xf numFmtId="181" fontId="73" fillId="0" borderId="20" xfId="27" applyNumberFormat="1" applyFont="1" applyBorder="1" applyAlignment="1">
      <alignment vertical="center"/>
    </xf>
    <xf numFmtId="0" fontId="73" fillId="0" borderId="20" xfId="27" applyFont="1" applyBorder="1" applyAlignment="1">
      <alignment vertical="center"/>
    </xf>
    <xf numFmtId="0" fontId="85" fillId="10" borderId="43" xfId="27" applyFont="1" applyFill="1" applyBorder="1" applyAlignment="1">
      <alignment vertical="center"/>
    </xf>
    <xf numFmtId="38" fontId="73" fillId="10" borderId="6" xfId="4" applyFont="1" applyFill="1" applyBorder="1" applyAlignment="1" applyProtection="1">
      <alignment vertical="center"/>
    </xf>
    <xf numFmtId="0" fontId="70" fillId="0" borderId="6" xfId="0" applyFont="1" applyBorder="1" applyAlignment="1">
      <alignment vertical="center"/>
    </xf>
    <xf numFmtId="0" fontId="70" fillId="10" borderId="6" xfId="0" applyFont="1" applyFill="1" applyBorder="1" applyAlignment="1">
      <alignment vertical="center"/>
    </xf>
    <xf numFmtId="0" fontId="70" fillId="10" borderId="20" xfId="0" applyFont="1" applyFill="1" applyBorder="1" applyAlignment="1">
      <alignment vertical="center"/>
    </xf>
    <xf numFmtId="0" fontId="91" fillId="2" borderId="0" xfId="27" applyFont="1" applyFill="1" applyAlignment="1">
      <alignment vertical="center"/>
    </xf>
    <xf numFmtId="181" fontId="73" fillId="2" borderId="0" xfId="27" applyNumberFormat="1" applyFont="1" applyFill="1" applyAlignment="1">
      <alignment vertical="center"/>
    </xf>
    <xf numFmtId="0" fontId="81" fillId="2" borderId="0" xfId="27" applyFont="1" applyFill="1" applyAlignment="1">
      <alignment horizontal="right" vertical="center"/>
    </xf>
    <xf numFmtId="181" fontId="73" fillId="2" borderId="0" xfId="27" applyNumberFormat="1" applyFont="1" applyFill="1" applyAlignment="1">
      <alignment horizontal="right" vertical="center"/>
    </xf>
    <xf numFmtId="0" fontId="73" fillId="0" borderId="15" xfId="27" applyFont="1" applyBorder="1" applyAlignment="1">
      <alignment horizontal="left" vertical="center"/>
    </xf>
    <xf numFmtId="181" fontId="73" fillId="2" borderId="16" xfId="27" applyNumberFormat="1" applyFont="1" applyFill="1" applyBorder="1" applyAlignment="1">
      <alignment horizontal="distributed" vertical="center" justifyLastLine="1"/>
    </xf>
    <xf numFmtId="0" fontId="73" fillId="2" borderId="16" xfId="27" applyFont="1" applyFill="1" applyBorder="1" applyAlignment="1">
      <alignment horizontal="distributed" vertical="center" justifyLastLine="1"/>
    </xf>
    <xf numFmtId="0" fontId="73" fillId="10" borderId="46" xfId="27" applyFont="1" applyFill="1" applyBorder="1" applyAlignment="1">
      <alignment vertical="center"/>
    </xf>
    <xf numFmtId="0" fontId="73" fillId="10" borderId="47" xfId="27" applyFont="1" applyFill="1" applyBorder="1" applyAlignment="1">
      <alignment vertical="center"/>
    </xf>
    <xf numFmtId="0" fontId="73" fillId="10" borderId="47" xfId="27" applyFont="1" applyFill="1" applyBorder="1" applyAlignment="1">
      <alignment horizontal="distributed" vertical="center"/>
    </xf>
    <xf numFmtId="0" fontId="73" fillId="10" borderId="48" xfId="27" applyFont="1" applyFill="1" applyBorder="1" applyAlignment="1">
      <alignment vertical="center"/>
    </xf>
    <xf numFmtId="181" fontId="73" fillId="2" borderId="1" xfId="27" applyNumberFormat="1" applyFont="1" applyFill="1" applyBorder="1" applyAlignment="1">
      <alignment horizontal="right" vertical="center"/>
    </xf>
    <xf numFmtId="0" fontId="94" fillId="2" borderId="1" xfId="27" applyFont="1" applyFill="1" applyBorder="1" applyAlignment="1">
      <alignment vertical="center"/>
    </xf>
    <xf numFmtId="0" fontId="93" fillId="0" borderId="0" xfId="1" applyFont="1" applyAlignment="1" applyProtection="1">
      <alignment vertical="center"/>
    </xf>
    <xf numFmtId="0" fontId="95" fillId="0" borderId="0" xfId="1" applyFont="1" applyFill="1" applyAlignment="1" applyProtection="1">
      <alignment vertical="center"/>
    </xf>
    <xf numFmtId="0" fontId="95" fillId="0" borderId="0" xfId="1" quotePrefix="1" applyFont="1" applyFill="1" applyBorder="1" applyAlignment="1" applyProtection="1">
      <alignment vertical="center"/>
    </xf>
    <xf numFmtId="0" fontId="99" fillId="2" borderId="0" xfId="48" applyFont="1" applyFill="1" applyAlignment="1">
      <alignment vertical="center"/>
    </xf>
    <xf numFmtId="178" fontId="94" fillId="10" borderId="4" xfId="48" applyNumberFormat="1" applyFont="1" applyFill="1" applyBorder="1" applyAlignment="1">
      <alignment horizontal="center" vertical="center"/>
    </xf>
    <xf numFmtId="178" fontId="94" fillId="0" borderId="3" xfId="48" applyNumberFormat="1" applyFont="1" applyBorder="1" applyAlignment="1">
      <alignment horizontal="center" vertical="center"/>
    </xf>
    <xf numFmtId="178" fontId="94" fillId="0" borderId="4" xfId="48" applyNumberFormat="1" applyFont="1" applyBorder="1" applyAlignment="1">
      <alignment horizontal="center" vertical="center"/>
    </xf>
    <xf numFmtId="0" fontId="75" fillId="2" borderId="0" xfId="48" applyFont="1" applyFill="1" applyAlignment="1">
      <alignment horizontal="right" vertical="center"/>
    </xf>
    <xf numFmtId="0" fontId="96" fillId="2" borderId="15" xfId="27" applyFont="1" applyFill="1" applyBorder="1" applyAlignment="1">
      <alignment vertical="center"/>
    </xf>
    <xf numFmtId="0" fontId="70" fillId="2" borderId="0" xfId="48" applyFont="1" applyFill="1" applyAlignment="1">
      <alignment horizontal="right" vertical="center"/>
    </xf>
    <xf numFmtId="0" fontId="94" fillId="2" borderId="2" xfId="48" applyFont="1" applyFill="1" applyBorder="1" applyAlignment="1">
      <alignment horizontal="distributed" vertical="center" wrapText="1"/>
    </xf>
    <xf numFmtId="0" fontId="94" fillId="2" borderId="3" xfId="48" applyFont="1" applyFill="1" applyBorder="1" applyAlignment="1">
      <alignment horizontal="distributed" vertical="center" wrapText="1"/>
    </xf>
    <xf numFmtId="0" fontId="94" fillId="2" borderId="4" xfId="48" applyFont="1" applyFill="1" applyBorder="1" applyAlignment="1">
      <alignment horizontal="distributed" vertical="center" wrapText="1"/>
    </xf>
    <xf numFmtId="0" fontId="94" fillId="2" borderId="3" xfId="48" applyFont="1" applyFill="1" applyBorder="1" applyAlignment="1">
      <alignment horizontal="center" vertical="center" wrapText="1"/>
    </xf>
    <xf numFmtId="0" fontId="94" fillId="2" borderId="3" xfId="48" applyFont="1" applyFill="1" applyBorder="1" applyAlignment="1">
      <alignment horizontal="distributed" vertical="center"/>
    </xf>
    <xf numFmtId="0" fontId="94" fillId="2" borderId="12" xfId="48" applyFont="1" applyFill="1" applyBorder="1" applyAlignment="1">
      <alignment horizontal="distributed" vertical="center" wrapText="1"/>
    </xf>
    <xf numFmtId="0" fontId="94" fillId="2" borderId="5" xfId="48" applyFont="1" applyFill="1" applyBorder="1" applyAlignment="1">
      <alignment horizontal="right" vertical="top"/>
    </xf>
    <xf numFmtId="0" fontId="94" fillId="2" borderId="6" xfId="48" applyFont="1" applyFill="1" applyBorder="1" applyAlignment="1">
      <alignment horizontal="right" vertical="top"/>
    </xf>
    <xf numFmtId="0" fontId="94" fillId="2" borderId="7" xfId="48" applyFont="1" applyFill="1" applyBorder="1" applyAlignment="1">
      <alignment horizontal="right" vertical="top"/>
    </xf>
    <xf numFmtId="0" fontId="94" fillId="2" borderId="13" xfId="48" applyFont="1" applyFill="1" applyBorder="1" applyAlignment="1">
      <alignment horizontal="right" vertical="top"/>
    </xf>
    <xf numFmtId="0" fontId="71" fillId="0" borderId="0" xfId="1" applyFont="1" applyAlignment="1" applyProtection="1"/>
    <xf numFmtId="0" fontId="72" fillId="0" borderId="0" xfId="48" applyFont="1" applyAlignment="1" applyProtection="1">
      <alignment vertical="center"/>
      <protection locked="0"/>
    </xf>
    <xf numFmtId="178" fontId="94" fillId="3" borderId="4" xfId="48" applyNumberFormat="1" applyFont="1" applyFill="1" applyBorder="1" applyAlignment="1" applyProtection="1">
      <alignment horizontal="center" vertical="center"/>
      <protection locked="0"/>
    </xf>
    <xf numFmtId="178" fontId="94" fillId="3" borderId="12" xfId="48" applyNumberFormat="1" applyFont="1" applyFill="1" applyBorder="1" applyAlignment="1" applyProtection="1">
      <alignment horizontal="center" vertical="center" wrapText="1"/>
      <protection locked="0"/>
    </xf>
    <xf numFmtId="178" fontId="94" fillId="3" borderId="3" xfId="48" applyNumberFormat="1" applyFont="1" applyFill="1" applyBorder="1" applyAlignment="1" applyProtection="1">
      <alignment horizontal="center" vertical="center"/>
      <protection locked="0"/>
    </xf>
    <xf numFmtId="180" fontId="94" fillId="3" borderId="4" xfId="48" applyNumberFormat="1" applyFont="1" applyFill="1" applyBorder="1" applyAlignment="1" applyProtection="1">
      <alignment horizontal="center" vertical="center"/>
      <protection locked="0"/>
    </xf>
    <xf numFmtId="180" fontId="94" fillId="5" borderId="4" xfId="48" applyNumberFormat="1" applyFont="1" applyFill="1" applyBorder="1" applyAlignment="1" applyProtection="1">
      <alignment horizontal="center" vertical="center"/>
      <protection locked="0"/>
    </xf>
    <xf numFmtId="178" fontId="72" fillId="3" borderId="3" xfId="48" applyNumberFormat="1" applyFont="1" applyFill="1" applyBorder="1" applyAlignment="1" applyProtection="1">
      <alignment horizontal="center" vertical="center" wrapText="1"/>
      <protection locked="0"/>
    </xf>
    <xf numFmtId="178" fontId="94" fillId="3" borderId="2" xfId="48" applyNumberFormat="1" applyFont="1" applyFill="1" applyBorder="1" applyAlignment="1" applyProtection="1">
      <alignment horizontal="center" vertical="center"/>
      <protection locked="0"/>
    </xf>
    <xf numFmtId="0" fontId="72" fillId="2" borderId="0" xfId="27" applyFont="1" applyFill="1" applyAlignment="1">
      <alignment horizontal="center" vertical="center"/>
    </xf>
    <xf numFmtId="0" fontId="72" fillId="10" borderId="0" xfId="27" applyFont="1" applyFill="1" applyAlignment="1">
      <alignment vertical="center"/>
    </xf>
    <xf numFmtId="0" fontId="72" fillId="2" borderId="15" xfId="27" applyFont="1" applyFill="1" applyBorder="1" applyAlignment="1">
      <alignment horizontal="left" vertical="center"/>
    </xf>
    <xf numFmtId="0" fontId="94" fillId="2" borderId="15" xfId="27" applyFont="1" applyFill="1" applyBorder="1" applyAlignment="1">
      <alignment horizontal="left" vertical="center"/>
    </xf>
    <xf numFmtId="0" fontId="72" fillId="4" borderId="16" xfId="27" applyFont="1" applyFill="1" applyBorder="1" applyAlignment="1">
      <alignment horizontal="center" vertical="center"/>
    </xf>
    <xf numFmtId="0" fontId="72" fillId="4" borderId="16" xfId="27" applyFont="1" applyFill="1" applyBorder="1" applyAlignment="1">
      <alignment horizontal="center" vertical="center" wrapText="1"/>
    </xf>
    <xf numFmtId="0" fontId="72" fillId="0" borderId="16" xfId="27" applyFont="1" applyBorder="1" applyAlignment="1">
      <alignment horizontal="center" vertical="center"/>
    </xf>
    <xf numFmtId="0" fontId="95" fillId="0" borderId="0" xfId="1" applyFont="1" applyAlignment="1" applyProtection="1"/>
    <xf numFmtId="0" fontId="72" fillId="2" borderId="15" xfId="27" applyFont="1" applyFill="1" applyBorder="1" applyAlignment="1">
      <alignment vertical="center"/>
    </xf>
    <xf numFmtId="0" fontId="103" fillId="0" borderId="15" xfId="0" applyFont="1" applyBorder="1" applyAlignment="1">
      <alignment horizontal="left" vertical="center"/>
    </xf>
    <xf numFmtId="0" fontId="72" fillId="4" borderId="16" xfId="27" applyFont="1" applyFill="1" applyBorder="1" applyAlignment="1">
      <alignment horizontal="center" vertical="center" wrapText="1" shrinkToFit="1"/>
    </xf>
    <xf numFmtId="0" fontId="72" fillId="0" borderId="47" xfId="27" applyFont="1" applyBorder="1" applyAlignment="1">
      <alignment vertical="center"/>
    </xf>
    <xf numFmtId="0" fontId="70" fillId="2" borderId="0" xfId="0" applyFont="1" applyFill="1" applyAlignment="1">
      <alignment vertical="center"/>
    </xf>
    <xf numFmtId="0" fontId="70" fillId="2" borderId="0" xfId="0" applyFont="1" applyFill="1" applyAlignment="1">
      <alignment horizontal="center" vertical="center"/>
    </xf>
    <xf numFmtId="0" fontId="102" fillId="2" borderId="0" xfId="27" applyFont="1" applyFill="1" applyAlignment="1">
      <alignment vertical="center"/>
    </xf>
    <xf numFmtId="0" fontId="75" fillId="2" borderId="0" xfId="27" applyFont="1" applyFill="1" applyAlignment="1">
      <alignment horizontal="left" vertical="center"/>
    </xf>
    <xf numFmtId="0" fontId="72" fillId="2" borderId="16" xfId="27" applyFont="1" applyFill="1" applyBorder="1" applyAlignment="1">
      <alignment horizontal="center" vertical="center"/>
    </xf>
    <xf numFmtId="0" fontId="98" fillId="0" borderId="0" xfId="27" applyFont="1" applyAlignment="1">
      <alignment vertical="center"/>
    </xf>
    <xf numFmtId="38" fontId="45" fillId="2" borderId="16" xfId="4" applyFont="1" applyFill="1" applyBorder="1" applyAlignment="1" applyProtection="1">
      <alignment vertical="center"/>
    </xf>
    <xf numFmtId="185" fontId="52" fillId="2" borderId="16" xfId="9" applyNumberFormat="1" applyFont="1" applyFill="1" applyBorder="1" applyProtection="1">
      <alignment vertical="center"/>
    </xf>
    <xf numFmtId="185" fontId="45" fillId="2" borderId="16" xfId="32" applyNumberFormat="1" applyFont="1" applyFill="1" applyBorder="1">
      <alignment vertical="center"/>
    </xf>
    <xf numFmtId="185" fontId="45" fillId="2" borderId="16" xfId="32" applyNumberFormat="1" applyFont="1" applyFill="1" applyBorder="1" applyAlignment="1">
      <alignment horizontal="center" vertical="center"/>
    </xf>
    <xf numFmtId="0" fontId="45" fillId="2" borderId="0" xfId="32" applyFont="1" applyFill="1">
      <alignment vertical="center"/>
    </xf>
    <xf numFmtId="185" fontId="45" fillId="0" borderId="0" xfId="32" applyNumberFormat="1" applyFont="1">
      <alignment vertical="center"/>
    </xf>
    <xf numFmtId="185" fontId="45" fillId="2" borderId="0" xfId="32" applyNumberFormat="1" applyFont="1" applyFill="1">
      <alignment vertical="center"/>
    </xf>
    <xf numFmtId="0" fontId="45" fillId="10" borderId="0" xfId="32" applyFont="1" applyFill="1">
      <alignment vertical="center"/>
    </xf>
    <xf numFmtId="0" fontId="45" fillId="0" borderId="0" xfId="32" applyFont="1">
      <alignment vertical="center"/>
    </xf>
    <xf numFmtId="185" fontId="45" fillId="2" borderId="0" xfId="32" applyNumberFormat="1" applyFont="1" applyFill="1" applyAlignment="1">
      <alignment horizontal="center" vertical="center"/>
    </xf>
    <xf numFmtId="0" fontId="45" fillId="2" borderId="0" xfId="32" applyFont="1" applyFill="1" applyAlignment="1">
      <alignment horizontal="right" vertical="center"/>
    </xf>
    <xf numFmtId="0" fontId="45" fillId="0" borderId="0" xfId="0" applyFont="1" applyAlignment="1">
      <alignment horizontal="left" vertical="center"/>
    </xf>
    <xf numFmtId="38" fontId="45" fillId="2" borderId="16" xfId="4" applyFont="1" applyFill="1" applyBorder="1" applyAlignment="1" applyProtection="1">
      <alignment horizontal="center" vertical="center"/>
    </xf>
    <xf numFmtId="0" fontId="48" fillId="0" borderId="0" xfId="1" applyFont="1" applyAlignment="1" applyProtection="1"/>
    <xf numFmtId="38" fontId="45" fillId="0" borderId="0" xfId="4" applyFont="1" applyFill="1" applyAlignment="1" applyProtection="1">
      <alignment vertical="center"/>
    </xf>
    <xf numFmtId="183" fontId="45" fillId="0" borderId="0" xfId="4" applyNumberFormat="1" applyFont="1" applyFill="1" applyAlignment="1" applyProtection="1">
      <alignment horizontal="center" vertical="center"/>
    </xf>
    <xf numFmtId="38" fontId="45" fillId="0" borderId="0" xfId="4" applyFont="1" applyFill="1" applyAlignment="1" applyProtection="1">
      <alignment horizontal="center" vertical="center"/>
    </xf>
    <xf numFmtId="38" fontId="45" fillId="0" borderId="0" xfId="4" applyFont="1" applyFill="1" applyAlignment="1" applyProtection="1">
      <alignment horizontal="right" vertical="center"/>
    </xf>
    <xf numFmtId="179" fontId="45" fillId="0" borderId="0" xfId="4" applyNumberFormat="1" applyFont="1" applyFill="1" applyAlignment="1" applyProtection="1">
      <alignment vertical="center"/>
    </xf>
    <xf numFmtId="0" fontId="45" fillId="10" borderId="0" xfId="0" applyFont="1" applyFill="1" applyAlignment="1">
      <alignment horizontal="center" vertical="center"/>
    </xf>
    <xf numFmtId="0" fontId="45" fillId="10" borderId="0" xfId="0" applyFont="1" applyFill="1" applyAlignment="1">
      <alignment horizontal="left" vertical="center" shrinkToFit="1"/>
    </xf>
    <xf numFmtId="0" fontId="47" fillId="10" borderId="0" xfId="0" applyFont="1" applyFill="1" applyAlignment="1">
      <alignment vertical="center" wrapText="1" shrinkToFit="1"/>
    </xf>
    <xf numFmtId="182" fontId="49" fillId="0" borderId="20" xfId="4" applyNumberFormat="1" applyFont="1" applyFill="1" applyBorder="1" applyAlignment="1" applyProtection="1">
      <alignment vertical="center"/>
    </xf>
    <xf numFmtId="38" fontId="45" fillId="0" borderId="32" xfId="4" applyFont="1" applyFill="1" applyBorder="1" applyAlignment="1" applyProtection="1">
      <alignment vertical="center"/>
    </xf>
    <xf numFmtId="0" fontId="45" fillId="0" borderId="39" xfId="0" applyFont="1" applyBorder="1" applyAlignment="1">
      <alignment vertical="center"/>
    </xf>
    <xf numFmtId="0" fontId="45" fillId="0" borderId="15" xfId="0" applyFont="1" applyBorder="1" applyAlignment="1">
      <alignment vertical="center"/>
    </xf>
    <xf numFmtId="6" fontId="49" fillId="0" borderId="20" xfId="4" applyNumberFormat="1" applyFont="1" applyFill="1" applyBorder="1" applyAlignment="1" applyProtection="1">
      <alignment vertical="center" shrinkToFit="1"/>
    </xf>
    <xf numFmtId="40" fontId="45" fillId="0" borderId="0" xfId="4" applyNumberFormat="1" applyFont="1" applyFill="1" applyAlignment="1" applyProtection="1">
      <alignment horizontal="center" vertical="center"/>
    </xf>
    <xf numFmtId="0" fontId="45" fillId="0" borderId="109" xfId="4" applyNumberFormat="1" applyFont="1" applyFill="1" applyBorder="1" applyAlignment="1" applyProtection="1">
      <alignment vertical="center"/>
    </xf>
    <xf numFmtId="38" fontId="45" fillId="0" borderId="85" xfId="4" applyFont="1" applyFill="1" applyBorder="1" applyAlignment="1" applyProtection="1">
      <alignment horizontal="center" vertical="center"/>
    </xf>
    <xf numFmtId="6" fontId="57" fillId="0" borderId="89" xfId="4" applyNumberFormat="1" applyFont="1" applyFill="1" applyBorder="1" applyAlignment="1" applyProtection="1">
      <alignment vertical="center" shrinkToFit="1"/>
    </xf>
    <xf numFmtId="182" fontId="49" fillId="0" borderId="89" xfId="4" applyNumberFormat="1" applyFont="1" applyFill="1" applyBorder="1" applyAlignment="1" applyProtection="1">
      <alignment vertical="center"/>
    </xf>
    <xf numFmtId="0" fontId="45" fillId="0" borderId="111" xfId="4" applyNumberFormat="1" applyFont="1" applyFill="1" applyBorder="1" applyAlignment="1" applyProtection="1">
      <alignment vertical="center"/>
    </xf>
    <xf numFmtId="38" fontId="45" fillId="0" borderId="87" xfId="4" applyFont="1" applyFill="1" applyBorder="1" applyAlignment="1" applyProtection="1">
      <alignment horizontal="center" vertical="center"/>
    </xf>
    <xf numFmtId="6" fontId="57" fillId="0" borderId="79" xfId="4" applyNumberFormat="1" applyFont="1" applyFill="1" applyBorder="1" applyAlignment="1" applyProtection="1">
      <alignment vertical="center" shrinkToFit="1"/>
    </xf>
    <xf numFmtId="182" fontId="49" fillId="0" borderId="79" xfId="4" applyNumberFormat="1" applyFont="1" applyFill="1" applyBorder="1" applyAlignment="1" applyProtection="1">
      <alignment vertical="center"/>
    </xf>
    <xf numFmtId="6" fontId="67" fillId="0" borderId="86" xfId="4" applyNumberFormat="1" applyFont="1" applyFill="1" applyBorder="1" applyAlignment="1" applyProtection="1">
      <alignment vertical="center" shrinkToFit="1"/>
    </xf>
    <xf numFmtId="6" fontId="49" fillId="0" borderId="54" xfId="4" applyNumberFormat="1" applyFont="1" applyFill="1" applyBorder="1" applyAlignment="1" applyProtection="1">
      <alignment vertical="center" shrinkToFit="1"/>
    </xf>
    <xf numFmtId="182" fontId="49" fillId="9" borderId="54" xfId="4" applyNumberFormat="1" applyFont="1" applyFill="1" applyBorder="1" applyAlignment="1" applyProtection="1">
      <alignment vertical="center"/>
    </xf>
    <xf numFmtId="182" fontId="25" fillId="0" borderId="80" xfId="4" applyNumberFormat="1" applyFont="1" applyFill="1" applyBorder="1" applyAlignment="1" applyProtection="1">
      <alignment vertical="center"/>
    </xf>
    <xf numFmtId="182" fontId="25" fillId="0" borderId="51" xfId="4" applyNumberFormat="1" applyFont="1" applyFill="1" applyBorder="1" applyAlignment="1" applyProtection="1">
      <alignment vertical="center"/>
    </xf>
    <xf numFmtId="182" fontId="25" fillId="0" borderId="90" xfId="4" applyNumberFormat="1" applyFont="1" applyFill="1" applyBorder="1" applyAlignment="1" applyProtection="1">
      <alignment vertical="center"/>
    </xf>
    <xf numFmtId="182" fontId="45" fillId="0" borderId="0" xfId="4" applyNumberFormat="1" applyFont="1" applyFill="1" applyAlignment="1" applyProtection="1">
      <alignment vertical="center"/>
    </xf>
    <xf numFmtId="6" fontId="67" fillId="0" borderId="94" xfId="4" applyNumberFormat="1" applyFont="1" applyFill="1" applyBorder="1" applyAlignment="1" applyProtection="1">
      <alignment vertical="center" shrinkToFit="1"/>
    </xf>
    <xf numFmtId="6" fontId="49" fillId="0" borderId="93" xfId="4" applyNumberFormat="1" applyFont="1" applyFill="1" applyBorder="1" applyAlignment="1" applyProtection="1">
      <alignment vertical="center" shrinkToFit="1"/>
    </xf>
    <xf numFmtId="182" fontId="49" fillId="9" borderId="93" xfId="4" applyNumberFormat="1" applyFont="1" applyFill="1" applyBorder="1" applyAlignment="1" applyProtection="1">
      <alignment vertical="center"/>
    </xf>
    <xf numFmtId="182" fontId="25" fillId="0" borderId="95" xfId="4" applyNumberFormat="1" applyFont="1" applyFill="1" applyBorder="1" applyAlignment="1" applyProtection="1">
      <alignment vertical="center"/>
    </xf>
    <xf numFmtId="182" fontId="25" fillId="0" borderId="96" xfId="4" applyNumberFormat="1" applyFont="1" applyFill="1" applyBorder="1" applyAlignment="1" applyProtection="1">
      <alignment vertical="center"/>
    </xf>
    <xf numFmtId="182" fontId="25" fillId="0" borderId="97" xfId="4" applyNumberFormat="1" applyFont="1" applyFill="1" applyBorder="1" applyAlignment="1" applyProtection="1">
      <alignment vertical="center"/>
    </xf>
    <xf numFmtId="38" fontId="45" fillId="0" borderId="13" xfId="4" applyFont="1" applyFill="1" applyBorder="1" applyAlignment="1" applyProtection="1">
      <alignment vertical="center"/>
    </xf>
    <xf numFmtId="38" fontId="45" fillId="0" borderId="127" xfId="4" applyFont="1" applyFill="1" applyBorder="1" applyAlignment="1" applyProtection="1">
      <alignment vertical="center"/>
    </xf>
    <xf numFmtId="0" fontId="45" fillId="0" borderId="82" xfId="4" applyNumberFormat="1" applyFont="1" applyFill="1" applyBorder="1" applyAlignment="1" applyProtection="1">
      <alignment vertical="center" shrinkToFit="1"/>
    </xf>
    <xf numFmtId="38" fontId="45" fillId="0" borderId="0" xfId="4" applyFont="1" applyFill="1" applyBorder="1" applyAlignment="1" applyProtection="1">
      <alignment vertical="center"/>
    </xf>
    <xf numFmtId="38" fontId="45" fillId="0" borderId="106" xfId="4" applyFont="1" applyFill="1" applyBorder="1" applyAlignment="1" applyProtection="1">
      <alignment vertical="center"/>
    </xf>
    <xf numFmtId="0" fontId="45" fillId="0" borderId="95" xfId="4" applyNumberFormat="1" applyFont="1" applyFill="1" applyBorder="1" applyAlignment="1" applyProtection="1">
      <alignment vertical="center" shrinkToFit="1"/>
    </xf>
    <xf numFmtId="6" fontId="67" fillId="0" borderId="88" xfId="4" applyNumberFormat="1" applyFont="1" applyFill="1" applyBorder="1" applyAlignment="1" applyProtection="1">
      <alignment vertical="center" shrinkToFit="1"/>
    </xf>
    <xf numFmtId="6" fontId="49" fillId="0" borderId="84" xfId="4" applyNumberFormat="1" applyFont="1" applyFill="1" applyBorder="1" applyAlignment="1" applyProtection="1">
      <alignment vertical="center" shrinkToFit="1"/>
    </xf>
    <xf numFmtId="182" fontId="49" fillId="9" borderId="84" xfId="4" applyNumberFormat="1" applyFont="1" applyFill="1" applyBorder="1" applyAlignment="1" applyProtection="1">
      <alignment vertical="center"/>
    </xf>
    <xf numFmtId="182" fontId="25" fillId="0" borderId="81" xfId="4" applyNumberFormat="1" applyFont="1" applyFill="1" applyBorder="1" applyAlignment="1" applyProtection="1">
      <alignment vertical="center"/>
    </xf>
    <xf numFmtId="182" fontId="25" fillId="0" borderId="52" xfId="4" applyNumberFormat="1" applyFont="1" applyFill="1" applyBorder="1" applyAlignment="1" applyProtection="1">
      <alignment vertical="center"/>
    </xf>
    <xf numFmtId="182" fontId="25" fillId="0" borderId="91" xfId="4" applyNumberFormat="1" applyFont="1" applyFill="1" applyBorder="1" applyAlignment="1" applyProtection="1">
      <alignment vertical="center"/>
    </xf>
    <xf numFmtId="6" fontId="67" fillId="0" borderId="87" xfId="4" applyNumberFormat="1" applyFont="1" applyFill="1" applyBorder="1" applyAlignment="1" applyProtection="1">
      <alignment vertical="center" shrinkToFit="1"/>
    </xf>
    <xf numFmtId="6" fontId="49" fillId="0" borderId="79" xfId="4" applyNumberFormat="1" applyFont="1" applyFill="1" applyBorder="1" applyAlignment="1" applyProtection="1">
      <alignment vertical="center" shrinkToFit="1"/>
    </xf>
    <xf numFmtId="182" fontId="49" fillId="9" borderId="79" xfId="4" applyNumberFormat="1" applyFont="1" applyFill="1" applyBorder="1" applyAlignment="1" applyProtection="1">
      <alignment vertical="center"/>
    </xf>
    <xf numFmtId="182" fontId="25" fillId="0" borderId="82" xfId="4" applyNumberFormat="1" applyFont="1" applyFill="1" applyBorder="1" applyAlignment="1" applyProtection="1">
      <alignment vertical="center"/>
    </xf>
    <xf numFmtId="182" fontId="25" fillId="0" borderId="53" xfId="4" applyNumberFormat="1" applyFont="1" applyFill="1" applyBorder="1" applyAlignment="1" applyProtection="1">
      <alignment vertical="center"/>
    </xf>
    <xf numFmtId="182" fontId="25" fillId="0" borderId="92" xfId="4" applyNumberFormat="1" applyFont="1" applyFill="1" applyBorder="1" applyAlignment="1" applyProtection="1">
      <alignment vertical="center"/>
    </xf>
    <xf numFmtId="0" fontId="45" fillId="0" borderId="80" xfId="4" applyNumberFormat="1" applyFont="1" applyFill="1" applyBorder="1" applyAlignment="1" applyProtection="1">
      <alignment vertical="center" shrinkToFit="1"/>
    </xf>
    <xf numFmtId="38" fontId="45" fillId="7" borderId="13" xfId="4" applyFont="1" applyFill="1" applyBorder="1" applyAlignment="1" applyProtection="1">
      <alignment vertical="center"/>
    </xf>
    <xf numFmtId="38" fontId="45" fillId="7" borderId="127" xfId="4" applyFont="1" applyFill="1" applyBorder="1" applyAlignment="1" applyProtection="1">
      <alignment vertical="center"/>
    </xf>
    <xf numFmtId="0" fontId="45" fillId="0" borderId="104" xfId="4" applyNumberFormat="1" applyFont="1" applyFill="1" applyBorder="1" applyAlignment="1" applyProtection="1">
      <alignment vertical="center" shrinkToFit="1"/>
    </xf>
    <xf numFmtId="38" fontId="45" fillId="7" borderId="129" xfId="4" applyFont="1" applyFill="1" applyBorder="1" applyAlignment="1" applyProtection="1">
      <alignment vertical="center"/>
    </xf>
    <xf numFmtId="0" fontId="45" fillId="0" borderId="81" xfId="4" applyNumberFormat="1" applyFont="1" applyFill="1" applyBorder="1" applyAlignment="1" applyProtection="1">
      <alignment vertical="center" shrinkToFit="1"/>
    </xf>
    <xf numFmtId="38" fontId="45" fillId="0" borderId="128" xfId="4" applyFont="1" applyFill="1" applyBorder="1" applyAlignment="1" applyProtection="1">
      <alignment vertical="center"/>
    </xf>
    <xf numFmtId="182" fontId="25" fillId="0" borderId="117" xfId="4" applyNumberFormat="1" applyFont="1" applyFill="1" applyBorder="1" applyAlignment="1" applyProtection="1">
      <alignment vertical="center"/>
    </xf>
    <xf numFmtId="182" fontId="25" fillId="0" borderId="118" xfId="4" applyNumberFormat="1" applyFont="1" applyFill="1" applyBorder="1" applyAlignment="1" applyProtection="1">
      <alignment vertical="center"/>
    </xf>
    <xf numFmtId="38" fontId="45" fillId="7" borderId="103" xfId="4" applyFont="1" applyFill="1" applyBorder="1" applyAlignment="1" applyProtection="1">
      <alignment vertical="center"/>
    </xf>
    <xf numFmtId="0" fontId="45" fillId="0" borderId="103" xfId="4" applyNumberFormat="1" applyFont="1" applyFill="1" applyBorder="1" applyAlignment="1" applyProtection="1">
      <alignment vertical="center" shrinkToFit="1"/>
    </xf>
    <xf numFmtId="183" fontId="63" fillId="8" borderId="119" xfId="4" applyNumberFormat="1" applyFont="1" applyFill="1" applyBorder="1" applyAlignment="1" applyProtection="1">
      <alignment horizontal="center" vertical="center"/>
    </xf>
    <xf numFmtId="183" fontId="66" fillId="8" borderId="121" xfId="4" applyNumberFormat="1" applyFont="1" applyFill="1" applyBorder="1" applyAlignment="1" applyProtection="1">
      <alignment horizontal="center" vertical="center" shrinkToFit="1"/>
    </xf>
    <xf numFmtId="183" fontId="63" fillId="8" borderId="122" xfId="4" applyNumberFormat="1" applyFont="1" applyFill="1" applyBorder="1" applyAlignment="1" applyProtection="1">
      <alignment horizontal="center" vertical="center"/>
    </xf>
    <xf numFmtId="179" fontId="45" fillId="0" borderId="13" xfId="4" applyNumberFormat="1" applyFont="1" applyFill="1" applyBorder="1" applyAlignment="1" applyProtection="1">
      <alignment vertical="center"/>
    </xf>
    <xf numFmtId="182" fontId="63" fillId="8" borderId="28" xfId="4" applyNumberFormat="1" applyFont="1" applyFill="1" applyBorder="1" applyAlignment="1" applyProtection="1">
      <alignment horizontal="center" vertical="center"/>
    </xf>
    <xf numFmtId="182" fontId="66" fillId="8" borderId="120" xfId="4" applyNumberFormat="1" applyFont="1" applyFill="1" applyBorder="1" applyAlignment="1" applyProtection="1">
      <alignment vertical="center"/>
    </xf>
    <xf numFmtId="182" fontId="66" fillId="8" borderId="12" xfId="4" applyNumberFormat="1" applyFont="1" applyFill="1" applyBorder="1" applyAlignment="1" applyProtection="1">
      <alignment horizontal="center" vertical="center"/>
    </xf>
    <xf numFmtId="182" fontId="49" fillId="0" borderId="0" xfId="4" applyNumberFormat="1" applyFont="1" applyFill="1" applyAlignment="1" applyProtection="1">
      <alignment vertical="center"/>
    </xf>
    <xf numFmtId="38" fontId="45" fillId="0" borderId="0" xfId="4" applyFont="1" applyFill="1" applyAlignment="1" applyProtection="1">
      <alignment horizontal="left" vertical="center" shrinkToFit="1"/>
    </xf>
    <xf numFmtId="182" fontId="45" fillId="0" borderId="0" xfId="4" applyNumberFormat="1" applyFont="1" applyFill="1" applyAlignment="1" applyProtection="1">
      <alignment vertical="center" shrinkToFit="1"/>
    </xf>
    <xf numFmtId="182" fontId="45" fillId="0" borderId="0" xfId="4" applyNumberFormat="1" applyFont="1" applyFill="1" applyAlignment="1" applyProtection="1">
      <alignment horizontal="center" vertical="center" shrinkToFit="1"/>
    </xf>
    <xf numFmtId="38" fontId="45" fillId="0" borderId="0" xfId="4" applyFont="1" applyFill="1" applyAlignment="1" applyProtection="1">
      <alignment vertical="center" shrinkToFit="1"/>
    </xf>
    <xf numFmtId="0" fontId="64" fillId="0" borderId="0" xfId="4" applyNumberFormat="1" applyFont="1" applyFill="1" applyAlignment="1" applyProtection="1">
      <alignment vertical="center"/>
    </xf>
    <xf numFmtId="38" fontId="61" fillId="0" borderId="0" xfId="4" applyFont="1" applyFill="1" applyAlignment="1" applyProtection="1">
      <alignment horizontal="left" vertical="center"/>
    </xf>
    <xf numFmtId="179" fontId="45" fillId="0" borderId="0" xfId="4" applyNumberFormat="1" applyFont="1" applyFill="1" applyAlignment="1" applyProtection="1">
      <alignment horizontal="left" vertical="center"/>
    </xf>
    <xf numFmtId="38" fontId="45" fillId="0" borderId="0" xfId="4" applyFont="1" applyFill="1" applyAlignment="1" applyProtection="1">
      <alignment horizontal="left" vertical="center"/>
    </xf>
    <xf numFmtId="0" fontId="64" fillId="0" borderId="0" xfId="4" applyNumberFormat="1" applyFont="1" applyFill="1" applyAlignment="1" applyProtection="1">
      <alignment horizontal="left" vertical="center"/>
    </xf>
    <xf numFmtId="0" fontId="25" fillId="0" borderId="116" xfId="4" applyNumberFormat="1" applyFont="1" applyFill="1" applyBorder="1" applyAlignment="1" applyProtection="1">
      <alignment horizontal="center" vertical="center" shrinkToFit="1"/>
      <protection locked="0"/>
    </xf>
    <xf numFmtId="5" fontId="45" fillId="5" borderId="79" xfId="4" applyNumberFormat="1" applyFont="1" applyFill="1" applyBorder="1" applyAlignment="1" applyProtection="1">
      <alignment vertical="center" shrinkToFit="1"/>
      <protection locked="0"/>
    </xf>
    <xf numFmtId="0" fontId="25" fillId="0" borderId="83" xfId="4" applyNumberFormat="1" applyFont="1" applyFill="1" applyBorder="1" applyAlignment="1" applyProtection="1">
      <alignment horizontal="center" vertical="center" shrinkToFit="1"/>
      <protection locked="0"/>
    </xf>
    <xf numFmtId="5" fontId="45" fillId="5" borderId="54" xfId="4" applyNumberFormat="1" applyFont="1" applyFill="1" applyBorder="1" applyAlignment="1" applyProtection="1">
      <alignment vertical="center" shrinkToFit="1"/>
      <protection locked="0"/>
    </xf>
    <xf numFmtId="0" fontId="25" fillId="0" borderId="130" xfId="4" applyNumberFormat="1" applyFont="1" applyFill="1" applyBorder="1" applyAlignment="1" applyProtection="1">
      <alignment horizontal="center" vertical="center" shrinkToFit="1"/>
      <protection locked="0"/>
    </xf>
    <xf numFmtId="5" fontId="45" fillId="5" borderId="84" xfId="4" applyNumberFormat="1" applyFont="1" applyFill="1" applyBorder="1" applyAlignment="1" applyProtection="1">
      <alignment vertical="center" shrinkToFit="1"/>
      <protection locked="0"/>
    </xf>
    <xf numFmtId="0" fontId="25" fillId="0" borderId="115" xfId="4" applyNumberFormat="1" applyFont="1" applyFill="1" applyBorder="1" applyAlignment="1" applyProtection="1">
      <alignment horizontal="center" vertical="center" shrinkToFit="1"/>
      <protection locked="0"/>
    </xf>
    <xf numFmtId="5" fontId="45" fillId="5" borderId="93" xfId="4" applyNumberFormat="1" applyFont="1" applyFill="1" applyBorder="1" applyAlignment="1" applyProtection="1">
      <alignment vertical="center" shrinkToFit="1"/>
      <protection locked="0"/>
    </xf>
    <xf numFmtId="40" fontId="45" fillId="5" borderId="0" xfId="4" applyNumberFormat="1" applyFont="1" applyFill="1" applyAlignment="1" applyProtection="1">
      <alignment horizontal="center" vertical="center"/>
      <protection locked="0"/>
    </xf>
    <xf numFmtId="0" fontId="64" fillId="0" borderId="0" xfId="0" applyFont="1" applyAlignment="1">
      <alignment vertical="center"/>
    </xf>
    <xf numFmtId="0" fontId="45" fillId="0" borderId="0" xfId="0" applyFont="1" applyAlignment="1">
      <alignment horizontal="right" vertical="center" shrinkToFit="1"/>
    </xf>
    <xf numFmtId="6" fontId="45" fillId="0" borderId="0" xfId="0" applyNumberFormat="1" applyFont="1" applyAlignment="1">
      <alignment vertical="center"/>
    </xf>
    <xf numFmtId="0" fontId="50" fillId="9" borderId="35" xfId="0" applyFont="1" applyFill="1" applyBorder="1" applyAlignment="1">
      <alignment horizontal="center" vertical="center"/>
    </xf>
    <xf numFmtId="0" fontId="50" fillId="9" borderId="37" xfId="0" applyFont="1" applyFill="1" applyBorder="1" applyAlignment="1">
      <alignment horizontal="center" vertical="center" shrinkToFit="1"/>
    </xf>
    <xf numFmtId="0" fontId="50" fillId="9" borderId="37" xfId="0" applyFont="1" applyFill="1" applyBorder="1" applyAlignment="1">
      <alignment horizontal="center" vertical="center"/>
    </xf>
    <xf numFmtId="0" fontId="50" fillId="9" borderId="38" xfId="0" applyFont="1" applyFill="1" applyBorder="1" applyAlignment="1">
      <alignment horizontal="center" vertical="center"/>
    </xf>
    <xf numFmtId="0" fontId="50" fillId="9" borderId="44" xfId="0" applyFont="1" applyFill="1" applyBorder="1" applyAlignment="1">
      <alignment horizontal="center" vertical="center"/>
    </xf>
    <xf numFmtId="8" fontId="45" fillId="0" borderId="8" xfId="17" applyNumberFormat="1" applyFont="1" applyBorder="1" applyAlignment="1" applyProtection="1">
      <alignment vertical="center"/>
    </xf>
    <xf numFmtId="8" fontId="45" fillId="0" borderId="9" xfId="17" applyNumberFormat="1" applyFont="1" applyBorder="1" applyAlignment="1" applyProtection="1">
      <alignment vertical="center"/>
    </xf>
    <xf numFmtId="8" fontId="45" fillId="0" borderId="10" xfId="17" applyNumberFormat="1" applyFont="1" applyBorder="1" applyAlignment="1" applyProtection="1">
      <alignment vertical="center"/>
    </xf>
    <xf numFmtId="0" fontId="69" fillId="0" borderId="0" xfId="0" applyFont="1" applyAlignment="1">
      <alignment horizontal="right" vertical="center"/>
    </xf>
    <xf numFmtId="195" fontId="69" fillId="0" borderId="0" xfId="0" applyNumberFormat="1" applyFont="1" applyAlignment="1">
      <alignment vertical="center"/>
    </xf>
    <xf numFmtId="6" fontId="69" fillId="0" borderId="0" xfId="0" applyNumberFormat="1" applyFont="1" applyAlignment="1">
      <alignment vertical="center"/>
    </xf>
    <xf numFmtId="0" fontId="46" fillId="0" borderId="0" xfId="0" applyFont="1" applyAlignment="1">
      <alignment vertical="center"/>
    </xf>
    <xf numFmtId="0" fontId="47" fillId="0" borderId="0" xfId="0" applyFont="1" applyAlignment="1">
      <alignment vertical="center" wrapText="1" shrinkToFit="1"/>
    </xf>
    <xf numFmtId="0" fontId="47" fillId="0" borderId="0" xfId="0" applyFont="1" applyAlignment="1">
      <alignment vertical="center" shrinkToFit="1"/>
    </xf>
    <xf numFmtId="0" fontId="64" fillId="0" borderId="0" xfId="0" applyFont="1" applyAlignment="1">
      <alignment horizontal="left" vertical="center"/>
    </xf>
    <xf numFmtId="0" fontId="50" fillId="0" borderId="0" xfId="0" applyFont="1" applyAlignment="1">
      <alignment horizontal="left" vertical="center"/>
    </xf>
    <xf numFmtId="0" fontId="68" fillId="12" borderId="35" xfId="0" applyFont="1" applyFill="1" applyBorder="1" applyAlignment="1">
      <alignment horizontal="left" vertical="center" wrapText="1"/>
    </xf>
    <xf numFmtId="0" fontId="79" fillId="12" borderId="35" xfId="0" applyFont="1" applyFill="1" applyBorder="1" applyAlignment="1">
      <alignment horizontal="left" vertical="center" wrapText="1"/>
    </xf>
    <xf numFmtId="0" fontId="45" fillId="12" borderId="33" xfId="0" applyFont="1" applyFill="1" applyBorder="1" applyAlignment="1">
      <alignment horizontal="center" vertical="center"/>
    </xf>
    <xf numFmtId="0" fontId="45" fillId="0" borderId="10" xfId="0" applyFont="1" applyBorder="1" applyAlignment="1">
      <alignment vertical="center"/>
    </xf>
    <xf numFmtId="0" fontId="45" fillId="12" borderId="33" xfId="0" applyFont="1" applyFill="1" applyBorder="1" applyAlignment="1">
      <alignment horizontal="center" vertical="center" wrapText="1"/>
    </xf>
    <xf numFmtId="0" fontId="50" fillId="12" borderId="35" xfId="0" applyFont="1" applyFill="1" applyBorder="1" applyAlignment="1">
      <alignment horizontal="center" vertical="center"/>
    </xf>
    <xf numFmtId="0" fontId="50" fillId="12" borderId="37" xfId="0" applyFont="1" applyFill="1" applyBorder="1" applyAlignment="1">
      <alignment horizontal="center" vertical="center"/>
    </xf>
    <xf numFmtId="0" fontId="50" fillId="12" borderId="44" xfId="0" applyFont="1" applyFill="1" applyBorder="1" applyAlignment="1">
      <alignment horizontal="center" vertical="center"/>
    </xf>
    <xf numFmtId="0" fontId="50" fillId="12" borderId="98" xfId="0" applyFont="1" applyFill="1" applyBorder="1" applyAlignment="1">
      <alignment horizontal="center" vertical="center"/>
    </xf>
    <xf numFmtId="0" fontId="50" fillId="12" borderId="36" xfId="0" applyFont="1" applyFill="1" applyBorder="1" applyAlignment="1">
      <alignment horizontal="center" vertical="center"/>
    </xf>
    <xf numFmtId="0" fontId="50" fillId="12" borderId="38" xfId="0" applyFont="1" applyFill="1" applyBorder="1" applyAlignment="1">
      <alignment horizontal="center" vertical="center"/>
    </xf>
    <xf numFmtId="198" fontId="45" fillId="0" borderId="16" xfId="0" applyNumberFormat="1" applyFont="1" applyBorder="1" applyAlignment="1">
      <alignment horizontal="center" vertical="center"/>
    </xf>
    <xf numFmtId="49" fontId="45" fillId="13" borderId="45" xfId="0" applyNumberFormat="1" applyFont="1" applyFill="1" applyBorder="1" applyAlignment="1">
      <alignment horizontal="center" vertical="center"/>
    </xf>
    <xf numFmtId="0" fontId="45" fillId="0" borderId="99" xfId="0" applyFont="1" applyBorder="1" applyAlignment="1">
      <alignment horizontal="center" vertical="center"/>
    </xf>
    <xf numFmtId="7" fontId="45" fillId="0" borderId="16" xfId="4" applyNumberFormat="1" applyFont="1" applyBorder="1" applyAlignment="1" applyProtection="1">
      <alignment vertical="center"/>
    </xf>
    <xf numFmtId="7" fontId="45" fillId="0" borderId="9" xfId="4" applyNumberFormat="1" applyFont="1" applyBorder="1" applyAlignment="1" applyProtection="1">
      <alignment vertical="center"/>
    </xf>
    <xf numFmtId="7" fontId="45" fillId="0" borderId="0" xfId="4" applyNumberFormat="1" applyFont="1" applyFill="1" applyBorder="1" applyAlignment="1" applyProtection="1">
      <alignment vertical="center"/>
    </xf>
    <xf numFmtId="198" fontId="45" fillId="0" borderId="31" xfId="0" applyNumberFormat="1" applyFont="1" applyBorder="1" applyAlignment="1">
      <alignment horizontal="center" vertical="center"/>
    </xf>
    <xf numFmtId="49" fontId="45" fillId="13" borderId="101" xfId="0" applyNumberFormat="1" applyFont="1" applyFill="1" applyBorder="1" applyAlignment="1">
      <alignment horizontal="center" vertical="center"/>
    </xf>
    <xf numFmtId="0" fontId="45" fillId="0" borderId="100" xfId="0" applyFont="1" applyBorder="1" applyAlignment="1">
      <alignment horizontal="center" vertical="center"/>
    </xf>
    <xf numFmtId="7" fontId="45" fillId="0" borderId="31" xfId="4" applyNumberFormat="1" applyFont="1" applyBorder="1" applyAlignment="1" applyProtection="1">
      <alignment vertical="center"/>
    </xf>
    <xf numFmtId="7" fontId="45" fillId="0" borderId="10" xfId="4" applyNumberFormat="1" applyFont="1" applyBorder="1" applyAlignment="1" applyProtection="1">
      <alignment vertical="center"/>
    </xf>
    <xf numFmtId="0" fontId="69" fillId="0" borderId="0" xfId="0" applyFont="1" applyAlignment="1">
      <alignment vertical="center"/>
    </xf>
    <xf numFmtId="195" fontId="69" fillId="0" borderId="0" xfId="4" applyNumberFormat="1" applyFont="1" applyBorder="1" applyAlignment="1" applyProtection="1">
      <alignment vertical="center"/>
    </xf>
    <xf numFmtId="195" fontId="45" fillId="0" borderId="0" xfId="4" applyNumberFormat="1" applyFont="1" applyFill="1" applyBorder="1" applyAlignment="1" applyProtection="1">
      <alignment vertical="center"/>
    </xf>
    <xf numFmtId="0" fontId="50" fillId="9" borderId="36" xfId="0" applyFont="1" applyFill="1" applyBorder="1" applyAlignment="1">
      <alignment horizontal="center" vertical="center"/>
    </xf>
    <xf numFmtId="8" fontId="45" fillId="0" borderId="9" xfId="17" applyNumberFormat="1" applyFont="1" applyFill="1" applyBorder="1" applyAlignment="1" applyProtection="1">
      <alignment vertical="center"/>
    </xf>
    <xf numFmtId="7" fontId="45" fillId="0" borderId="0" xfId="4" applyNumberFormat="1" applyFont="1" applyBorder="1" applyAlignment="1" applyProtection="1">
      <alignment vertical="center"/>
    </xf>
    <xf numFmtId="0" fontId="50" fillId="0" borderId="0" xfId="0" applyFont="1" applyAlignment="1">
      <alignment vertical="center"/>
    </xf>
    <xf numFmtId="8" fontId="45" fillId="0" borderId="10" xfId="17" applyNumberFormat="1" applyFont="1" applyFill="1" applyBorder="1" applyAlignment="1" applyProtection="1">
      <alignment vertical="center"/>
    </xf>
    <xf numFmtId="0" fontId="45" fillId="11" borderId="38" xfId="0" applyFont="1" applyFill="1" applyBorder="1" applyAlignment="1" applyProtection="1">
      <alignment vertical="center"/>
      <protection locked="0"/>
    </xf>
    <xf numFmtId="0" fontId="45" fillId="11" borderId="30" xfId="0" applyFont="1" applyFill="1" applyBorder="1" applyAlignment="1" applyProtection="1">
      <alignment vertical="center" shrinkToFit="1"/>
      <protection locked="0"/>
    </xf>
    <xf numFmtId="0" fontId="45" fillId="11" borderId="33" xfId="0" applyFont="1" applyFill="1" applyBorder="1" applyAlignment="1" applyProtection="1">
      <alignment vertical="center" shrinkToFit="1"/>
      <protection locked="0"/>
    </xf>
    <xf numFmtId="189" fontId="45" fillId="0" borderId="0" xfId="0" applyNumberFormat="1" applyFont="1" applyAlignment="1">
      <alignment horizontal="left" vertical="center"/>
    </xf>
    <xf numFmtId="195" fontId="69" fillId="0" borderId="0" xfId="17" applyNumberFormat="1" applyFont="1" applyFill="1" applyBorder="1" applyAlignment="1" applyProtection="1">
      <alignment vertical="center"/>
    </xf>
    <xf numFmtId="6" fontId="69" fillId="0" borderId="0" xfId="17" applyFont="1" applyFill="1" applyBorder="1" applyAlignment="1" applyProtection="1">
      <alignment vertical="center"/>
    </xf>
    <xf numFmtId="187" fontId="45" fillId="11" borderId="40" xfId="0" applyNumberFormat="1" applyFont="1" applyFill="1" applyBorder="1" applyAlignment="1" applyProtection="1">
      <alignment horizontal="left" vertical="center"/>
      <protection locked="0"/>
    </xf>
    <xf numFmtId="0" fontId="50" fillId="12" borderId="37" xfId="0" applyFont="1" applyFill="1" applyBorder="1" applyAlignment="1">
      <alignment horizontal="center" vertical="center" shrinkToFit="1"/>
    </xf>
    <xf numFmtId="0" fontId="50" fillId="12" borderId="44" xfId="0" applyFont="1" applyFill="1" applyBorder="1" applyAlignment="1">
      <alignment horizontal="center" vertical="center" shrinkToFit="1"/>
    </xf>
    <xf numFmtId="0" fontId="50" fillId="12" borderId="98" xfId="0" applyFont="1" applyFill="1" applyBorder="1" applyAlignment="1">
      <alignment horizontal="center" vertical="center" shrinkToFit="1"/>
    </xf>
    <xf numFmtId="0" fontId="50" fillId="12" borderId="36" xfId="0" applyFont="1" applyFill="1" applyBorder="1" applyAlignment="1">
      <alignment horizontal="center" vertical="center" shrinkToFit="1"/>
    </xf>
    <xf numFmtId="0" fontId="50" fillId="12" borderId="38" xfId="0" applyFont="1" applyFill="1" applyBorder="1" applyAlignment="1">
      <alignment horizontal="center" vertical="center" shrinkToFit="1"/>
    </xf>
    <xf numFmtId="198" fontId="45" fillId="0" borderId="16" xfId="0" applyNumberFormat="1" applyFont="1" applyBorder="1" applyAlignment="1">
      <alignment horizontal="center" vertical="center" shrinkToFit="1"/>
    </xf>
    <xf numFmtId="49" fontId="45" fillId="13" borderId="45" xfId="0" applyNumberFormat="1" applyFont="1" applyFill="1" applyBorder="1" applyAlignment="1">
      <alignment horizontal="center" vertical="center" shrinkToFit="1"/>
    </xf>
    <xf numFmtId="0" fontId="45" fillId="0" borderId="99" xfId="0" applyFont="1" applyBorder="1" applyAlignment="1">
      <alignment horizontal="center" vertical="center" shrinkToFit="1"/>
    </xf>
    <xf numFmtId="7" fontId="45" fillId="0" borderId="16" xfId="4" applyNumberFormat="1" applyFont="1" applyBorder="1" applyAlignment="1" applyProtection="1">
      <alignment vertical="center" shrinkToFit="1"/>
    </xf>
    <xf numFmtId="7" fontId="45" fillId="0" borderId="9" xfId="4" applyNumberFormat="1" applyFont="1" applyBorder="1" applyAlignment="1" applyProtection="1">
      <alignment vertical="center" shrinkToFit="1"/>
    </xf>
    <xf numFmtId="198" fontId="45" fillId="0" borderId="31" xfId="0" applyNumberFormat="1" applyFont="1" applyBorder="1" applyAlignment="1">
      <alignment horizontal="center" vertical="center" shrinkToFit="1"/>
    </xf>
    <xf numFmtId="49" fontId="45" fillId="13" borderId="101" xfId="0" applyNumberFormat="1" applyFont="1" applyFill="1" applyBorder="1" applyAlignment="1">
      <alignment horizontal="center" vertical="center" shrinkToFit="1"/>
    </xf>
    <xf numFmtId="0" fontId="45" fillId="0" borderId="100" xfId="0" applyFont="1" applyBorder="1" applyAlignment="1">
      <alignment horizontal="center" vertical="center" shrinkToFit="1"/>
    </xf>
    <xf numFmtId="7" fontId="45" fillId="0" borderId="31" xfId="4" applyNumberFormat="1" applyFont="1" applyBorder="1" applyAlignment="1" applyProtection="1">
      <alignment vertical="center" shrinkToFit="1"/>
    </xf>
    <xf numFmtId="7" fontId="45" fillId="0" borderId="10" xfId="4" applyNumberFormat="1" applyFont="1" applyBorder="1" applyAlignment="1" applyProtection="1">
      <alignment vertical="center" shrinkToFit="1"/>
    </xf>
    <xf numFmtId="5" fontId="69" fillId="0" borderId="0" xfId="4" applyNumberFormat="1" applyFont="1" applyBorder="1" applyAlignment="1" applyProtection="1">
      <alignment vertical="center"/>
    </xf>
    <xf numFmtId="0" fontId="50" fillId="9" borderId="38" xfId="0" applyFont="1" applyFill="1" applyBorder="1" applyAlignment="1">
      <alignment horizontal="center" vertical="center" shrinkToFit="1"/>
    </xf>
    <xf numFmtId="188" fontId="45" fillId="0" borderId="0" xfId="4" applyNumberFormat="1" applyFont="1" applyFill="1" applyBorder="1" applyAlignment="1" applyProtection="1">
      <alignment vertical="center"/>
    </xf>
    <xf numFmtId="195" fontId="45" fillId="11" borderId="9" xfId="4" applyNumberFormat="1" applyFont="1" applyFill="1" applyBorder="1" applyAlignment="1" applyProtection="1">
      <alignment vertical="center" shrinkToFit="1"/>
      <protection locked="0"/>
    </xf>
    <xf numFmtId="195" fontId="45" fillId="11" borderId="10" xfId="4" applyNumberFormat="1" applyFont="1" applyFill="1" applyBorder="1" applyAlignment="1" applyProtection="1">
      <alignment vertical="center" shrinkToFit="1"/>
      <protection locked="0"/>
    </xf>
    <xf numFmtId="0" fontId="76" fillId="10" borderId="0" xfId="0" applyFont="1" applyFill="1" applyAlignment="1">
      <alignment horizontal="center" vertical="center" shrinkToFit="1"/>
    </xf>
    <xf numFmtId="0" fontId="70" fillId="10" borderId="0" xfId="0" applyFont="1" applyFill="1" applyAlignment="1">
      <alignment horizontal="center" vertical="center" shrinkToFit="1"/>
    </xf>
    <xf numFmtId="187" fontId="76" fillId="10" borderId="0" xfId="0" applyNumberFormat="1" applyFont="1" applyFill="1" applyAlignment="1">
      <alignment horizontal="right" vertical="center"/>
    </xf>
    <xf numFmtId="185" fontId="76" fillId="10" borderId="0" xfId="0" applyNumberFormat="1" applyFont="1" applyFill="1" applyAlignment="1">
      <alignment vertical="center"/>
    </xf>
    <xf numFmtId="0" fontId="72" fillId="10" borderId="0" xfId="21" applyFont="1" applyFill="1" applyAlignment="1">
      <alignment horizontal="justify" vertical="center"/>
    </xf>
    <xf numFmtId="0" fontId="70" fillId="10" borderId="0" xfId="21" applyFont="1" applyFill="1"/>
    <xf numFmtId="0" fontId="70" fillId="10" borderId="0" xfId="21" applyFont="1" applyFill="1" applyAlignment="1">
      <alignment horizontal="right" vertical="center"/>
    </xf>
    <xf numFmtId="0" fontId="72" fillId="10" borderId="0" xfId="21" applyFont="1" applyFill="1" applyAlignment="1">
      <alignment vertical="center"/>
    </xf>
    <xf numFmtId="0" fontId="72" fillId="10" borderId="0" xfId="21" applyFont="1" applyFill="1" applyAlignment="1">
      <alignment horizontal="left" vertical="center"/>
    </xf>
    <xf numFmtId="0" fontId="72" fillId="10" borderId="0" xfId="21" applyFont="1" applyFill="1" applyAlignment="1">
      <alignment horizontal="center" vertical="center"/>
    </xf>
    <xf numFmtId="0" fontId="70" fillId="10" borderId="0" xfId="21" applyFont="1" applyFill="1" applyAlignment="1">
      <alignment vertical="center"/>
    </xf>
    <xf numFmtId="0" fontId="72" fillId="10" borderId="0" xfId="21" applyFont="1" applyFill="1" applyAlignment="1">
      <alignment horizontal="left" vertical="center" wrapText="1"/>
    </xf>
    <xf numFmtId="0" fontId="72" fillId="10" borderId="0" xfId="21" applyFont="1" applyFill="1" applyAlignment="1">
      <alignment vertical="center" wrapText="1"/>
    </xf>
    <xf numFmtId="0" fontId="70" fillId="10" borderId="0" xfId="21" applyFont="1" applyFill="1" applyAlignment="1">
      <alignment horizontal="left" vertical="center"/>
    </xf>
    <xf numFmtId="0" fontId="70" fillId="10" borderId="46" xfId="21" applyFont="1" applyFill="1" applyBorder="1"/>
    <xf numFmtId="0" fontId="72" fillId="10" borderId="47" xfId="21" applyFont="1" applyFill="1" applyBorder="1" applyAlignment="1">
      <alignment vertical="center"/>
    </xf>
    <xf numFmtId="0" fontId="72" fillId="10" borderId="48" xfId="21" applyFont="1" applyFill="1" applyBorder="1" applyAlignment="1">
      <alignment vertical="center"/>
    </xf>
    <xf numFmtId="0" fontId="70" fillId="10" borderId="43" xfId="21" applyFont="1" applyFill="1" applyBorder="1"/>
    <xf numFmtId="0" fontId="72" fillId="10" borderId="7" xfId="21" applyFont="1" applyFill="1" applyBorder="1" applyAlignment="1">
      <alignment vertical="center"/>
    </xf>
    <xf numFmtId="0" fontId="72" fillId="10" borderId="43" xfId="21" applyFont="1" applyFill="1" applyBorder="1" applyAlignment="1">
      <alignment vertical="center"/>
    </xf>
    <xf numFmtId="0" fontId="70" fillId="10" borderId="39" xfId="21" applyFont="1" applyFill="1" applyBorder="1"/>
    <xf numFmtId="0" fontId="70" fillId="10" borderId="15" xfId="21" applyFont="1" applyFill="1" applyBorder="1"/>
    <xf numFmtId="0" fontId="70" fillId="10" borderId="29" xfId="21" applyFont="1" applyFill="1" applyBorder="1"/>
    <xf numFmtId="49" fontId="72" fillId="10" borderId="0" xfId="21" applyNumberFormat="1" applyFont="1" applyFill="1" applyAlignment="1">
      <alignment horizontal="left" vertical="center"/>
    </xf>
    <xf numFmtId="0" fontId="72" fillId="10" borderId="0" xfId="21" applyFont="1" applyFill="1"/>
    <xf numFmtId="0" fontId="72" fillId="10" borderId="0" xfId="21" applyFont="1" applyFill="1" applyAlignment="1">
      <alignment horizontal="right" vertical="center"/>
    </xf>
    <xf numFmtId="0" fontId="72" fillId="10" borderId="0" xfId="21" applyFont="1" applyFill="1" applyAlignment="1">
      <alignment horizontal="left" vertical="center" shrinkToFit="1"/>
    </xf>
    <xf numFmtId="0" fontId="72" fillId="10" borderId="0" xfId="21" applyFont="1" applyFill="1" applyAlignment="1">
      <alignment vertical="center" shrinkToFit="1"/>
    </xf>
    <xf numFmtId="0" fontId="72" fillId="10" borderId="0" xfId="0" applyFont="1" applyFill="1" applyAlignment="1">
      <alignment horizontal="left" vertical="center" shrinkToFit="1"/>
    </xf>
    <xf numFmtId="0" fontId="72" fillId="10" borderId="0" xfId="0" applyFont="1" applyFill="1" applyAlignment="1">
      <alignment vertical="center"/>
    </xf>
    <xf numFmtId="0" fontId="72" fillId="10" borderId="0" xfId="21" applyFont="1" applyFill="1" applyAlignment="1">
      <alignment vertical="distributed" wrapText="1"/>
    </xf>
    <xf numFmtId="0" fontId="74" fillId="0" borderId="0" xfId="1" applyFont="1" applyAlignment="1" applyProtection="1"/>
    <xf numFmtId="0" fontId="3" fillId="0" borderId="0" xfId="1" quotePrefix="1" applyBorder="1" applyAlignment="1" applyProtection="1">
      <alignment horizontal="left" vertical="center"/>
    </xf>
    <xf numFmtId="6" fontId="57" fillId="0" borderId="84" xfId="4" applyNumberFormat="1" applyFont="1" applyFill="1" applyBorder="1" applyAlignment="1" applyProtection="1">
      <alignment vertical="center" shrinkToFit="1"/>
    </xf>
    <xf numFmtId="182" fontId="49" fillId="0" borderId="84" xfId="4" applyNumberFormat="1" applyFont="1" applyFill="1" applyBorder="1" applyAlignment="1" applyProtection="1">
      <alignment vertical="center"/>
    </xf>
    <xf numFmtId="0" fontId="39" fillId="0" borderId="0" xfId="0" applyFont="1"/>
    <xf numFmtId="0" fontId="33" fillId="0" borderId="0" xfId="25">
      <alignment vertical="center"/>
    </xf>
    <xf numFmtId="49" fontId="33" fillId="0" borderId="0" xfId="25" applyNumberFormat="1">
      <alignment vertical="center"/>
    </xf>
    <xf numFmtId="0" fontId="39" fillId="0" borderId="15" xfId="0" applyFont="1" applyBorder="1"/>
    <xf numFmtId="192" fontId="33" fillId="0" borderId="0" xfId="25" applyNumberFormat="1">
      <alignment vertical="center"/>
    </xf>
    <xf numFmtId="0" fontId="39" fillId="0" borderId="16" xfId="31" applyFont="1" applyBorder="1" applyAlignment="1">
      <alignment vertical="center" shrinkToFit="1"/>
    </xf>
    <xf numFmtId="38" fontId="39" fillId="0" borderId="16" xfId="15" applyFont="1" applyFill="1" applyBorder="1" applyAlignment="1" applyProtection="1">
      <alignment horizontal="right" vertical="center" indent="1"/>
    </xf>
    <xf numFmtId="58" fontId="39" fillId="0" borderId="16" xfId="31" applyNumberFormat="1" applyFont="1" applyBorder="1" applyAlignment="1">
      <alignment horizontal="center" vertical="center"/>
    </xf>
    <xf numFmtId="49" fontId="39" fillId="0" borderId="16" xfId="31" applyNumberFormat="1" applyFont="1" applyBorder="1" applyAlignment="1">
      <alignment horizontal="center" vertical="center" shrinkToFit="1"/>
    </xf>
    <xf numFmtId="183" fontId="39" fillId="0" borderId="16" xfId="31" applyNumberFormat="1" applyFont="1" applyBorder="1" applyAlignment="1">
      <alignment horizontal="center" vertical="center"/>
    </xf>
    <xf numFmtId="49" fontId="39" fillId="0" borderId="16" xfId="31" applyNumberFormat="1" applyFont="1" applyBorder="1" applyAlignment="1">
      <alignment horizontal="left" vertical="center" wrapText="1"/>
    </xf>
    <xf numFmtId="49" fontId="39" fillId="0" borderId="16" xfId="31" applyNumberFormat="1" applyFont="1" applyBorder="1" applyAlignment="1">
      <alignment horizontal="center" vertical="center" wrapText="1"/>
    </xf>
    <xf numFmtId="183" fontId="39" fillId="0" borderId="16" xfId="31" applyNumberFormat="1" applyFont="1" applyBorder="1" applyAlignment="1">
      <alignment horizontal="center" vertical="center" wrapText="1"/>
    </xf>
    <xf numFmtId="38" fontId="39" fillId="0" borderId="16" xfId="31" applyNumberFormat="1" applyFont="1" applyBorder="1" applyAlignment="1">
      <alignment horizontal="center" vertical="center"/>
    </xf>
    <xf numFmtId="176" fontId="39" fillId="0" borderId="16" xfId="47" applyNumberFormat="1" applyFont="1" applyBorder="1" applyAlignment="1">
      <alignment horizontal="center" vertical="center" wrapText="1"/>
    </xf>
    <xf numFmtId="176" fontId="39" fillId="0" borderId="16" xfId="31" applyNumberFormat="1" applyFont="1" applyBorder="1" applyAlignment="1">
      <alignment horizontal="center" vertical="center"/>
    </xf>
    <xf numFmtId="190" fontId="39" fillId="0" borderId="16" xfId="31" applyNumberFormat="1" applyFont="1" applyBorder="1" applyAlignment="1">
      <alignment horizontal="center" vertical="center"/>
    </xf>
    <xf numFmtId="38" fontId="39" fillId="0" borderId="45" xfId="31" applyNumberFormat="1" applyFont="1" applyBorder="1" applyAlignment="1">
      <alignment horizontal="center" vertical="center"/>
    </xf>
    <xf numFmtId="0" fontId="39" fillId="0" borderId="16" xfId="0" applyFont="1" applyBorder="1"/>
    <xf numFmtId="0" fontId="37" fillId="0" borderId="0" xfId="31" applyFont="1" applyAlignment="1">
      <alignment vertical="center" shrinkToFit="1"/>
    </xf>
    <xf numFmtId="38" fontId="40" fillId="0" borderId="0" xfId="15" applyFont="1" applyFill="1" applyBorder="1" applyAlignment="1" applyProtection="1">
      <alignment horizontal="right" vertical="center" indent="1"/>
    </xf>
    <xf numFmtId="49" fontId="37" fillId="0" borderId="0" xfId="31" applyNumberFormat="1" applyFont="1" applyAlignment="1">
      <alignment horizontal="center" vertical="center" shrinkToFit="1"/>
    </xf>
    <xf numFmtId="183" fontId="37" fillId="0" borderId="0" xfId="31" applyNumberFormat="1" applyFont="1" applyAlignment="1">
      <alignment horizontal="center" vertical="center"/>
    </xf>
    <xf numFmtId="49" fontId="41" fillId="0" borderId="0" xfId="31" applyNumberFormat="1" applyFont="1" applyAlignment="1">
      <alignment horizontal="left" vertical="center" wrapText="1"/>
    </xf>
    <xf numFmtId="49" fontId="38" fillId="0" borderId="0" xfId="31" applyNumberFormat="1" applyFont="1" applyAlignment="1">
      <alignment horizontal="center" vertical="center" wrapText="1"/>
    </xf>
    <xf numFmtId="183" fontId="38" fillId="0" borderId="0" xfId="31" applyNumberFormat="1" applyFont="1" applyAlignment="1">
      <alignment horizontal="center" vertical="center" wrapText="1"/>
    </xf>
    <xf numFmtId="49" fontId="41" fillId="0" borderId="0" xfId="31" applyNumberFormat="1" applyFont="1" applyAlignment="1">
      <alignment horizontal="center" vertical="center" wrapText="1"/>
    </xf>
    <xf numFmtId="38" fontId="41" fillId="0" borderId="0" xfId="31" applyNumberFormat="1" applyFont="1" applyAlignment="1">
      <alignment horizontal="center" vertical="center"/>
    </xf>
    <xf numFmtId="176" fontId="37" fillId="0" borderId="0" xfId="47" applyNumberFormat="1" applyFont="1" applyAlignment="1">
      <alignment horizontal="center" vertical="center" wrapText="1"/>
    </xf>
    <xf numFmtId="176" fontId="37" fillId="0" borderId="0" xfId="31" applyNumberFormat="1" applyFont="1" applyAlignment="1">
      <alignment horizontal="center" vertical="center"/>
    </xf>
    <xf numFmtId="176" fontId="36" fillId="0" borderId="0" xfId="31" applyNumberFormat="1" applyFont="1" applyAlignment="1">
      <alignment horizontal="center" vertical="center"/>
    </xf>
    <xf numFmtId="190" fontId="37" fillId="0" borderId="0" xfId="31" applyNumberFormat="1" applyFont="1" applyAlignment="1">
      <alignment horizontal="center" vertical="center"/>
    </xf>
    <xf numFmtId="38" fontId="37" fillId="0" borderId="0" xfId="31" applyNumberFormat="1" applyFont="1" applyAlignment="1">
      <alignment horizontal="center" vertical="center"/>
    </xf>
    <xf numFmtId="0" fontId="41" fillId="0" borderId="0" xfId="0" applyFont="1"/>
    <xf numFmtId="0" fontId="41" fillId="0" borderId="16" xfId="31" applyFont="1" applyBorder="1" applyAlignment="1">
      <alignment vertical="center" shrinkToFit="1"/>
    </xf>
    <xf numFmtId="0" fontId="42" fillId="0" borderId="16" xfId="31" applyFont="1" applyBorder="1" applyAlignment="1">
      <alignment vertical="center" shrinkToFit="1"/>
    </xf>
    <xf numFmtId="0" fontId="43" fillId="0" borderId="16" xfId="3" applyFont="1" applyFill="1" applyBorder="1" applyAlignment="1" applyProtection="1">
      <alignment vertical="center" shrinkToFit="1"/>
    </xf>
    <xf numFmtId="0" fontId="41" fillId="0" borderId="16" xfId="22" applyFont="1" applyBorder="1" applyAlignment="1">
      <alignment horizontal="center" vertical="center" shrinkToFit="1"/>
    </xf>
    <xf numFmtId="0" fontId="41" fillId="10" borderId="16" xfId="22" applyFont="1" applyFill="1" applyBorder="1" applyAlignment="1">
      <alignment vertical="center"/>
    </xf>
    <xf numFmtId="0" fontId="41" fillId="0" borderId="16" xfId="27" applyFont="1" applyBorder="1" applyAlignment="1">
      <alignment vertical="center" shrinkToFit="1"/>
    </xf>
    <xf numFmtId="38" fontId="42" fillId="0" borderId="16" xfId="8" applyFont="1" applyFill="1" applyBorder="1" applyAlignment="1" applyProtection="1">
      <alignment horizontal="right" vertical="center" indent="1"/>
    </xf>
    <xf numFmtId="58" fontId="41" fillId="0" borderId="16" xfId="27" applyNumberFormat="1" applyFont="1" applyBorder="1" applyAlignment="1">
      <alignment horizontal="center" vertical="center"/>
    </xf>
    <xf numFmtId="58" fontId="41" fillId="0" borderId="16" xfId="31" applyNumberFormat="1" applyFont="1" applyBorder="1" applyAlignment="1">
      <alignment horizontal="center" vertical="center"/>
    </xf>
    <xf numFmtId="0" fontId="41" fillId="0" borderId="16" xfId="24" applyFont="1" applyBorder="1" applyAlignment="1">
      <alignment horizontal="center" vertical="center" shrinkToFit="1"/>
    </xf>
    <xf numFmtId="0" fontId="41" fillId="10" borderId="16" xfId="24" applyFont="1" applyFill="1" applyBorder="1">
      <alignment vertical="center"/>
    </xf>
    <xf numFmtId="192" fontId="42" fillId="0" borderId="16" xfId="25" applyNumberFormat="1" applyFont="1" applyBorder="1" applyAlignment="1">
      <alignment horizontal="left"/>
    </xf>
    <xf numFmtId="193" fontId="42" fillId="0" borderId="16" xfId="25" applyNumberFormat="1" applyFont="1" applyBorder="1" applyAlignment="1">
      <alignment horizontal="left"/>
    </xf>
    <xf numFmtId="1" fontId="42" fillId="0" borderId="16" xfId="25" applyNumberFormat="1" applyFont="1" applyBorder="1" applyAlignment="1">
      <alignment horizontal="left"/>
    </xf>
    <xf numFmtId="191" fontId="42" fillId="0" borderId="16" xfId="25" applyNumberFormat="1" applyFont="1" applyBorder="1" applyAlignment="1">
      <alignment horizontal="left"/>
    </xf>
    <xf numFmtId="0" fontId="42" fillId="0" borderId="16" xfId="25" applyFont="1" applyBorder="1" applyAlignment="1">
      <alignment horizontal="left"/>
    </xf>
    <xf numFmtId="194" fontId="42" fillId="0" borderId="16" xfId="25" applyNumberFormat="1" applyFont="1" applyBorder="1" applyAlignment="1">
      <alignment horizontal="left"/>
    </xf>
    <xf numFmtId="38" fontId="42" fillId="0" borderId="16" xfId="25" applyNumberFormat="1" applyFont="1" applyBorder="1" applyAlignment="1">
      <alignment horizontal="left"/>
    </xf>
    <xf numFmtId="0" fontId="3" fillId="0" borderId="0" xfId="1" applyAlignment="1" applyProtection="1"/>
    <xf numFmtId="0" fontId="28" fillId="0" borderId="0" xfId="1" applyFont="1" applyAlignment="1" applyProtection="1"/>
    <xf numFmtId="0" fontId="33" fillId="0" borderId="0" xfId="25" applyAlignment="1">
      <alignment horizontal="right" vertical="center"/>
    </xf>
    <xf numFmtId="0" fontId="94" fillId="2" borderId="15" xfId="27" applyFont="1" applyFill="1" applyBorder="1" applyAlignment="1">
      <alignment vertical="center"/>
    </xf>
    <xf numFmtId="0" fontId="72" fillId="6" borderId="48" xfId="27" applyFont="1" applyFill="1" applyBorder="1" applyAlignment="1">
      <alignment vertical="center"/>
    </xf>
    <xf numFmtId="0" fontId="108" fillId="6" borderId="1" xfId="27" applyFont="1" applyFill="1" applyBorder="1" applyAlignment="1">
      <alignment vertical="center" wrapText="1"/>
    </xf>
    <xf numFmtId="0" fontId="76" fillId="6" borderId="6" xfId="27" applyFont="1" applyFill="1" applyBorder="1" applyAlignment="1">
      <alignment horizontal="right" vertical="center"/>
    </xf>
    <xf numFmtId="0" fontId="97" fillId="2" borderId="1" xfId="0" applyFont="1" applyFill="1" applyBorder="1" applyAlignment="1">
      <alignment horizontal="center" vertical="center" shrinkToFit="1"/>
    </xf>
    <xf numFmtId="184" fontId="97" fillId="2" borderId="46" xfId="0" applyNumberFormat="1" applyFont="1" applyFill="1" applyBorder="1" applyAlignment="1">
      <alignment horizontal="center" vertical="center" shrinkToFit="1"/>
    </xf>
    <xf numFmtId="0" fontId="97" fillId="2" borderId="48" xfId="0" applyFont="1" applyFill="1" applyBorder="1" applyAlignment="1">
      <alignment horizontal="center" vertical="center" wrapText="1"/>
    </xf>
    <xf numFmtId="0" fontId="97" fillId="2" borderId="46" xfId="0" applyFont="1" applyFill="1" applyBorder="1" applyAlignment="1">
      <alignment horizontal="left" vertical="center" shrinkToFit="1"/>
    </xf>
    <xf numFmtId="0" fontId="97" fillId="2" borderId="48" xfId="0" applyFont="1" applyFill="1" applyBorder="1" applyAlignment="1">
      <alignment horizontal="left" vertical="center" shrinkToFit="1"/>
    </xf>
    <xf numFmtId="0" fontId="97" fillId="2" borderId="6" xfId="0" applyFont="1" applyFill="1" applyBorder="1" applyAlignment="1">
      <alignment horizontal="center" vertical="center" shrinkToFit="1"/>
    </xf>
    <xf numFmtId="184" fontId="97" fillId="2" borderId="43" xfId="0" applyNumberFormat="1" applyFont="1" applyFill="1" applyBorder="1" applyAlignment="1">
      <alignment horizontal="center" vertical="center" shrinkToFit="1"/>
    </xf>
    <xf numFmtId="0" fontId="97" fillId="2" borderId="7" xfId="0" applyFont="1" applyFill="1" applyBorder="1" applyAlignment="1">
      <alignment horizontal="center" vertical="center" wrapText="1"/>
    </xf>
    <xf numFmtId="0" fontId="97" fillId="2" borderId="43" xfId="0" applyFont="1" applyFill="1" applyBorder="1" applyAlignment="1">
      <alignment horizontal="left" vertical="center" shrinkToFit="1"/>
    </xf>
    <xf numFmtId="0" fontId="97" fillId="2" borderId="7" xfId="0" applyFont="1" applyFill="1" applyBorder="1" applyAlignment="1">
      <alignment horizontal="left" vertical="center" shrinkToFit="1"/>
    </xf>
    <xf numFmtId="0" fontId="97" fillId="2" borderId="20" xfId="0" applyFont="1" applyFill="1" applyBorder="1" applyAlignment="1">
      <alignment horizontal="center" vertical="center" shrinkToFit="1"/>
    </xf>
    <xf numFmtId="184" fontId="97" fillId="2" borderId="39" xfId="0" applyNumberFormat="1" applyFont="1" applyFill="1" applyBorder="1" applyAlignment="1">
      <alignment horizontal="center" vertical="center" shrinkToFit="1"/>
    </xf>
    <xf numFmtId="0" fontId="97" fillId="2" borderId="29" xfId="0" applyFont="1" applyFill="1" applyBorder="1" applyAlignment="1">
      <alignment horizontal="center" vertical="center" wrapText="1"/>
    </xf>
    <xf numFmtId="0" fontId="97" fillId="2" borderId="39" xfId="0" applyFont="1" applyFill="1" applyBorder="1" applyAlignment="1">
      <alignment horizontal="left" vertical="center" shrinkToFit="1"/>
    </xf>
    <xf numFmtId="0" fontId="97" fillId="2" borderId="29" xfId="0" applyFont="1" applyFill="1" applyBorder="1" applyAlignment="1">
      <alignment horizontal="left" vertical="center" shrinkToFit="1"/>
    </xf>
    <xf numFmtId="56" fontId="97" fillId="2" borderId="6" xfId="0" applyNumberFormat="1" applyFont="1" applyFill="1" applyBorder="1" applyAlignment="1">
      <alignment horizontal="center" vertical="center" shrinkToFit="1"/>
    </xf>
    <xf numFmtId="0" fontId="50" fillId="16" borderId="45" xfId="0" applyFont="1" applyFill="1" applyBorder="1" applyAlignment="1">
      <alignment horizontal="left" vertical="center"/>
    </xf>
    <xf numFmtId="0" fontId="45" fillId="10" borderId="108" xfId="0" applyFont="1" applyFill="1" applyBorder="1" applyAlignment="1">
      <alignment vertical="center"/>
    </xf>
    <xf numFmtId="0" fontId="45" fillId="10" borderId="86" xfId="0" applyFont="1" applyFill="1" applyBorder="1" applyAlignment="1">
      <alignment horizontal="left" vertical="center"/>
    </xf>
    <xf numFmtId="0" fontId="45" fillId="15" borderId="49" xfId="0" applyFont="1" applyFill="1" applyBorder="1" applyAlignment="1">
      <alignment vertical="center"/>
    </xf>
    <xf numFmtId="0" fontId="45" fillId="15" borderId="11" xfId="0" applyFont="1" applyFill="1" applyBorder="1" applyAlignment="1">
      <alignment vertical="center"/>
    </xf>
    <xf numFmtId="0" fontId="45" fillId="0" borderId="114" xfId="0" applyFont="1" applyBorder="1" applyAlignment="1">
      <alignment vertical="center"/>
    </xf>
    <xf numFmtId="0" fontId="45" fillId="0" borderId="29" xfId="0" applyFont="1" applyBorder="1" applyAlignment="1">
      <alignment vertical="center"/>
    </xf>
    <xf numFmtId="0" fontId="45" fillId="15" borderId="15" xfId="0" applyFont="1" applyFill="1" applyBorder="1" applyAlignment="1">
      <alignment vertical="center"/>
    </xf>
    <xf numFmtId="0" fontId="45" fillId="10" borderId="0" xfId="0" applyFont="1" applyFill="1" applyAlignment="1">
      <alignment vertical="center"/>
    </xf>
    <xf numFmtId="0" fontId="45" fillId="0" borderId="88" xfId="0" applyFont="1" applyBorder="1" applyAlignment="1">
      <alignment vertical="center"/>
    </xf>
    <xf numFmtId="0" fontId="45" fillId="10" borderId="85" xfId="0" applyFont="1" applyFill="1" applyBorder="1" applyAlignment="1">
      <alignment horizontal="left" vertical="center"/>
    </xf>
    <xf numFmtId="0" fontId="45" fillId="10" borderId="85" xfId="0" applyFont="1" applyFill="1" applyBorder="1" applyAlignment="1">
      <alignment vertical="center"/>
    </xf>
    <xf numFmtId="0" fontId="45" fillId="10" borderId="110" xfId="0" applyFont="1" applyFill="1" applyBorder="1" applyAlignment="1">
      <alignment vertical="center"/>
    </xf>
    <xf numFmtId="0" fontId="70" fillId="3" borderId="6" xfId="27" applyFont="1" applyFill="1" applyBorder="1" applyAlignment="1" applyProtection="1">
      <alignment vertical="center"/>
      <protection locked="0"/>
    </xf>
    <xf numFmtId="0" fontId="70" fillId="5" borderId="7" xfId="27" applyFont="1" applyFill="1" applyBorder="1" applyAlignment="1" applyProtection="1">
      <alignment vertical="center"/>
      <protection locked="0"/>
    </xf>
    <xf numFmtId="0" fontId="63" fillId="10" borderId="87" xfId="0" applyFont="1" applyFill="1" applyBorder="1" applyAlignment="1">
      <alignment vertical="center"/>
    </xf>
    <xf numFmtId="0" fontId="25" fillId="11" borderId="0" xfId="0" applyFont="1" applyFill="1" applyAlignment="1" applyProtection="1">
      <alignment horizontal="center" vertical="top"/>
      <protection locked="0"/>
    </xf>
    <xf numFmtId="0" fontId="25" fillId="11" borderId="72" xfId="0" applyFont="1" applyFill="1" applyBorder="1" applyAlignment="1" applyProtection="1">
      <alignment horizontal="center" vertical="top"/>
      <protection locked="0"/>
    </xf>
    <xf numFmtId="0" fontId="44" fillId="9" borderId="0" xfId="0" applyFont="1" applyFill="1" applyAlignment="1">
      <alignment horizontal="left" vertical="center"/>
    </xf>
    <xf numFmtId="0" fontId="25" fillId="11" borderId="71" xfId="0" applyFont="1" applyFill="1" applyBorder="1" applyAlignment="1" applyProtection="1">
      <alignment horizontal="center" vertical="top"/>
      <protection locked="0"/>
    </xf>
    <xf numFmtId="189" fontId="25" fillId="11" borderId="0" xfId="0" applyNumberFormat="1" applyFont="1" applyFill="1" applyAlignment="1" applyProtection="1">
      <alignment horizontal="center" vertical="top"/>
      <protection locked="0"/>
    </xf>
    <xf numFmtId="14" fontId="25" fillId="11" borderId="0" xfId="0" applyNumberFormat="1" applyFont="1" applyFill="1" applyAlignment="1" applyProtection="1">
      <alignment horizontal="center" vertical="top"/>
      <protection locked="0"/>
    </xf>
    <xf numFmtId="0" fontId="24" fillId="14" borderId="0" xfId="0" applyFont="1" applyFill="1" applyAlignment="1">
      <alignment horizontal="center"/>
    </xf>
    <xf numFmtId="0" fontId="24" fillId="9" borderId="0" xfId="0" applyFont="1" applyFill="1" applyAlignment="1">
      <alignment horizontal="left" vertical="center"/>
    </xf>
    <xf numFmtId="0" fontId="25" fillId="0" borderId="0" xfId="0" applyFont="1" applyAlignment="1">
      <alignment horizontal="left" vertical="top"/>
    </xf>
    <xf numFmtId="196" fontId="25" fillId="11" borderId="0" xfId="0" applyNumberFormat="1" applyFont="1" applyFill="1" applyAlignment="1" applyProtection="1">
      <alignment horizontal="center" vertical="top"/>
      <protection locked="0"/>
    </xf>
    <xf numFmtId="49" fontId="47" fillId="11" borderId="0" xfId="25" applyNumberFormat="1" applyFont="1" applyFill="1" applyAlignment="1" applyProtection="1">
      <alignment horizontal="center"/>
      <protection locked="0"/>
    </xf>
    <xf numFmtId="49" fontId="25" fillId="11" borderId="0" xfId="0" applyNumberFormat="1" applyFont="1" applyFill="1" applyAlignment="1" applyProtection="1">
      <alignment horizontal="center"/>
      <protection locked="0"/>
    </xf>
    <xf numFmtId="0" fontId="48" fillId="11" borderId="0" xfId="1" applyFont="1" applyFill="1" applyAlignment="1" applyProtection="1">
      <alignment horizontal="center" vertical="top"/>
      <protection locked="0"/>
    </xf>
    <xf numFmtId="0" fontId="25" fillId="11" borderId="0" xfId="0" applyFont="1" applyFill="1" applyAlignment="1" applyProtection="1">
      <alignment horizontal="center"/>
      <protection locked="0"/>
    </xf>
    <xf numFmtId="0" fontId="25" fillId="11" borderId="0" xfId="0" applyFont="1" applyFill="1" applyAlignment="1" applyProtection="1">
      <alignment horizontal="center" vertical="center"/>
      <protection locked="0"/>
    </xf>
    <xf numFmtId="49" fontId="25" fillId="11" borderId="0" xfId="0" applyNumberFormat="1" applyFont="1" applyFill="1" applyAlignment="1" applyProtection="1">
      <alignment horizontal="center" vertical="center"/>
      <protection locked="0"/>
    </xf>
    <xf numFmtId="189" fontId="25" fillId="11" borderId="0" xfId="0" applyNumberFormat="1" applyFont="1" applyFill="1" applyAlignment="1" applyProtection="1">
      <alignment horizontal="center"/>
      <protection locked="0"/>
    </xf>
    <xf numFmtId="199" fontId="25" fillId="11" borderId="0" xfId="0" applyNumberFormat="1" applyFont="1" applyFill="1" applyAlignment="1" applyProtection="1">
      <alignment horizontal="center" vertical="top"/>
      <protection locked="0"/>
    </xf>
    <xf numFmtId="0" fontId="45" fillId="10" borderId="86" xfId="0" applyFont="1" applyFill="1" applyBorder="1" applyAlignment="1">
      <alignment horizontal="left" vertical="center" wrapText="1"/>
    </xf>
    <xf numFmtId="0" fontId="45" fillId="10" borderId="108" xfId="0" applyFont="1" applyFill="1" applyBorder="1" applyAlignment="1">
      <alignment horizontal="left" vertical="center" wrapText="1"/>
    </xf>
    <xf numFmtId="0" fontId="45" fillId="10" borderId="88" xfId="0" applyFont="1" applyFill="1" applyBorder="1" applyAlignment="1">
      <alignment horizontal="left" vertical="center" wrapText="1"/>
    </xf>
    <xf numFmtId="0" fontId="45" fillId="10" borderId="114" xfId="0" applyFont="1" applyFill="1" applyBorder="1" applyAlignment="1">
      <alignment horizontal="left" vertical="center" wrapText="1"/>
    </xf>
    <xf numFmtId="0" fontId="45" fillId="10" borderId="15" xfId="0" applyFont="1" applyFill="1" applyBorder="1" applyAlignment="1">
      <alignment vertical="center" wrapText="1"/>
    </xf>
    <xf numFmtId="0" fontId="45" fillId="10" borderId="29" xfId="0" applyFont="1" applyFill="1" applyBorder="1" applyAlignment="1">
      <alignment vertical="center" wrapText="1"/>
    </xf>
    <xf numFmtId="0" fontId="45" fillId="10" borderId="0" xfId="0" applyFont="1" applyFill="1" applyAlignment="1">
      <alignment horizontal="left" vertical="center" wrapText="1"/>
    </xf>
    <xf numFmtId="0" fontId="45" fillId="10" borderId="7" xfId="0" applyFont="1" applyFill="1" applyBorder="1" applyAlignment="1">
      <alignment horizontal="left" vertical="center" wrapText="1"/>
    </xf>
    <xf numFmtId="0" fontId="45" fillId="10" borderId="86" xfId="0" applyFont="1" applyFill="1" applyBorder="1" applyAlignment="1">
      <alignment horizontal="left" vertical="center"/>
    </xf>
    <xf numFmtId="0" fontId="45" fillId="10" borderId="108" xfId="0" applyFont="1" applyFill="1" applyBorder="1" applyAlignment="1">
      <alignment horizontal="left" vertical="center"/>
    </xf>
    <xf numFmtId="0" fontId="45" fillId="10" borderId="15" xfId="0" applyFont="1" applyFill="1" applyBorder="1" applyAlignment="1">
      <alignment horizontal="left" vertical="center" wrapText="1"/>
    </xf>
    <xf numFmtId="0" fontId="45" fillId="10" borderId="29" xfId="0" applyFont="1" applyFill="1" applyBorder="1" applyAlignment="1">
      <alignment horizontal="left" vertical="center" wrapText="1"/>
    </xf>
    <xf numFmtId="0" fontId="45" fillId="10" borderId="49" xfId="0" applyFont="1" applyFill="1" applyBorder="1" applyAlignment="1">
      <alignment horizontal="left" vertical="center"/>
    </xf>
    <xf numFmtId="0" fontId="45" fillId="10" borderId="11" xfId="0" applyFont="1" applyFill="1" applyBorder="1" applyAlignment="1">
      <alignment horizontal="left" vertical="center"/>
    </xf>
    <xf numFmtId="0" fontId="45" fillId="10" borderId="47" xfId="0" applyFont="1" applyFill="1" applyBorder="1" applyAlignment="1">
      <alignment horizontal="left" vertical="center"/>
    </xf>
    <xf numFmtId="0" fontId="45" fillId="10" borderId="48" xfId="0" applyFont="1" applyFill="1" applyBorder="1" applyAlignment="1">
      <alignment horizontal="left" vertical="center"/>
    </xf>
    <xf numFmtId="0" fontId="45" fillId="10" borderId="87" xfId="0" applyFont="1" applyFill="1" applyBorder="1" applyAlignment="1">
      <alignment horizontal="left" vertical="center" wrapText="1"/>
    </xf>
    <xf numFmtId="0" fontId="45" fillId="10" borderId="112" xfId="0" applyFont="1" applyFill="1" applyBorder="1" applyAlignment="1">
      <alignment horizontal="left" vertical="center" wrapText="1"/>
    </xf>
    <xf numFmtId="0" fontId="45" fillId="10" borderId="88" xfId="0" applyFont="1" applyFill="1" applyBorder="1" applyAlignment="1">
      <alignment horizontal="left" vertical="center"/>
    </xf>
    <xf numFmtId="0" fontId="45" fillId="10" borderId="114" xfId="0" applyFont="1" applyFill="1" applyBorder="1" applyAlignment="1">
      <alignment horizontal="left" vertical="center"/>
    </xf>
    <xf numFmtId="0" fontId="45" fillId="10" borderId="15" xfId="0" applyFont="1" applyFill="1" applyBorder="1" applyAlignment="1">
      <alignment horizontal="left" vertical="center"/>
    </xf>
    <xf numFmtId="0" fontId="45" fillId="10" borderId="29" xfId="0" applyFont="1" applyFill="1" applyBorder="1" applyAlignment="1">
      <alignment horizontal="left" vertical="center"/>
    </xf>
    <xf numFmtId="0" fontId="45" fillId="10" borderId="47" xfId="0" applyFont="1" applyFill="1" applyBorder="1" applyAlignment="1">
      <alignment horizontal="left" vertical="center" wrapText="1"/>
    </xf>
    <xf numFmtId="0" fontId="45" fillId="10" borderId="48" xfId="0" applyFont="1" applyFill="1" applyBorder="1" applyAlignment="1">
      <alignment horizontal="left" vertical="center" wrapText="1"/>
    </xf>
    <xf numFmtId="0" fontId="50" fillId="15" borderId="49" xfId="0" applyFont="1" applyFill="1" applyBorder="1" applyAlignment="1">
      <alignment horizontal="left" vertical="center"/>
    </xf>
    <xf numFmtId="0" fontId="50" fillId="15" borderId="11" xfId="0" applyFont="1" applyFill="1" applyBorder="1" applyAlignment="1">
      <alignment horizontal="left" vertical="center"/>
    </xf>
    <xf numFmtId="0" fontId="50" fillId="6" borderId="16" xfId="0" applyFont="1" applyFill="1" applyBorder="1" applyAlignment="1">
      <alignment horizontal="left" vertical="center"/>
    </xf>
    <xf numFmtId="0" fontId="50" fillId="12" borderId="45" xfId="0" applyFont="1" applyFill="1" applyBorder="1" applyAlignment="1">
      <alignment horizontal="left" vertical="center" wrapText="1"/>
    </xf>
    <xf numFmtId="0" fontId="50" fillId="12" borderId="49" xfId="0" applyFont="1" applyFill="1" applyBorder="1" applyAlignment="1">
      <alignment horizontal="left" vertical="center" wrapText="1"/>
    </xf>
    <xf numFmtId="0" fontId="50" fillId="12" borderId="11" xfId="0" applyFont="1" applyFill="1" applyBorder="1" applyAlignment="1">
      <alignment horizontal="left" vertical="center" wrapText="1"/>
    </xf>
    <xf numFmtId="0" fontId="45" fillId="10" borderId="86" xfId="0" applyFont="1" applyFill="1" applyBorder="1" applyAlignment="1">
      <alignment vertical="center"/>
    </xf>
    <xf numFmtId="0" fontId="45" fillId="10" borderId="108" xfId="0" applyFont="1" applyFill="1" applyBorder="1" applyAlignment="1">
      <alignment vertical="center"/>
    </xf>
    <xf numFmtId="0" fontId="50" fillId="16" borderId="45" xfId="0" applyFont="1" applyFill="1" applyBorder="1" applyAlignment="1">
      <alignment horizontal="left" vertical="center"/>
    </xf>
    <xf numFmtId="0" fontId="50" fillId="0" borderId="49" xfId="0" applyFont="1" applyBorder="1" applyAlignment="1">
      <alignment vertical="center"/>
    </xf>
    <xf numFmtId="0" fontId="50" fillId="0" borderId="11" xfId="0" applyFont="1" applyBorder="1" applyAlignment="1">
      <alignment vertical="center"/>
    </xf>
    <xf numFmtId="0" fontId="45" fillId="10" borderId="86" xfId="0" applyFont="1" applyFill="1" applyBorder="1" applyAlignment="1">
      <alignment horizontal="justify" vertical="center"/>
    </xf>
    <xf numFmtId="0" fontId="62" fillId="0" borderId="0" xfId="0" applyFont="1" applyAlignment="1">
      <alignment vertical="center"/>
    </xf>
    <xf numFmtId="0" fontId="45" fillId="0" borderId="0" xfId="0" applyFont="1" applyAlignment="1">
      <alignment vertical="center" wrapText="1"/>
    </xf>
    <xf numFmtId="0" fontId="45" fillId="0" borderId="0" xfId="0" applyFont="1" applyAlignment="1">
      <alignment vertical="center"/>
    </xf>
    <xf numFmtId="0" fontId="45" fillId="10" borderId="47" xfId="0" applyFont="1" applyFill="1" applyBorder="1" applyAlignment="1">
      <alignment vertical="center"/>
    </xf>
    <xf numFmtId="0" fontId="45" fillId="10" borderId="48" xfId="0" applyFont="1" applyFill="1" applyBorder="1" applyAlignment="1">
      <alignment vertical="center"/>
    </xf>
    <xf numFmtId="0" fontId="52" fillId="0" borderId="46" xfId="0" applyFont="1" applyBorder="1" applyAlignment="1">
      <alignment horizontal="left" vertical="center" wrapText="1"/>
    </xf>
    <xf numFmtId="0" fontId="52" fillId="0" borderId="47" xfId="0" applyFont="1" applyBorder="1" applyAlignment="1">
      <alignment horizontal="left" vertical="center" wrapText="1"/>
    </xf>
    <xf numFmtId="0" fontId="52" fillId="0" borderId="48" xfId="0" applyFont="1" applyBorder="1" applyAlignment="1">
      <alignment horizontal="left" vertical="center" wrapText="1"/>
    </xf>
    <xf numFmtId="0" fontId="52" fillId="0" borderId="43" xfId="0" applyFont="1" applyBorder="1" applyAlignment="1">
      <alignment horizontal="left" vertical="center" wrapText="1"/>
    </xf>
    <xf numFmtId="0" fontId="52" fillId="0" borderId="0" xfId="0" applyFont="1" applyAlignment="1">
      <alignment horizontal="left" vertical="center" wrapText="1"/>
    </xf>
    <xf numFmtId="0" fontId="52" fillId="0" borderId="7" xfId="0" applyFont="1" applyBorder="1" applyAlignment="1">
      <alignment horizontal="left" vertical="center" wrapText="1"/>
    </xf>
    <xf numFmtId="0" fontId="52" fillId="0" borderId="39" xfId="0" applyFont="1" applyBorder="1" applyAlignment="1">
      <alignment horizontal="left" vertical="center" wrapText="1"/>
    </xf>
    <xf numFmtId="0" fontId="52" fillId="0" borderId="15" xfId="0" applyFont="1" applyBorder="1" applyAlignment="1">
      <alignment horizontal="left" vertical="center" wrapText="1"/>
    </xf>
    <xf numFmtId="0" fontId="52" fillId="0" borderId="29" xfId="0" applyFont="1" applyBorder="1" applyAlignment="1">
      <alignment horizontal="left" vertical="center" wrapText="1"/>
    </xf>
    <xf numFmtId="0" fontId="45" fillId="10" borderId="15" xfId="0" applyFont="1" applyFill="1" applyBorder="1" applyAlignment="1">
      <alignment vertical="center"/>
    </xf>
    <xf numFmtId="0" fontId="45" fillId="10" borderId="29" xfId="0" applyFont="1" applyFill="1" applyBorder="1" applyAlignment="1">
      <alignment vertical="center"/>
    </xf>
    <xf numFmtId="0" fontId="45" fillId="10" borderId="85" xfId="0" applyFont="1" applyFill="1" applyBorder="1" applyAlignment="1">
      <alignment vertical="center" wrapText="1"/>
    </xf>
    <xf numFmtId="0" fontId="45" fillId="10" borderId="110" xfId="0" applyFont="1" applyFill="1" applyBorder="1" applyAlignment="1">
      <alignment vertical="center" wrapText="1"/>
    </xf>
    <xf numFmtId="0" fontId="45" fillId="10" borderId="0" xfId="0" applyFont="1" applyFill="1" applyAlignment="1">
      <alignment horizontal="left" vertical="center"/>
    </xf>
    <xf numFmtId="0" fontId="45" fillId="10" borderId="7" xfId="0" applyFont="1" applyFill="1" applyBorder="1" applyAlignment="1">
      <alignment horizontal="left" vertical="center"/>
    </xf>
    <xf numFmtId="0" fontId="45" fillId="10" borderId="85" xfId="0" applyFont="1" applyFill="1" applyBorder="1" applyAlignment="1">
      <alignment horizontal="left" vertical="center"/>
    </xf>
    <xf numFmtId="0" fontId="45" fillId="10" borderId="110" xfId="0" applyFont="1" applyFill="1" applyBorder="1" applyAlignment="1">
      <alignment horizontal="left" vertical="center"/>
    </xf>
    <xf numFmtId="0" fontId="76" fillId="10" borderId="0" xfId="0" applyFont="1" applyFill="1" applyAlignment="1">
      <alignment horizontal="justify" vertical="center"/>
    </xf>
    <xf numFmtId="0" fontId="76" fillId="10" borderId="0" xfId="0" applyFont="1" applyFill="1" applyAlignment="1">
      <alignment vertical="center"/>
    </xf>
    <xf numFmtId="0" fontId="76" fillId="10" borderId="0" xfId="0" applyFont="1" applyFill="1" applyAlignment="1">
      <alignment horizontal="left" vertical="center"/>
    </xf>
    <xf numFmtId="0" fontId="76" fillId="10" borderId="0" xfId="0" applyFont="1" applyFill="1" applyAlignment="1">
      <alignment horizontal="right" vertical="center"/>
    </xf>
    <xf numFmtId="0" fontId="76" fillId="10" borderId="0" xfId="0" applyFont="1" applyFill="1" applyAlignment="1">
      <alignment horizontal="center" vertical="center"/>
    </xf>
    <xf numFmtId="0" fontId="70" fillId="10" borderId="0" xfId="0" applyFont="1" applyFill="1" applyAlignment="1">
      <alignment horizontal="center" vertical="center"/>
    </xf>
    <xf numFmtId="0" fontId="70" fillId="10" borderId="0" xfId="0" applyFont="1" applyFill="1" applyAlignment="1">
      <alignment horizontal="right" vertical="center"/>
    </xf>
    <xf numFmtId="0" fontId="76" fillId="10" borderId="0" xfId="0" applyFont="1" applyFill="1" applyAlignment="1">
      <alignment horizontal="left" vertical="center" shrinkToFit="1"/>
    </xf>
    <xf numFmtId="187" fontId="76" fillId="10" borderId="0" xfId="0" applyNumberFormat="1" applyFont="1" applyFill="1" applyAlignment="1">
      <alignment horizontal="center" vertical="center"/>
    </xf>
    <xf numFmtId="0" fontId="76" fillId="0" borderId="0" xfId="0" applyFont="1" applyAlignment="1">
      <alignment vertical="center"/>
    </xf>
    <xf numFmtId="0" fontId="70" fillId="0" borderId="0" xfId="0" applyFont="1" applyAlignment="1">
      <alignment vertical="center"/>
    </xf>
    <xf numFmtId="0" fontId="70" fillId="10" borderId="0" xfId="0" applyFont="1" applyFill="1" applyAlignment="1">
      <alignment vertical="center"/>
    </xf>
    <xf numFmtId="185" fontId="76" fillId="10" borderId="0" xfId="0" applyNumberFormat="1" applyFont="1" applyFill="1" applyAlignment="1">
      <alignment vertical="center" shrinkToFit="1"/>
    </xf>
    <xf numFmtId="185" fontId="70" fillId="10" borderId="0" xfId="0" applyNumberFormat="1" applyFont="1" applyFill="1" applyAlignment="1">
      <alignment vertical="center" shrinkToFit="1"/>
    </xf>
    <xf numFmtId="38" fontId="76" fillId="10" borderId="0" xfId="0" applyNumberFormat="1" applyFont="1" applyFill="1" applyAlignment="1">
      <alignment horizontal="right" vertical="center"/>
    </xf>
    <xf numFmtId="0" fontId="73" fillId="0" borderId="50" xfId="27" applyFont="1" applyBorder="1" applyAlignment="1">
      <alignment horizontal="left"/>
    </xf>
    <xf numFmtId="0" fontId="82" fillId="2" borderId="0" xfId="27" applyFont="1" applyFill="1" applyAlignment="1">
      <alignment horizontal="center"/>
    </xf>
    <xf numFmtId="0" fontId="73" fillId="2" borderId="39" xfId="27" applyFont="1" applyFill="1" applyBorder="1" applyAlignment="1">
      <alignment horizontal="distributed" vertical="center" wrapText="1"/>
    </xf>
    <xf numFmtId="0" fontId="73" fillId="2" borderId="15" xfId="27" applyFont="1" applyFill="1" applyBorder="1" applyAlignment="1">
      <alignment horizontal="distributed" vertical="center" wrapText="1"/>
    </xf>
    <xf numFmtId="0" fontId="73" fillId="2" borderId="29" xfId="27" applyFont="1" applyFill="1" applyBorder="1" applyAlignment="1">
      <alignment horizontal="distributed" vertical="center"/>
    </xf>
    <xf numFmtId="0" fontId="73" fillId="2" borderId="6" xfId="27" applyFont="1" applyFill="1" applyBorder="1" applyAlignment="1">
      <alignment horizontal="distributed" vertical="center" justifyLastLine="1"/>
    </xf>
    <xf numFmtId="0" fontId="73" fillId="2" borderId="6" xfId="27" applyFont="1" applyFill="1" applyBorder="1" applyAlignment="1">
      <alignment horizontal="distributed" vertical="center"/>
    </xf>
    <xf numFmtId="0" fontId="73" fillId="2" borderId="0" xfId="27" applyFont="1" applyFill="1" applyAlignment="1">
      <alignment horizontal="distributed" indent="15"/>
    </xf>
    <xf numFmtId="0" fontId="73" fillId="2" borderId="0" xfId="27" applyFont="1" applyFill="1" applyAlignment="1">
      <alignment horizontal="right" vertical="center"/>
    </xf>
    <xf numFmtId="0" fontId="73" fillId="2" borderId="57" xfId="27" applyFont="1" applyFill="1" applyBorder="1" applyAlignment="1">
      <alignment horizontal="distributed" vertical="center" indent="3"/>
    </xf>
    <xf numFmtId="0" fontId="73" fillId="2" borderId="58" xfId="27" applyFont="1" applyFill="1" applyBorder="1" applyAlignment="1">
      <alignment horizontal="distributed" vertical="center" indent="3"/>
    </xf>
    <xf numFmtId="0" fontId="73" fillId="2" borderId="59" xfId="27" applyFont="1" applyFill="1" applyBorder="1" applyAlignment="1">
      <alignment horizontal="distributed" vertical="center" indent="3"/>
    </xf>
    <xf numFmtId="0" fontId="73" fillId="2" borderId="24" xfId="27" applyFont="1" applyFill="1" applyBorder="1" applyAlignment="1">
      <alignment horizontal="distributed" vertical="center"/>
    </xf>
    <xf numFmtId="0" fontId="73" fillId="2" borderId="25" xfId="27" applyFont="1" applyFill="1" applyBorder="1" applyAlignment="1">
      <alignment horizontal="distributed" vertical="center" wrapText="1"/>
    </xf>
    <xf numFmtId="0" fontId="73" fillId="2" borderId="25" xfId="27" applyFont="1" applyFill="1" applyBorder="1" applyAlignment="1">
      <alignment horizontal="distributed" vertical="center"/>
    </xf>
    <xf numFmtId="0" fontId="73" fillId="2" borderId="6" xfId="27" applyFont="1" applyFill="1" applyBorder="1" applyAlignment="1">
      <alignment horizontal="distributed" vertical="center" wrapText="1"/>
    </xf>
    <xf numFmtId="0" fontId="81" fillId="2" borderId="0" xfId="27" applyFont="1" applyFill="1" applyAlignment="1">
      <alignment horizontal="center" vertical="center"/>
    </xf>
    <xf numFmtId="0" fontId="73" fillId="2" borderId="15" xfId="27" applyFont="1" applyFill="1" applyBorder="1" applyAlignment="1">
      <alignment horizontal="center" vertical="center"/>
    </xf>
    <xf numFmtId="0" fontId="73" fillId="10" borderId="49" xfId="27" applyFont="1" applyFill="1" applyBorder="1" applyAlignment="1">
      <alignment horizontal="distributed" vertical="center"/>
    </xf>
    <xf numFmtId="0" fontId="85" fillId="10" borderId="0" xfId="27" applyFont="1" applyFill="1" applyAlignment="1">
      <alignment horizontal="distributed" vertical="center"/>
    </xf>
    <xf numFmtId="0" fontId="85" fillId="10" borderId="15" xfId="27" applyFont="1" applyFill="1" applyBorder="1" applyAlignment="1">
      <alignment horizontal="distributed" vertical="center"/>
    </xf>
    <xf numFmtId="0" fontId="85" fillId="10" borderId="49" xfId="27" applyFont="1" applyFill="1" applyBorder="1" applyAlignment="1">
      <alignment horizontal="distributed" vertical="center"/>
    </xf>
    <xf numFmtId="0" fontId="95" fillId="0" borderId="0" xfId="1" quotePrefix="1" applyFont="1" applyFill="1" applyBorder="1" applyAlignment="1" applyProtection="1">
      <alignment horizontal="left" vertical="center"/>
    </xf>
    <xf numFmtId="0" fontId="95" fillId="0" borderId="0" xfId="1" applyFont="1" applyFill="1" applyBorder="1" applyAlignment="1" applyProtection="1">
      <alignment horizontal="left" vertical="center"/>
    </xf>
    <xf numFmtId="0" fontId="72" fillId="3" borderId="60" xfId="48" applyFont="1" applyFill="1" applyBorder="1" applyAlignment="1" applyProtection="1">
      <alignment vertical="top" wrapText="1"/>
      <protection locked="0"/>
    </xf>
    <xf numFmtId="0" fontId="70" fillId="3" borderId="61" xfId="0" applyFont="1" applyFill="1" applyBorder="1" applyAlignment="1" applyProtection="1">
      <alignment vertical="top" wrapText="1"/>
      <protection locked="0"/>
    </xf>
    <xf numFmtId="0" fontId="70" fillId="3" borderId="62" xfId="0" applyFont="1" applyFill="1" applyBorder="1" applyAlignment="1" applyProtection="1">
      <alignment vertical="top" wrapText="1"/>
      <protection locked="0"/>
    </xf>
    <xf numFmtId="0" fontId="70" fillId="3" borderId="63" xfId="0" applyFont="1" applyFill="1" applyBorder="1" applyAlignment="1" applyProtection="1">
      <alignment vertical="top" wrapText="1"/>
      <protection locked="0"/>
    </xf>
    <xf numFmtId="0" fontId="70" fillId="3" borderId="15" xfId="0" applyFont="1" applyFill="1" applyBorder="1" applyAlignment="1" applyProtection="1">
      <alignment vertical="top" wrapText="1"/>
      <protection locked="0"/>
    </xf>
    <xf numFmtId="0" fontId="70" fillId="3" borderId="64" xfId="0" applyFont="1" applyFill="1" applyBorder="1" applyAlignment="1" applyProtection="1">
      <alignment vertical="top" wrapText="1"/>
      <protection locked="0"/>
    </xf>
    <xf numFmtId="0" fontId="70" fillId="3" borderId="65" xfId="0" applyFont="1" applyFill="1" applyBorder="1" applyAlignment="1" applyProtection="1">
      <alignment vertical="top" wrapText="1"/>
      <protection locked="0"/>
    </xf>
    <xf numFmtId="0" fontId="70" fillId="3" borderId="50" xfId="0" applyFont="1" applyFill="1" applyBorder="1" applyAlignment="1" applyProtection="1">
      <alignment vertical="top" wrapText="1"/>
      <protection locked="0"/>
    </xf>
    <xf numFmtId="0" fontId="70" fillId="3" borderId="12" xfId="0" applyFont="1" applyFill="1" applyBorder="1" applyAlignment="1" applyProtection="1">
      <alignment vertical="top" wrapText="1"/>
      <protection locked="0"/>
    </xf>
    <xf numFmtId="0" fontId="76" fillId="2" borderId="1" xfId="48" applyFont="1" applyFill="1" applyBorder="1" applyAlignment="1">
      <alignment horizontal="center" vertical="center" textRotation="255" wrapText="1"/>
    </xf>
    <xf numFmtId="0" fontId="76" fillId="0" borderId="6" xfId="0" applyFont="1" applyBorder="1" applyAlignment="1">
      <alignment horizontal="center" vertical="center" textRotation="255"/>
    </xf>
    <xf numFmtId="0" fontId="72" fillId="2" borderId="55" xfId="48" applyFont="1" applyFill="1" applyBorder="1" applyAlignment="1">
      <alignment horizontal="center" vertical="center" wrapText="1"/>
    </xf>
    <xf numFmtId="0" fontId="70" fillId="0" borderId="32" xfId="0" applyFont="1" applyBorder="1" applyAlignment="1">
      <alignment horizontal="center" vertical="center" wrapText="1"/>
    </xf>
    <xf numFmtId="0" fontId="70" fillId="0" borderId="56" xfId="0" applyFont="1" applyBorder="1" applyAlignment="1">
      <alignment horizontal="center" vertical="center" wrapText="1"/>
    </xf>
    <xf numFmtId="0" fontId="76" fillId="0" borderId="65" xfId="0" applyFont="1" applyBorder="1" applyAlignment="1">
      <alignment horizontal="center" vertical="center" shrinkToFit="1"/>
    </xf>
    <xf numFmtId="0" fontId="70" fillId="0" borderId="50" xfId="0" applyFont="1" applyBorder="1" applyAlignment="1">
      <alignment horizontal="center" vertical="center" shrinkToFit="1"/>
    </xf>
    <xf numFmtId="0" fontId="70" fillId="0" borderId="12" xfId="0" applyFont="1" applyBorder="1" applyAlignment="1">
      <alignment horizontal="center" vertical="center" shrinkToFit="1"/>
    </xf>
    <xf numFmtId="0" fontId="72" fillId="0" borderId="123" xfId="48" applyFont="1" applyBorder="1" applyAlignment="1">
      <alignment horizontal="left" vertical="center"/>
    </xf>
    <xf numFmtId="0" fontId="72" fillId="0" borderId="124" xfId="48" applyFont="1" applyBorder="1" applyAlignment="1">
      <alignment horizontal="left" vertical="center"/>
    </xf>
    <xf numFmtId="0" fontId="72" fillId="0" borderId="122" xfId="48" applyFont="1" applyBorder="1" applyAlignment="1">
      <alignment horizontal="left" vertical="center"/>
    </xf>
    <xf numFmtId="0" fontId="72" fillId="0" borderId="125" xfId="48" applyFont="1" applyBorder="1" applyAlignment="1">
      <alignment horizontal="left" vertical="center"/>
    </xf>
    <xf numFmtId="0" fontId="72" fillId="0" borderId="85" xfId="48" applyFont="1" applyBorder="1" applyAlignment="1">
      <alignment horizontal="left" vertical="center"/>
    </xf>
    <xf numFmtId="0" fontId="72" fillId="0" borderId="126" xfId="48" applyFont="1" applyBorder="1" applyAlignment="1">
      <alignment horizontal="left" vertical="center"/>
    </xf>
    <xf numFmtId="0" fontId="70" fillId="2" borderId="49" xfId="48" applyFont="1" applyFill="1" applyBorder="1" applyAlignment="1">
      <alignment horizontal="center" vertical="center"/>
    </xf>
    <xf numFmtId="0" fontId="70" fillId="2" borderId="11" xfId="48" applyFont="1" applyFill="1" applyBorder="1" applyAlignment="1">
      <alignment horizontal="center" vertical="center"/>
    </xf>
    <xf numFmtId="0" fontId="70" fillId="2" borderId="1" xfId="48" applyFont="1" applyFill="1" applyBorder="1" applyAlignment="1">
      <alignment horizontal="distributed" vertical="center" textRotation="255" wrapText="1"/>
    </xf>
    <xf numFmtId="0" fontId="70" fillId="2" borderId="6" xfId="48" applyFont="1" applyFill="1" applyBorder="1" applyAlignment="1">
      <alignment horizontal="distributed" vertical="center" textRotation="255" wrapText="1"/>
    </xf>
    <xf numFmtId="0" fontId="70" fillId="2" borderId="6" xfId="0" applyFont="1" applyFill="1" applyBorder="1" applyAlignment="1">
      <alignment vertical="center" textRotation="255"/>
    </xf>
    <xf numFmtId="0" fontId="70" fillId="2" borderId="66" xfId="48" applyFont="1" applyFill="1" applyBorder="1" applyAlignment="1">
      <alignment horizontal="center" vertical="center" textRotation="255" wrapText="1"/>
    </xf>
    <xf numFmtId="0" fontId="70" fillId="2" borderId="67" xfId="48" applyFont="1" applyFill="1" applyBorder="1" applyAlignment="1">
      <alignment horizontal="center" vertical="center" textRotation="255" wrapText="1"/>
    </xf>
    <xf numFmtId="0" fontId="70" fillId="2" borderId="67" xfId="0" applyFont="1" applyFill="1" applyBorder="1" applyAlignment="1">
      <alignment horizontal="center" vertical="center" textRotation="255"/>
    </xf>
    <xf numFmtId="0" fontId="70" fillId="2" borderId="44" xfId="48" applyFont="1" applyFill="1" applyBorder="1" applyAlignment="1">
      <alignment horizontal="distributed" vertical="center"/>
    </xf>
    <xf numFmtId="0" fontId="70" fillId="2" borderId="68" xfId="48" applyFont="1" applyFill="1" applyBorder="1" applyAlignment="1">
      <alignment horizontal="distributed" vertical="center"/>
    </xf>
    <xf numFmtId="0" fontId="70" fillId="2" borderId="69" xfId="48" applyFont="1" applyFill="1" applyBorder="1" applyAlignment="1">
      <alignment horizontal="distributed" vertical="center"/>
    </xf>
    <xf numFmtId="0" fontId="70" fillId="2" borderId="46" xfId="48" applyFont="1" applyFill="1" applyBorder="1" applyAlignment="1">
      <alignment horizontal="distributed" vertical="center" wrapText="1"/>
    </xf>
    <xf numFmtId="0" fontId="70" fillId="2" borderId="6" xfId="48" applyFont="1" applyFill="1" applyBorder="1" applyAlignment="1">
      <alignment horizontal="distributed" vertical="center" wrapText="1"/>
    </xf>
    <xf numFmtId="0" fontId="70" fillId="2" borderId="6" xfId="0" applyFont="1" applyFill="1" applyBorder="1" applyAlignment="1">
      <alignment vertical="center"/>
    </xf>
    <xf numFmtId="0" fontId="70" fillId="2" borderId="1" xfId="48" applyFont="1" applyFill="1" applyBorder="1" applyAlignment="1">
      <alignment horizontal="distributed" vertical="center" wrapText="1"/>
    </xf>
    <xf numFmtId="0" fontId="70" fillId="0" borderId="6" xfId="0" applyFont="1" applyBorder="1" applyAlignment="1">
      <alignment horizontal="distributed" vertical="center" wrapText="1"/>
    </xf>
    <xf numFmtId="0" fontId="94" fillId="2" borderId="28" xfId="48" applyFont="1" applyFill="1" applyBorder="1" applyAlignment="1">
      <alignment horizontal="distributed" vertical="center"/>
    </xf>
    <xf numFmtId="0" fontId="94" fillId="2" borderId="50" xfId="48" applyFont="1" applyFill="1" applyBorder="1" applyAlignment="1">
      <alignment horizontal="distributed" vertical="center"/>
    </xf>
    <xf numFmtId="0" fontId="94" fillId="2" borderId="4" xfId="48" applyFont="1" applyFill="1" applyBorder="1" applyAlignment="1">
      <alignment horizontal="distributed" vertical="center"/>
    </xf>
    <xf numFmtId="0" fontId="94" fillId="2" borderId="28" xfId="48" applyFont="1" applyFill="1" applyBorder="1" applyAlignment="1">
      <alignment horizontal="distributed" vertical="center" wrapText="1"/>
    </xf>
    <xf numFmtId="0" fontId="94" fillId="2" borderId="50" xfId="48" applyFont="1" applyFill="1" applyBorder="1" applyAlignment="1">
      <alignment horizontal="distributed" vertical="center" wrapText="1"/>
    </xf>
    <xf numFmtId="0" fontId="94" fillId="2" borderId="4" xfId="48" applyFont="1" applyFill="1" applyBorder="1" applyAlignment="1">
      <alignment horizontal="distributed" vertical="center" wrapText="1"/>
    </xf>
    <xf numFmtId="0" fontId="76" fillId="2" borderId="41" xfId="48" applyFont="1" applyFill="1" applyBorder="1" applyAlignment="1">
      <alignment horizontal="center" vertical="center" textRotation="255" wrapText="1"/>
    </xf>
    <xf numFmtId="0" fontId="76" fillId="2" borderId="6" xfId="48" applyFont="1" applyFill="1" applyBorder="1" applyAlignment="1">
      <alignment horizontal="center" vertical="center" textRotation="255" wrapText="1"/>
    </xf>
    <xf numFmtId="0" fontId="76" fillId="2" borderId="6" xfId="0" applyFont="1" applyFill="1" applyBorder="1" applyAlignment="1">
      <alignment horizontal="center" vertical="center" textRotation="255"/>
    </xf>
    <xf numFmtId="0" fontId="70" fillId="2" borderId="41" xfId="48" applyFont="1" applyFill="1" applyBorder="1" applyAlignment="1">
      <alignment horizontal="distributed" vertical="center" wrapText="1"/>
    </xf>
    <xf numFmtId="0" fontId="70" fillId="2" borderId="6" xfId="0" applyFont="1" applyFill="1" applyBorder="1" applyAlignment="1">
      <alignment horizontal="distributed" vertical="center"/>
    </xf>
    <xf numFmtId="0" fontId="70" fillId="2" borderId="36" xfId="48" applyFont="1" applyFill="1" applyBorder="1" applyAlignment="1">
      <alignment horizontal="distributed" vertical="center"/>
    </xf>
    <xf numFmtId="0" fontId="70" fillId="2" borderId="39" xfId="48" applyFont="1" applyFill="1" applyBorder="1" applyAlignment="1">
      <alignment horizontal="distributed" vertical="center" wrapText="1"/>
    </xf>
    <xf numFmtId="0" fontId="70" fillId="2" borderId="29" xfId="48" applyFont="1" applyFill="1" applyBorder="1" applyAlignment="1">
      <alignment horizontal="distributed" vertical="center" wrapText="1"/>
    </xf>
    <xf numFmtId="0" fontId="70" fillId="2" borderId="41" xfId="48" applyFont="1" applyFill="1" applyBorder="1" applyAlignment="1">
      <alignment horizontal="center" vertical="center" textRotation="255" wrapText="1"/>
    </xf>
    <xf numFmtId="0" fontId="70" fillId="2" borderId="6" xfId="48" applyFont="1" applyFill="1" applyBorder="1" applyAlignment="1">
      <alignment horizontal="center" vertical="center" textRotation="255" wrapText="1"/>
    </xf>
    <xf numFmtId="0" fontId="70" fillId="2" borderId="6" xfId="0" applyFont="1" applyFill="1" applyBorder="1" applyAlignment="1">
      <alignment horizontal="center" vertical="center" textRotation="255"/>
    </xf>
    <xf numFmtId="0" fontId="70" fillId="2" borderId="45" xfId="48" applyFont="1" applyFill="1" applyBorder="1" applyAlignment="1">
      <alignment horizontal="distributed" vertical="center" wrapText="1"/>
    </xf>
    <xf numFmtId="0" fontId="70" fillId="0" borderId="11" xfId="0" applyFont="1" applyBorder="1" applyAlignment="1">
      <alignment horizontal="distributed" vertical="center" wrapText="1"/>
    </xf>
    <xf numFmtId="0" fontId="70" fillId="2" borderId="46" xfId="48" applyFont="1" applyFill="1" applyBorder="1" applyAlignment="1">
      <alignment horizontal="center" vertical="center" textRotation="255" wrapText="1"/>
    </xf>
    <xf numFmtId="0" fontId="70" fillId="0" borderId="43" xfId="0" applyFont="1" applyBorder="1" applyAlignment="1">
      <alignment vertical="center" textRotation="255"/>
    </xf>
    <xf numFmtId="0" fontId="70" fillId="2" borderId="1" xfId="48" applyFont="1" applyFill="1" applyBorder="1" applyAlignment="1">
      <alignment horizontal="center" vertical="center" textRotation="255" wrapText="1"/>
    </xf>
    <xf numFmtId="0" fontId="70" fillId="0" borderId="6" xfId="0" applyFont="1" applyBorder="1" applyAlignment="1">
      <alignment horizontal="center" vertical="center" wrapText="1"/>
    </xf>
    <xf numFmtId="0" fontId="76" fillId="2" borderId="1" xfId="48" applyFont="1" applyFill="1" applyBorder="1" applyAlignment="1">
      <alignment horizontal="center" vertical="top" textRotation="255" wrapText="1"/>
    </xf>
    <xf numFmtId="0" fontId="76" fillId="2" borderId="6" xfId="48" applyFont="1" applyFill="1" applyBorder="1" applyAlignment="1">
      <alignment horizontal="center" vertical="top" textRotation="255" wrapText="1"/>
    </xf>
    <xf numFmtId="0" fontId="76" fillId="2" borderId="3" xfId="48" applyFont="1" applyFill="1" applyBorder="1" applyAlignment="1">
      <alignment horizontal="center" vertical="top" textRotation="255" wrapText="1"/>
    </xf>
    <xf numFmtId="0" fontId="72" fillId="0" borderId="15" xfId="48" applyFont="1" applyBorder="1" applyAlignment="1">
      <alignment horizontal="left" vertical="center"/>
    </xf>
    <xf numFmtId="0" fontId="81" fillId="2" borderId="0" xfId="48" applyFont="1" applyFill="1" applyAlignment="1">
      <alignment horizontal="center" vertical="center"/>
    </xf>
    <xf numFmtId="0" fontId="70" fillId="2" borderId="70" xfId="48" applyFont="1" applyFill="1" applyBorder="1" applyAlignment="1">
      <alignment horizontal="distributed" vertical="center" wrapText="1"/>
    </xf>
    <xf numFmtId="0" fontId="70" fillId="2" borderId="5" xfId="48" applyFont="1" applyFill="1" applyBorder="1" applyAlignment="1">
      <alignment horizontal="distributed" vertical="center" wrapText="1"/>
    </xf>
    <xf numFmtId="0" fontId="70" fillId="2" borderId="5" xfId="0" applyFont="1" applyFill="1" applyBorder="1" applyAlignment="1">
      <alignment horizontal="distributed" vertical="center"/>
    </xf>
    <xf numFmtId="0" fontId="70" fillId="2" borderId="42" xfId="48" applyFont="1" applyFill="1" applyBorder="1" applyAlignment="1">
      <alignment horizontal="distributed" vertical="center" wrapText="1"/>
    </xf>
    <xf numFmtId="0" fontId="70" fillId="2" borderId="32" xfId="48" applyFont="1" applyFill="1" applyBorder="1" applyAlignment="1">
      <alignment horizontal="distributed" vertical="center" wrapText="1"/>
    </xf>
    <xf numFmtId="0" fontId="70" fillId="2" borderId="6" xfId="48" applyFont="1" applyFill="1" applyBorder="1" applyAlignment="1">
      <alignment horizontal="center" vertical="center" textRotation="255"/>
    </xf>
    <xf numFmtId="0" fontId="70" fillId="0" borderId="43" xfId="0" applyFont="1" applyBorder="1" applyAlignment="1">
      <alignment horizontal="center" vertical="center" textRotation="255"/>
    </xf>
    <xf numFmtId="0" fontId="72" fillId="0" borderId="15" xfId="27" applyFont="1" applyBorder="1" applyAlignment="1">
      <alignment horizontal="left" vertical="center"/>
    </xf>
    <xf numFmtId="0" fontId="0" fillId="0" borderId="15" xfId="0" applyBorder="1" applyAlignment="1">
      <alignment horizontal="left" vertical="center"/>
    </xf>
    <xf numFmtId="0" fontId="97" fillId="5" borderId="1" xfId="0" applyFont="1" applyFill="1" applyBorder="1" applyAlignment="1" applyProtection="1">
      <alignment horizontal="left" vertical="center" shrinkToFit="1"/>
      <protection locked="0"/>
    </xf>
    <xf numFmtId="0" fontId="97" fillId="5" borderId="6" xfId="0" applyFont="1" applyFill="1" applyBorder="1" applyAlignment="1" applyProtection="1">
      <alignment horizontal="left" vertical="center" shrinkToFit="1"/>
      <protection locked="0"/>
    </xf>
    <xf numFmtId="0" fontId="97" fillId="5" borderId="20" xfId="0" applyFont="1" applyFill="1" applyBorder="1" applyAlignment="1" applyProtection="1">
      <alignment horizontal="left" vertical="center" shrinkToFit="1"/>
      <protection locked="0"/>
    </xf>
    <xf numFmtId="0" fontId="107" fillId="0" borderId="47" xfId="27" applyFont="1" applyBorder="1" applyAlignment="1">
      <alignment horizontal="center" vertical="center" wrapText="1"/>
    </xf>
    <xf numFmtId="0" fontId="107" fillId="0" borderId="48" xfId="27" applyFont="1" applyBorder="1" applyAlignment="1">
      <alignment horizontal="center" vertical="center"/>
    </xf>
    <xf numFmtId="0" fontId="107" fillId="0" borderId="15" xfId="27" applyFont="1" applyBorder="1" applyAlignment="1">
      <alignment horizontal="center" vertical="center"/>
    </xf>
    <xf numFmtId="0" fontId="107" fillId="0" borderId="29" xfId="27" applyFont="1" applyBorder="1" applyAlignment="1">
      <alignment horizontal="center" vertical="center"/>
    </xf>
    <xf numFmtId="0" fontId="107" fillId="0" borderId="46" xfId="27" applyFont="1" applyBorder="1" applyAlignment="1">
      <alignment horizontal="center" vertical="center" wrapText="1"/>
    </xf>
    <xf numFmtId="0" fontId="107" fillId="0" borderId="48" xfId="27" applyFont="1" applyBorder="1" applyAlignment="1">
      <alignment horizontal="center" vertical="center" wrapText="1"/>
    </xf>
    <xf numFmtId="0" fontId="107" fillId="0" borderId="39" xfId="27" applyFont="1" applyBorder="1" applyAlignment="1">
      <alignment horizontal="center" vertical="center" wrapText="1"/>
    </xf>
    <xf numFmtId="0" fontId="107" fillId="0" borderId="29" xfId="27" applyFont="1" applyBorder="1" applyAlignment="1">
      <alignment horizontal="center" vertical="center" wrapText="1"/>
    </xf>
    <xf numFmtId="0" fontId="97" fillId="5" borderId="1" xfId="0" applyFont="1" applyFill="1" applyBorder="1" applyAlignment="1" applyProtection="1">
      <alignment horizontal="left" vertical="center" wrapText="1"/>
      <protection locked="0"/>
    </xf>
    <xf numFmtId="0" fontId="97" fillId="5" borderId="6" xfId="0" applyFont="1" applyFill="1" applyBorder="1" applyAlignment="1" applyProtection="1">
      <alignment horizontal="left" vertical="center" wrapText="1"/>
      <protection locked="0"/>
    </xf>
    <xf numFmtId="0" fontId="97" fillId="5" borderId="20" xfId="0" applyFont="1" applyFill="1" applyBorder="1" applyAlignment="1" applyProtection="1">
      <alignment horizontal="left" vertical="center" wrapText="1"/>
      <protection locked="0"/>
    </xf>
    <xf numFmtId="0" fontId="97" fillId="5" borderId="7" xfId="0" applyFont="1" applyFill="1" applyBorder="1" applyAlignment="1" applyProtection="1">
      <alignment horizontal="left" vertical="center" wrapText="1"/>
      <protection locked="0"/>
    </xf>
    <xf numFmtId="0" fontId="97" fillId="5" borderId="29" xfId="0" applyFont="1" applyFill="1" applyBorder="1" applyAlignment="1" applyProtection="1">
      <alignment horizontal="left" vertical="center" wrapText="1"/>
      <protection locked="0"/>
    </xf>
    <xf numFmtId="177" fontId="72" fillId="5" borderId="1" xfId="0" applyNumberFormat="1" applyFont="1" applyFill="1" applyBorder="1" applyAlignment="1" applyProtection="1">
      <alignment horizontal="right" vertical="center" wrapText="1"/>
      <protection locked="0"/>
    </xf>
    <xf numFmtId="177" fontId="72" fillId="5" borderId="6" xfId="0" applyNumberFormat="1" applyFont="1" applyFill="1" applyBorder="1" applyAlignment="1" applyProtection="1">
      <alignment horizontal="right" vertical="center" wrapText="1"/>
      <protection locked="0"/>
    </xf>
    <xf numFmtId="177" fontId="72" fillId="5" borderId="20" xfId="0" applyNumberFormat="1" applyFont="1" applyFill="1" applyBorder="1" applyAlignment="1" applyProtection="1">
      <alignment horizontal="right" vertical="center" wrapText="1"/>
      <protection locked="0"/>
    </xf>
    <xf numFmtId="0" fontId="97" fillId="5" borderId="48" xfId="0" applyFont="1" applyFill="1" applyBorder="1" applyAlignment="1" applyProtection="1">
      <alignment horizontal="left" vertical="center" wrapText="1"/>
      <protection locked="0"/>
    </xf>
    <xf numFmtId="0" fontId="73" fillId="2" borderId="0" xfId="27" applyFont="1" applyFill="1" applyAlignment="1">
      <alignment horizontal="center" vertical="center"/>
    </xf>
    <xf numFmtId="0" fontId="70" fillId="6" borderId="46" xfId="27" applyFont="1" applyFill="1" applyBorder="1" applyAlignment="1">
      <alignment horizontal="center" vertical="center" wrapText="1"/>
    </xf>
    <xf numFmtId="0" fontId="70" fillId="6" borderId="43" xfId="27" applyFont="1" applyFill="1" applyBorder="1" applyAlignment="1">
      <alignment horizontal="center" vertical="center" wrapText="1"/>
    </xf>
    <xf numFmtId="0" fontId="70" fillId="6" borderId="1" xfId="27" applyFont="1" applyFill="1" applyBorder="1" applyAlignment="1">
      <alignment horizontal="center" vertical="center"/>
    </xf>
    <xf numFmtId="0" fontId="70" fillId="6" borderId="6" xfId="27" applyFont="1" applyFill="1" applyBorder="1" applyAlignment="1">
      <alignment horizontal="center" vertical="center"/>
    </xf>
    <xf numFmtId="0" fontId="70" fillId="6" borderId="46" xfId="27" applyFont="1" applyFill="1" applyBorder="1" applyAlignment="1">
      <alignment horizontal="center" vertical="center"/>
    </xf>
    <xf numFmtId="0" fontId="70" fillId="6" borderId="48" xfId="27" applyFont="1" applyFill="1" applyBorder="1" applyAlignment="1">
      <alignment horizontal="center" vertical="center" wrapText="1"/>
    </xf>
    <xf numFmtId="0" fontId="70" fillId="6" borderId="7" xfId="27" applyFont="1" applyFill="1" applyBorder="1" applyAlignment="1">
      <alignment horizontal="center" vertical="center" wrapText="1"/>
    </xf>
    <xf numFmtId="0" fontId="76" fillId="6" borderId="46" xfId="27" applyFont="1" applyFill="1" applyBorder="1" applyAlignment="1">
      <alignment horizontal="center" vertical="center" wrapText="1"/>
    </xf>
    <xf numFmtId="0" fontId="76" fillId="6" borderId="48" xfId="27" applyFont="1" applyFill="1" applyBorder="1" applyAlignment="1">
      <alignment horizontal="center" vertical="center" wrapText="1"/>
    </xf>
    <xf numFmtId="0" fontId="76" fillId="6" borderId="43" xfId="27" applyFont="1" applyFill="1" applyBorder="1" applyAlignment="1">
      <alignment horizontal="center" vertical="center" wrapText="1"/>
    </xf>
    <xf numFmtId="0" fontId="76" fillId="6" borderId="7" xfId="27" applyFont="1" applyFill="1" applyBorder="1" applyAlignment="1">
      <alignment horizontal="center" vertical="center" wrapText="1"/>
    </xf>
    <xf numFmtId="184" fontId="97" fillId="6" borderId="43" xfId="27" applyNumberFormat="1" applyFont="1" applyFill="1" applyBorder="1" applyAlignment="1">
      <alignment horizontal="center" vertical="center" wrapText="1"/>
    </xf>
    <xf numFmtId="184" fontId="97" fillId="6" borderId="7" xfId="27" applyNumberFormat="1" applyFont="1" applyFill="1" applyBorder="1" applyAlignment="1">
      <alignment horizontal="center" vertical="center" wrapText="1"/>
    </xf>
    <xf numFmtId="0" fontId="76" fillId="6" borderId="48" xfId="27" applyFont="1" applyFill="1" applyBorder="1" applyAlignment="1">
      <alignment horizontal="center" vertical="center"/>
    </xf>
    <xf numFmtId="0" fontId="76" fillId="6" borderId="43" xfId="27" applyFont="1" applyFill="1" applyBorder="1" applyAlignment="1">
      <alignment horizontal="center" vertical="center"/>
    </xf>
    <xf numFmtId="0" fontId="76" fillId="6" borderId="7" xfId="27" applyFont="1" applyFill="1" applyBorder="1" applyAlignment="1">
      <alignment horizontal="center" vertical="center"/>
    </xf>
    <xf numFmtId="0" fontId="94" fillId="2" borderId="15" xfId="27" applyFont="1" applyFill="1" applyBorder="1" applyAlignment="1">
      <alignment horizontal="left" vertical="center"/>
    </xf>
    <xf numFmtId="0" fontId="70" fillId="0" borderId="15" xfId="0" applyFont="1" applyBorder="1" applyAlignment="1">
      <alignment horizontal="left" vertical="center"/>
    </xf>
    <xf numFmtId="0" fontId="72" fillId="4" borderId="16" xfId="27" applyFont="1" applyFill="1" applyBorder="1" applyAlignment="1">
      <alignment horizontal="center" vertical="center"/>
    </xf>
    <xf numFmtId="0" fontId="72" fillId="4" borderId="16" xfId="27" applyFont="1" applyFill="1" applyBorder="1" applyAlignment="1">
      <alignment horizontal="center" vertical="center" wrapText="1"/>
    </xf>
    <xf numFmtId="0" fontId="70" fillId="4" borderId="16" xfId="0" applyFont="1" applyFill="1" applyBorder="1" applyAlignment="1">
      <alignment horizontal="center" vertical="center"/>
    </xf>
    <xf numFmtId="0" fontId="45" fillId="2" borderId="45" xfId="32" applyFont="1" applyFill="1" applyBorder="1" applyAlignment="1">
      <alignment horizontal="center" vertical="center"/>
    </xf>
    <xf numFmtId="0" fontId="45" fillId="2" borderId="49" xfId="32" applyFont="1" applyFill="1" applyBorder="1" applyAlignment="1">
      <alignment horizontal="center" vertical="center"/>
    </xf>
    <xf numFmtId="0" fontId="45" fillId="2" borderId="11" xfId="32" applyFont="1" applyFill="1" applyBorder="1" applyAlignment="1">
      <alignment horizontal="center" vertical="center"/>
    </xf>
    <xf numFmtId="185" fontId="45" fillId="2" borderId="45" xfId="32" applyNumberFormat="1" applyFont="1" applyFill="1" applyBorder="1" applyAlignment="1">
      <alignment horizontal="left" vertical="center"/>
    </xf>
    <xf numFmtId="185" fontId="45" fillId="2" borderId="49" xfId="32" applyNumberFormat="1" applyFont="1" applyFill="1" applyBorder="1" applyAlignment="1">
      <alignment horizontal="left" vertical="center"/>
    </xf>
    <xf numFmtId="185" fontId="45" fillId="2" borderId="11" xfId="32" applyNumberFormat="1" applyFont="1" applyFill="1" applyBorder="1" applyAlignment="1">
      <alignment horizontal="left" vertical="center"/>
    </xf>
    <xf numFmtId="185" fontId="45" fillId="2" borderId="45" xfId="32" applyNumberFormat="1" applyFont="1" applyFill="1" applyBorder="1" applyAlignment="1">
      <alignment horizontal="left" vertical="center" wrapText="1"/>
    </xf>
    <xf numFmtId="185" fontId="45" fillId="2" borderId="49" xfId="32" applyNumberFormat="1" applyFont="1" applyFill="1" applyBorder="1" applyAlignment="1">
      <alignment horizontal="left" vertical="center" wrapText="1"/>
    </xf>
    <xf numFmtId="185" fontId="45" fillId="2" borderId="11" xfId="32" applyNumberFormat="1" applyFont="1" applyFill="1" applyBorder="1" applyAlignment="1">
      <alignment horizontal="left" vertical="center" wrapText="1"/>
    </xf>
    <xf numFmtId="189" fontId="45" fillId="2" borderId="0" xfId="32" applyNumberFormat="1" applyFont="1" applyFill="1" applyAlignment="1">
      <alignment horizontal="center" vertical="center" wrapText="1"/>
    </xf>
    <xf numFmtId="185" fontId="45" fillId="2" borderId="16" xfId="32" applyNumberFormat="1" applyFont="1" applyFill="1" applyBorder="1" applyAlignment="1">
      <alignment horizontal="center" vertical="center"/>
    </xf>
    <xf numFmtId="0" fontId="45" fillId="2" borderId="0" xfId="32" applyFont="1" applyFill="1" applyAlignment="1">
      <alignment horizontal="left" vertical="center"/>
    </xf>
    <xf numFmtId="0" fontId="45" fillId="0" borderId="0" xfId="0" applyFont="1" applyAlignment="1">
      <alignment horizontal="left" vertical="center"/>
    </xf>
    <xf numFmtId="0" fontId="45" fillId="0" borderId="0" xfId="32" applyFont="1" applyAlignment="1">
      <alignment horizontal="right" vertical="center"/>
    </xf>
    <xf numFmtId="0" fontId="45" fillId="0" borderId="0" xfId="0" applyFont="1" applyAlignment="1">
      <alignment horizontal="right" vertical="center"/>
    </xf>
    <xf numFmtId="0" fontId="45" fillId="2" borderId="0" xfId="32" applyFont="1" applyFill="1" applyAlignment="1">
      <alignment horizontal="center" vertical="center"/>
    </xf>
    <xf numFmtId="0" fontId="45" fillId="0" borderId="0" xfId="0" applyFont="1" applyAlignment="1">
      <alignment horizontal="center" vertical="center"/>
    </xf>
    <xf numFmtId="0" fontId="45" fillId="2" borderId="16" xfId="32" applyFont="1" applyFill="1" applyBorder="1" applyAlignment="1">
      <alignment horizontal="center" vertical="center"/>
    </xf>
    <xf numFmtId="38" fontId="63" fillId="8" borderId="105" xfId="4" applyFont="1" applyFill="1" applyBorder="1" applyAlignment="1" applyProtection="1">
      <alignment horizontal="center" vertical="center" wrapText="1"/>
    </xf>
    <xf numFmtId="38" fontId="63" fillId="8" borderId="106" xfId="4" applyFont="1" applyFill="1" applyBorder="1" applyAlignment="1" applyProtection="1">
      <alignment horizontal="center" vertical="center" wrapText="1"/>
    </xf>
    <xf numFmtId="0" fontId="45" fillId="10" borderId="0" xfId="0" applyFont="1" applyFill="1" applyAlignment="1">
      <alignment horizontal="left" vertical="center" shrinkToFit="1"/>
    </xf>
    <xf numFmtId="182" fontId="63" fillId="8" borderId="37" xfId="4" applyNumberFormat="1" applyFont="1" applyFill="1" applyBorder="1" applyAlignment="1" applyProtection="1">
      <alignment horizontal="center" vertical="center" wrapText="1"/>
    </xf>
    <xf numFmtId="182" fontId="63" fillId="8" borderId="31" xfId="4" applyNumberFormat="1" applyFont="1" applyFill="1" applyBorder="1" applyAlignment="1" applyProtection="1">
      <alignment horizontal="center" vertical="center"/>
    </xf>
    <xf numFmtId="0" fontId="45" fillId="0" borderId="50" xfId="4" applyNumberFormat="1" applyFont="1" applyFill="1" applyBorder="1" applyAlignment="1" applyProtection="1">
      <alignment horizontal="right" vertical="center"/>
    </xf>
    <xf numFmtId="38" fontId="63" fillId="8" borderId="36" xfId="4" applyFont="1" applyFill="1" applyBorder="1" applyAlignment="1" applyProtection="1">
      <alignment horizontal="center" vertical="center"/>
    </xf>
    <xf numFmtId="38" fontId="63" fillId="8" borderId="34" xfId="4" applyFont="1" applyFill="1" applyBorder="1" applyAlignment="1" applyProtection="1">
      <alignment horizontal="center" vertical="center"/>
    </xf>
    <xf numFmtId="0" fontId="68" fillId="8" borderId="42" xfId="4" applyNumberFormat="1" applyFont="1" applyFill="1" applyBorder="1" applyAlignment="1" applyProtection="1">
      <alignment horizontal="left" vertical="center" wrapText="1"/>
    </xf>
    <xf numFmtId="0" fontId="68" fillId="8" borderId="28" xfId="0" applyFont="1" applyFill="1" applyBorder="1" applyAlignment="1">
      <alignment horizontal="left" vertical="center" wrapText="1"/>
    </xf>
    <xf numFmtId="0" fontId="63" fillId="8" borderId="41" xfId="4" applyNumberFormat="1" applyFont="1" applyFill="1" applyBorder="1" applyAlignment="1" applyProtection="1">
      <alignment horizontal="center" vertical="center" wrapText="1"/>
    </xf>
    <xf numFmtId="0" fontId="63" fillId="8" borderId="3" xfId="4" applyNumberFormat="1" applyFont="1" applyFill="1" applyBorder="1" applyAlignment="1" applyProtection="1">
      <alignment horizontal="center" vertical="center" wrapText="1"/>
    </xf>
    <xf numFmtId="0" fontId="45" fillId="0" borderId="113" xfId="4" applyNumberFormat="1" applyFont="1" applyFill="1" applyBorder="1" applyAlignment="1" applyProtection="1">
      <alignment vertical="center" shrinkToFit="1"/>
    </xf>
    <xf numFmtId="0" fontId="0" fillId="0" borderId="114" xfId="0" applyBorder="1" applyAlignment="1">
      <alignment vertical="center" shrinkToFit="1"/>
    </xf>
    <xf numFmtId="0" fontId="52" fillId="0" borderId="0" xfId="4" applyNumberFormat="1" applyFont="1" applyFill="1" applyAlignment="1" applyProtection="1">
      <alignment horizontal="left" vertical="center" wrapText="1"/>
    </xf>
    <xf numFmtId="38" fontId="63" fillId="8" borderId="42" xfId="4" applyFont="1" applyFill="1" applyBorder="1" applyAlignment="1" applyProtection="1">
      <alignment horizontal="center" vertical="center" wrapText="1"/>
    </xf>
    <xf numFmtId="38" fontId="63" fillId="8" borderId="28" xfId="4" applyFont="1" applyFill="1" applyBorder="1" applyAlignment="1" applyProtection="1">
      <alignment horizontal="center" vertical="center"/>
    </xf>
    <xf numFmtId="38" fontId="63" fillId="8" borderId="41" xfId="4" applyFont="1" applyFill="1" applyBorder="1" applyAlignment="1" applyProtection="1">
      <alignment horizontal="center" vertical="center" shrinkToFit="1"/>
    </xf>
    <xf numFmtId="38" fontId="63" fillId="8" borderId="3" xfId="4" applyFont="1" applyFill="1" applyBorder="1" applyAlignment="1" applyProtection="1">
      <alignment horizontal="center" vertical="center" shrinkToFit="1"/>
    </xf>
    <xf numFmtId="0" fontId="47" fillId="10" borderId="0" xfId="0" applyFont="1" applyFill="1" applyAlignment="1">
      <alignment horizontal="left" vertical="center" wrapText="1" shrinkToFit="1"/>
    </xf>
    <xf numFmtId="0" fontId="47" fillId="10" borderId="0" xfId="0" applyFont="1" applyFill="1" applyAlignment="1">
      <alignment horizontal="left" vertical="center" shrinkToFit="1"/>
    </xf>
    <xf numFmtId="5" fontId="69" fillId="0" borderId="45" xfId="0" applyNumberFormat="1" applyFont="1" applyBorder="1" applyAlignment="1">
      <alignment vertical="center"/>
    </xf>
    <xf numFmtId="5" fontId="69" fillId="0" borderId="11" xfId="0" applyNumberFormat="1" applyFont="1" applyBorder="1" applyAlignment="1">
      <alignment vertical="center"/>
    </xf>
    <xf numFmtId="5" fontId="69" fillId="0" borderId="45" xfId="0" applyNumberFormat="1" applyFont="1" applyBorder="1" applyAlignment="1">
      <alignment horizontal="right" vertical="center"/>
    </xf>
    <xf numFmtId="5" fontId="69" fillId="0" borderId="11" xfId="0" applyNumberFormat="1" applyFont="1" applyBorder="1" applyAlignment="1">
      <alignment horizontal="right" vertical="center"/>
    </xf>
    <xf numFmtId="5" fontId="69" fillId="0" borderId="45" xfId="0" applyNumberFormat="1" applyFont="1" applyBorder="1" applyAlignment="1">
      <alignment horizontal="center" vertical="center"/>
    </xf>
    <xf numFmtId="5" fontId="69" fillId="0" borderId="11" xfId="0" applyNumberFormat="1" applyFont="1" applyBorder="1" applyAlignment="1">
      <alignment horizontal="center" vertical="center"/>
    </xf>
    <xf numFmtId="192" fontId="76" fillId="10" borderId="0" xfId="0" applyNumberFormat="1" applyFont="1" applyFill="1" applyAlignment="1">
      <alignment horizontal="left" vertical="center"/>
    </xf>
    <xf numFmtId="0" fontId="76" fillId="10" borderId="0" xfId="0" applyFont="1" applyFill="1" applyAlignment="1">
      <alignment horizontal="center" vertical="center" shrinkToFit="1"/>
    </xf>
    <xf numFmtId="0" fontId="70" fillId="10" borderId="0" xfId="0" applyFont="1" applyFill="1" applyAlignment="1">
      <alignment horizontal="center" vertical="center" shrinkToFit="1"/>
    </xf>
    <xf numFmtId="0" fontId="70" fillId="10" borderId="0" xfId="0" applyFont="1" applyFill="1" applyAlignment="1">
      <alignment horizontal="left" vertical="center"/>
    </xf>
    <xf numFmtId="189" fontId="76" fillId="10" borderId="0" xfId="0" applyNumberFormat="1" applyFont="1" applyFill="1" applyAlignment="1">
      <alignment horizontal="right" vertical="center"/>
    </xf>
    <xf numFmtId="189" fontId="70" fillId="10" borderId="0" xfId="0" applyNumberFormat="1" applyFont="1" applyFill="1" applyAlignment="1">
      <alignment horizontal="right" vertical="center"/>
    </xf>
    <xf numFmtId="197" fontId="76" fillId="0" borderId="0" xfId="0" applyNumberFormat="1" applyFont="1" applyAlignment="1">
      <alignment horizontal="center" vertical="center"/>
    </xf>
    <xf numFmtId="0" fontId="77" fillId="10" borderId="0" xfId="0" applyFont="1" applyFill="1" applyAlignment="1">
      <alignment horizontal="center" vertical="center"/>
    </xf>
    <xf numFmtId="0" fontId="76" fillId="0" borderId="45" xfId="0" applyFont="1" applyBorder="1" applyAlignment="1">
      <alignment vertical="center"/>
    </xf>
    <xf numFmtId="0" fontId="70" fillId="0" borderId="11" xfId="0" applyFont="1" applyBorder="1" applyAlignment="1">
      <alignment vertical="center"/>
    </xf>
    <xf numFmtId="0" fontId="73" fillId="10" borderId="0" xfId="21" applyFont="1" applyFill="1" applyAlignment="1">
      <alignment horizontal="center" vertical="center"/>
    </xf>
    <xf numFmtId="0" fontId="72" fillId="10" borderId="0" xfId="21" applyFont="1" applyFill="1" applyAlignment="1">
      <alignment horizontal="left" vertical="center"/>
    </xf>
    <xf numFmtId="0" fontId="72" fillId="10" borderId="0" xfId="21" applyFont="1" applyFill="1" applyAlignment="1">
      <alignment horizontal="center" vertical="center"/>
    </xf>
    <xf numFmtId="0" fontId="72" fillId="10" borderId="0" xfId="21" applyFont="1" applyFill="1" applyAlignment="1">
      <alignment horizontal="left" vertical="distributed" wrapText="1"/>
    </xf>
    <xf numFmtId="49" fontId="72" fillId="10" borderId="0" xfId="21" applyNumberFormat="1" applyFont="1" applyFill="1" applyAlignment="1">
      <alignment horizontal="left" vertical="center"/>
    </xf>
    <xf numFmtId="189" fontId="70" fillId="10" borderId="0" xfId="21" applyNumberFormat="1" applyFont="1" applyFill="1" applyAlignment="1">
      <alignment horizontal="left"/>
    </xf>
    <xf numFmtId="58" fontId="70" fillId="10" borderId="0" xfId="21" applyNumberFormat="1" applyFont="1" applyFill="1" applyAlignment="1">
      <alignment horizontal="left"/>
    </xf>
    <xf numFmtId="0" fontId="75" fillId="10" borderId="0" xfId="21" applyFont="1" applyFill="1" applyAlignment="1">
      <alignment horizontal="center" vertical="center"/>
    </xf>
    <xf numFmtId="187" fontId="72" fillId="10" borderId="0" xfId="21" applyNumberFormat="1" applyFont="1" applyFill="1" applyAlignment="1">
      <alignment horizontal="center"/>
    </xf>
    <xf numFmtId="0" fontId="72" fillId="10" borderId="0" xfId="21" applyFont="1" applyFill="1" applyAlignment="1">
      <alignment horizontal="left" vertical="center" shrinkToFit="1"/>
    </xf>
    <xf numFmtId="0" fontId="72" fillId="10" borderId="0" xfId="21" applyFont="1" applyFill="1" applyAlignment="1">
      <alignment vertical="center" shrinkToFit="1"/>
    </xf>
    <xf numFmtId="0" fontId="72" fillId="10" borderId="46" xfId="21" applyFont="1" applyFill="1" applyBorder="1" applyAlignment="1">
      <alignment horizontal="center" vertical="center"/>
    </xf>
    <xf numFmtId="0" fontId="72" fillId="10" borderId="47" xfId="21" applyFont="1" applyFill="1" applyBorder="1" applyAlignment="1">
      <alignment horizontal="center" vertical="center"/>
    </xf>
    <xf numFmtId="0" fontId="72" fillId="10" borderId="48" xfId="21" applyFont="1" applyFill="1" applyBorder="1" applyAlignment="1">
      <alignment horizontal="center" vertical="center"/>
    </xf>
    <xf numFmtId="0" fontId="72" fillId="10" borderId="43" xfId="21" applyFont="1" applyFill="1" applyBorder="1" applyAlignment="1">
      <alignment horizontal="center" vertical="center"/>
    </xf>
    <xf numFmtId="0" fontId="72" fillId="10" borderId="7" xfId="21" applyFont="1" applyFill="1" applyBorder="1" applyAlignment="1">
      <alignment horizontal="center" vertical="center"/>
    </xf>
    <xf numFmtId="0" fontId="72" fillId="10" borderId="39" xfId="21" applyFont="1" applyFill="1" applyBorder="1" applyAlignment="1">
      <alignment horizontal="center" vertical="center"/>
    </xf>
    <xf numFmtId="0" fontId="72" fillId="10" borderId="15" xfId="21" applyFont="1" applyFill="1" applyBorder="1" applyAlignment="1">
      <alignment horizontal="center" vertical="center"/>
    </xf>
    <xf numFmtId="0" fontId="72" fillId="10" borderId="29" xfId="21" applyFont="1" applyFill="1" applyBorder="1" applyAlignment="1">
      <alignment horizontal="center" vertical="center"/>
    </xf>
    <xf numFmtId="0" fontId="72" fillId="11" borderId="0" xfId="21" applyFont="1" applyFill="1" applyAlignment="1" applyProtection="1">
      <alignment horizontal="center" vertical="center"/>
      <protection locked="0"/>
    </xf>
    <xf numFmtId="0" fontId="37" fillId="0" borderId="0" xfId="0" applyFont="1" applyAlignment="1">
      <alignment wrapText="1"/>
    </xf>
    <xf numFmtId="0" fontId="37" fillId="0" borderId="0" xfId="0" applyFont="1"/>
  </cellXfs>
  <cellStyles count="50">
    <cellStyle name="ハイパーリンク" xfId="1" builtinId="8"/>
    <cellStyle name="ハイパーリンク 2" xfId="2" xr:uid="{1EDF5C41-B77A-4951-8CBA-F15892ADF02E}"/>
    <cellStyle name="ハイパーリンク 3" xfId="3" xr:uid="{BB6FDDE1-BF6A-48E3-A5AF-FF6AA781DE8A}"/>
    <cellStyle name="桁区切り" xfId="4" builtinId="6"/>
    <cellStyle name="桁区切り 2" xfId="5" xr:uid="{8AB7BE35-5B22-4D32-969B-6660C11F7827}"/>
    <cellStyle name="桁区切り 2 2" xfId="6" xr:uid="{BFE4A634-D25D-49BD-BAC8-0E870A95D758}"/>
    <cellStyle name="桁区切り 2 3" xfId="7" xr:uid="{11126208-5BCB-4438-841C-A5453B46A5EC}"/>
    <cellStyle name="桁区切り 2 4" xfId="8" xr:uid="{F19E8512-9764-4C3F-B7CC-8110273092D4}"/>
    <cellStyle name="桁区切り 3" xfId="9" xr:uid="{2FB79D76-E1BB-4FDE-BD0B-557D4E39EF1F}"/>
    <cellStyle name="桁区切り 3 2" xfId="10" xr:uid="{0EF09D42-8358-43F0-BF6C-16700A05EE4B}"/>
    <cellStyle name="桁区切り 3 3" xfId="11" xr:uid="{CFE4029C-D6D2-4C48-B94B-0240A2981BB0}"/>
    <cellStyle name="桁区切り 4" xfId="12" xr:uid="{899ADDFB-B6E5-4832-A9D5-4EC43A7E6ECC}"/>
    <cellStyle name="桁区切り 4 2" xfId="13" xr:uid="{153E9CA4-B9C4-448C-BE03-69710649F81F}"/>
    <cellStyle name="桁区切り 5" xfId="14" xr:uid="{05478AA5-55C7-468F-A2D4-81E6AC12A070}"/>
    <cellStyle name="桁区切り 6" xfId="15" xr:uid="{0B3F480B-D23A-4E95-81CB-4E94FCE7CC20}"/>
    <cellStyle name="桁区切り 7" xfId="16" xr:uid="{394AD43A-922E-46D8-A15F-E49E9F9300A2}"/>
    <cellStyle name="通貨" xfId="17" builtinId="7"/>
    <cellStyle name="通貨 2" xfId="18" xr:uid="{937AC8F7-DFC7-45D9-BA82-8BF69CD2825A}"/>
    <cellStyle name="標準" xfId="0" builtinId="0"/>
    <cellStyle name="標準 10" xfId="19" xr:uid="{91091B5D-BB11-456A-8ABA-8C32F714423F}"/>
    <cellStyle name="標準 11" xfId="20" xr:uid="{AC98AAAA-E3C8-4F7A-A215-523C43BC1844}"/>
    <cellStyle name="標準 12" xfId="21" xr:uid="{2F0F147A-F67A-4056-BB12-CE3635BCBCC2}"/>
    <cellStyle name="標準 13" xfId="22" xr:uid="{1DD2C1C6-1968-44CB-8036-5E54F5F08952}"/>
    <cellStyle name="標準 14" xfId="23" xr:uid="{7FA88BEB-AA3B-4A75-8D2D-BFB6E38395A9}"/>
    <cellStyle name="標準 15" xfId="24" xr:uid="{9EE674FA-5F32-4FB1-A0BD-9BD1FF34C2FE}"/>
    <cellStyle name="標準 16" xfId="25" xr:uid="{522F2883-D37C-4D98-8378-539CF4BA9885}"/>
    <cellStyle name="標準 17" xfId="26" xr:uid="{4DCEED4A-EEA8-4516-AA4E-2E69B5309F82}"/>
    <cellStyle name="標準 2" xfId="27" xr:uid="{13DFD463-4488-427A-8D1B-5F30CE99D931}"/>
    <cellStyle name="標準 2 2" xfId="28" xr:uid="{28FD4E58-39EB-4405-AD4C-C50DBB3F9EF1}"/>
    <cellStyle name="標準 2 2 2" xfId="29" xr:uid="{6360B7DA-9A5E-431C-9F40-56176C816B9F}"/>
    <cellStyle name="標準 2 3" xfId="30" xr:uid="{D9736E03-9C13-4BC6-8B6B-F52C309F0B3B}"/>
    <cellStyle name="標準 2 4" xfId="31" xr:uid="{55A07524-2039-4B66-851D-97DCF519D204}"/>
    <cellStyle name="標準 3" xfId="32" xr:uid="{144F1DCA-5218-4B9B-B8F9-5DB89739789C}"/>
    <cellStyle name="標準 3 2" xfId="33" xr:uid="{B6A359BC-5375-4EA5-B25B-D7FCBE396BCA}"/>
    <cellStyle name="標準 3 2 2" xfId="34" xr:uid="{869ED1E4-76FE-4368-9022-B5A7CA5444E2}"/>
    <cellStyle name="標準 3 3" xfId="35" xr:uid="{B1AE13B5-771A-4A67-84FD-3E2CD1D80A0A}"/>
    <cellStyle name="標準 3 3 2" xfId="36" xr:uid="{1D615870-6366-4CA6-93D7-D82EB699535B}"/>
    <cellStyle name="標準 3 4" xfId="37" xr:uid="{8EEA2AE3-177A-4642-9ACD-99CCEEA9D8A9}"/>
    <cellStyle name="標準 3 5" xfId="38" xr:uid="{02838535-883E-44AC-BB38-FB3ED554B177}"/>
    <cellStyle name="標準 4" xfId="39" xr:uid="{9963CA78-4C33-4930-81C2-3F1AB228FCED}"/>
    <cellStyle name="標準 4 2" xfId="40" xr:uid="{5219084F-5DDD-43C6-A931-29D17807B220}"/>
    <cellStyle name="標準 5" xfId="41" xr:uid="{4FE6E555-E077-4BE4-BBF3-E3EEE83E38BD}"/>
    <cellStyle name="標準 5 2" xfId="42" xr:uid="{E525693D-57A0-4B54-B016-F25F5A86ED69}"/>
    <cellStyle name="標準 6" xfId="43" xr:uid="{CD2EB009-BE5B-4050-98FA-F21E92DD2FAC}"/>
    <cellStyle name="標準 7" xfId="44" xr:uid="{522232E5-7214-43FB-A8BF-C85A9D5A2AD6}"/>
    <cellStyle name="標準 8" xfId="45" xr:uid="{E9F032F7-F888-4070-A5F8-D252AAC93704}"/>
    <cellStyle name="標準 9" xfId="46" xr:uid="{787FA322-0B7E-43F4-8723-A926E7207576}"/>
    <cellStyle name="標準_Sheet1" xfId="47" xr:uid="{8AF39606-96E9-4F46-A81B-0AF7D73BD27E}"/>
    <cellStyle name="標準_申請_別紙２５－(6)" xfId="48" xr:uid="{D0EC973F-616A-4ED6-B07C-F48EF2EFECDB}"/>
    <cellStyle name="未定義" xfId="49" xr:uid="{BA94B74C-28D5-4E44-A2CC-93C3CC729F73}"/>
  </cellStyles>
  <dxfs count="6">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9" defaultPivotStyle="PivotStyleLight16"/>
  <colors>
    <mruColors>
      <color rgb="FFFFFFCC"/>
      <color rgb="FFCC66FF"/>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33</xdr:col>
      <xdr:colOff>76200</xdr:colOff>
      <xdr:row>10</xdr:row>
      <xdr:rowOff>38100</xdr:rowOff>
    </xdr:from>
    <xdr:to>
      <xdr:col>47</xdr:col>
      <xdr:colOff>38099</xdr:colOff>
      <xdr:row>15</xdr:row>
      <xdr:rowOff>205740</xdr:rowOff>
    </xdr:to>
    <xdr:sp macro="" textlink="">
      <xdr:nvSpPr>
        <xdr:cNvPr id="2" name="吹き出し: 四角形 1">
          <a:extLst>
            <a:ext uri="{FF2B5EF4-FFF2-40B4-BE49-F238E27FC236}">
              <a16:creationId xmlns:a16="http://schemas.microsoft.com/office/drawing/2014/main" id="{B9E955D3-AD59-5D9B-E52F-A03A914DDDD2}"/>
            </a:ext>
          </a:extLst>
        </xdr:cNvPr>
        <xdr:cNvSpPr/>
      </xdr:nvSpPr>
      <xdr:spPr bwMode="auto">
        <a:xfrm>
          <a:off x="6638925" y="2409825"/>
          <a:ext cx="2324099" cy="1358265"/>
        </a:xfrm>
        <a:prstGeom prst="wedgeRectCallout">
          <a:avLst>
            <a:gd name="adj1" fmla="val -61298"/>
            <a:gd name="adj2" fmla="val -73564"/>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ltLang="ja-JP" sz="1100">
            <a:effectLst/>
            <a:latin typeface="+mn-lt"/>
            <a:ea typeface="+mn-ea"/>
            <a:cs typeface="+mn-cs"/>
          </a:endParaRPr>
        </a:p>
        <a:p>
          <a:pPr>
            <a:lnSpc>
              <a:spcPts val="1300"/>
            </a:lnSpc>
          </a:pPr>
          <a:r>
            <a:rPr lang="en-US" altLang="ja-JP" sz="1100" b="1">
              <a:solidFill>
                <a:srgbClr val="FF0000"/>
              </a:solidFill>
              <a:effectLst/>
              <a:latin typeface="+mn-lt"/>
              <a:ea typeface="+mn-ea"/>
              <a:cs typeface="+mn-cs"/>
            </a:rPr>
            <a:t>※</a:t>
          </a:r>
          <a:r>
            <a:rPr lang="ja-JP" altLang="en-US" sz="1100" b="1">
              <a:solidFill>
                <a:srgbClr val="FF0000"/>
              </a:solidFill>
              <a:effectLst/>
              <a:latin typeface="+mn-lt"/>
              <a:ea typeface="+mn-ea"/>
              <a:cs typeface="+mn-cs"/>
            </a:rPr>
            <a:t> 紙申請の場合</a:t>
          </a:r>
          <a:endParaRPr lang="en-US" altLang="ja-JP" sz="1100" b="1">
            <a:solidFill>
              <a:srgbClr val="FF0000"/>
            </a:solidFill>
            <a:effectLst/>
            <a:latin typeface="+mn-lt"/>
            <a:ea typeface="+mn-ea"/>
            <a:cs typeface="+mn-cs"/>
          </a:endParaRPr>
        </a:p>
        <a:p>
          <a:pPr>
            <a:lnSpc>
              <a:spcPts val="1300"/>
            </a:lnSpc>
          </a:pPr>
          <a:r>
            <a:rPr lang="ja-JP" altLang="ja-JP" sz="1100">
              <a:effectLst/>
              <a:latin typeface="+mn-lt"/>
              <a:ea typeface="+mn-ea"/>
              <a:cs typeface="+mn-cs"/>
            </a:rPr>
            <a:t>★印鑑証明書と同一の印鑑を使用</a:t>
          </a:r>
        </a:p>
        <a:p>
          <a:pPr>
            <a:lnSpc>
              <a:spcPts val="1300"/>
            </a:lnSpc>
          </a:pPr>
          <a:r>
            <a:rPr lang="ja-JP" altLang="ja-JP" sz="1100">
              <a:effectLst/>
              <a:latin typeface="+mn-lt"/>
              <a:ea typeface="+mn-ea"/>
              <a:cs typeface="+mn-cs"/>
            </a:rPr>
            <a:t>★委任する場合は、委任状に記載の</a:t>
          </a:r>
        </a:p>
        <a:p>
          <a:r>
            <a:rPr lang="ja-JP" altLang="ja-JP" sz="1100">
              <a:effectLst/>
              <a:latin typeface="+mn-lt"/>
              <a:ea typeface="+mn-ea"/>
              <a:cs typeface="+mn-cs"/>
            </a:rPr>
            <a:t>ある受任者の氏名・印鑑を使用</a:t>
          </a:r>
        </a:p>
        <a:p>
          <a:pPr>
            <a:lnSpc>
              <a:spcPts val="1200"/>
            </a:lnSpc>
          </a:pPr>
          <a:r>
            <a:rPr lang="ja-JP" altLang="ja-JP" sz="1100">
              <a:effectLst/>
              <a:latin typeface="+mn-lt"/>
              <a:ea typeface="+mn-ea"/>
              <a:cs typeface="+mn-cs"/>
            </a:rPr>
            <a:t>　　例：　□□病院</a:t>
          </a:r>
        </a:p>
        <a:p>
          <a:pPr>
            <a:lnSpc>
              <a:spcPts val="1300"/>
            </a:lnSpc>
          </a:pPr>
          <a:r>
            <a:rPr lang="ja-JP" altLang="ja-JP" sz="1100">
              <a:effectLst/>
              <a:latin typeface="+mn-lt"/>
              <a:ea typeface="+mn-ea"/>
              <a:cs typeface="+mn-cs"/>
            </a:rPr>
            <a:t>　　　　　院長　△△　△△　　</a:t>
          </a:r>
        </a:p>
        <a:p>
          <a:pPr algn="l">
            <a:lnSpc>
              <a:spcPts val="1200"/>
            </a:lnSpc>
          </a:pPr>
          <a:endParaRPr kumimoji="1" lang="ja-JP" altLang="en-US" sz="1100"/>
        </a:p>
      </xdr:txBody>
    </xdr:sp>
    <xdr:clientData/>
  </xdr:twoCellAnchor>
  <xdr:twoCellAnchor>
    <xdr:from>
      <xdr:col>40</xdr:col>
      <xdr:colOff>9525</xdr:colOff>
      <xdr:row>14</xdr:row>
      <xdr:rowOff>95250</xdr:rowOff>
    </xdr:from>
    <xdr:to>
      <xdr:col>41</xdr:col>
      <xdr:colOff>76200</xdr:colOff>
      <xdr:row>15</xdr:row>
      <xdr:rowOff>142875</xdr:rowOff>
    </xdr:to>
    <xdr:sp macro="" textlink="">
      <xdr:nvSpPr>
        <xdr:cNvPr id="4" name="四角形: 角を丸くする 3">
          <a:extLst>
            <a:ext uri="{FF2B5EF4-FFF2-40B4-BE49-F238E27FC236}">
              <a16:creationId xmlns:a16="http://schemas.microsoft.com/office/drawing/2014/main" id="{BABE1E0D-3E7F-2937-8DEB-682F0355DF54}"/>
            </a:ext>
          </a:extLst>
        </xdr:cNvPr>
        <xdr:cNvSpPr/>
      </xdr:nvSpPr>
      <xdr:spPr bwMode="auto">
        <a:xfrm>
          <a:off x="8724900" y="3295650"/>
          <a:ext cx="238125" cy="276225"/>
        </a:xfrm>
        <a:prstGeom prst="roundRect">
          <a:avLst>
            <a:gd name="adj" fmla="val 12667"/>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印</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15</xdr:col>
      <xdr:colOff>152400</xdr:colOff>
      <xdr:row>3</xdr:row>
      <xdr:rowOff>57150</xdr:rowOff>
    </xdr:from>
    <xdr:to>
      <xdr:col>40</xdr:col>
      <xdr:colOff>188595</xdr:colOff>
      <xdr:row>9</xdr:row>
      <xdr:rowOff>131445</xdr:rowOff>
    </xdr:to>
    <xdr:sp macro="" textlink="">
      <xdr:nvSpPr>
        <xdr:cNvPr id="2" name="吹き出し: 四角形 1">
          <a:extLst>
            <a:ext uri="{FF2B5EF4-FFF2-40B4-BE49-F238E27FC236}">
              <a16:creationId xmlns:a16="http://schemas.microsoft.com/office/drawing/2014/main" id="{18ADC103-84A6-44AC-852E-8378B8F91820}"/>
            </a:ext>
          </a:extLst>
        </xdr:cNvPr>
        <xdr:cNvSpPr/>
      </xdr:nvSpPr>
      <xdr:spPr>
        <a:xfrm>
          <a:off x="6305550" y="771525"/>
          <a:ext cx="5274945" cy="1503045"/>
        </a:xfrm>
        <a:prstGeom prst="wedgeRectCallout">
          <a:avLst>
            <a:gd name="adj1" fmla="val -27753"/>
            <a:gd name="adj2" fmla="val -69835"/>
          </a:avLst>
        </a:prstGeom>
        <a:solidFill>
          <a:srgbClr val="FFFF00"/>
        </a:solid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a:solidFill>
                <a:schemeClr val="tx1"/>
              </a:solidFill>
              <a:latin typeface="ＭＳ Ｐゴシック" panose="020B0600070205080204" pitchFamily="50" charset="-128"/>
              <a:ea typeface="ＭＳ Ｐゴシック" panose="020B0600070205080204" pitchFamily="50" charset="-128"/>
            </a:rPr>
            <a:t>・委任する業務の内容に応じて</a:t>
          </a:r>
          <a:r>
            <a:rPr kumimoji="1" lang="ja-JP" altLang="en-US" sz="1000" b="1">
              <a:solidFill>
                <a:srgbClr val="FF0000"/>
              </a:solidFill>
              <a:latin typeface="ＭＳ Ｐゴシック" panose="020B0600070205080204" pitchFamily="50" charset="-128"/>
              <a:ea typeface="ＭＳ Ｐゴシック" panose="020B0600070205080204" pitchFamily="50" charset="-128"/>
            </a:rPr>
            <a:t>基本情報シートの委任欄　</a:t>
          </a:r>
          <a:r>
            <a:rPr kumimoji="1" lang="ja-JP" altLang="en-US" sz="1000" b="0">
              <a:solidFill>
                <a:schemeClr val="tx1"/>
              </a:solidFill>
              <a:latin typeface="ＭＳ Ｐゴシック" panose="020B0600070205080204" pitchFamily="50" charset="-128"/>
              <a:ea typeface="ＭＳ Ｐゴシック" panose="020B0600070205080204" pitchFamily="50" charset="-128"/>
            </a:rPr>
            <a:t>に記入すること　</a:t>
          </a:r>
          <a:endParaRPr kumimoji="1" lang="en-US" altLang="ja-JP" sz="1000" b="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a:solidFill>
                <a:schemeClr val="tx1"/>
              </a:solidFill>
              <a:latin typeface="ＭＳ Ｐゴシック" panose="020B0600070205080204" pitchFamily="50" charset="-128"/>
              <a:ea typeface="ＭＳ Ｐゴシック" panose="020B0600070205080204" pitchFamily="50" charset="-128"/>
            </a:rPr>
            <a:t>　委任内容：　「申請、報告、請求、受領及び返還」</a:t>
          </a:r>
        </a:p>
        <a:p>
          <a:pPr algn="l"/>
          <a:endParaRPr kumimoji="1" lang="en-US" altLang="ja-JP" sz="1000" b="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a:solidFill>
                <a:schemeClr val="tx1"/>
              </a:solidFill>
              <a:latin typeface="ＭＳ Ｐゴシック" panose="020B0600070205080204" pitchFamily="50" charset="-128"/>
              <a:ea typeface="ＭＳ Ｐゴシック" panose="020B0600070205080204" pitchFamily="50" charset="-128"/>
            </a:rPr>
            <a:t>・委任内容を分ける場合で、</a:t>
          </a:r>
          <a:r>
            <a:rPr kumimoji="1" lang="ja-JP" altLang="en-US" sz="1000" b="1">
              <a:solidFill>
                <a:srgbClr val="FF0000"/>
              </a:solidFill>
              <a:latin typeface="ＭＳ Ｐゴシック" panose="020B0600070205080204" pitchFamily="50" charset="-128"/>
              <a:ea typeface="ＭＳ Ｐゴシック" panose="020B0600070205080204" pitchFamily="50" charset="-128"/>
            </a:rPr>
            <a:t>「受領」又は「受領」含む）ものは委任状①を使用</a:t>
          </a:r>
          <a:endParaRPr kumimoji="1" lang="en-US" altLang="ja-JP" sz="10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0">
              <a:solidFill>
                <a:schemeClr val="tx1"/>
              </a:solidFill>
              <a:latin typeface="ＭＳ Ｐゴシック" panose="020B0600070205080204" pitchFamily="50" charset="-128"/>
              <a:ea typeface="ＭＳ Ｐゴシック" panose="020B0600070205080204" pitchFamily="50" charset="-128"/>
            </a:rPr>
            <a:t>　例）　「請求、受領及び返還」は事務局長へ委任し、「申請、報告」は病院長へ委任する場合</a:t>
          </a:r>
          <a:endParaRPr kumimoji="1" lang="en-US" altLang="ja-JP" sz="1000" b="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ja-JP" sz="1000" b="0">
              <a:solidFill>
                <a:sysClr val="windowText" lastClr="000000"/>
              </a:solidFill>
              <a:effectLst/>
              <a:latin typeface="+mn-lt"/>
              <a:ea typeface="+mn-ea"/>
              <a:cs typeface="+mn-cs"/>
            </a:rPr>
            <a:t>「請求、受領及び返還」</a:t>
          </a:r>
          <a:r>
            <a:rPr kumimoji="1" lang="en-US" altLang="ja-JP" sz="1000" b="0">
              <a:solidFill>
                <a:sysClr val="windowText" lastClr="000000"/>
              </a:solidFill>
              <a:effectLst/>
              <a:latin typeface="+mn-lt"/>
              <a:ea typeface="+mn-ea"/>
              <a:cs typeface="+mn-cs"/>
            </a:rPr>
            <a:t> </a:t>
          </a:r>
          <a:r>
            <a:rPr kumimoji="1" lang="ja-JP" altLang="en-US" sz="1000" b="0">
              <a:solidFill>
                <a:sysClr val="windowText" lastClr="000000"/>
              </a:solidFill>
              <a:effectLst/>
              <a:latin typeface="+mn-lt"/>
              <a:ea typeface="+mn-ea"/>
              <a:cs typeface="+mn-cs"/>
            </a:rPr>
            <a:t>：　委任状①を使用</a:t>
          </a:r>
          <a:endParaRPr kumimoji="1" lang="en-US" altLang="ja-JP" sz="1000" b="0">
            <a:solidFill>
              <a:sysClr val="windowText" lastClr="000000"/>
            </a:solidFill>
            <a:effectLst/>
            <a:latin typeface="+mn-lt"/>
            <a:ea typeface="+mn-ea"/>
            <a:cs typeface="+mn-cs"/>
          </a:endParaRPr>
        </a:p>
        <a:p>
          <a:pPr algn="l"/>
          <a:r>
            <a:rPr kumimoji="1" lang="ja-JP" altLang="en-US" sz="1000" b="0">
              <a:solidFill>
                <a:sysClr val="windowText" lastClr="000000"/>
              </a:solidFill>
              <a:latin typeface="ＭＳ Ｐゴシック" panose="020B0600070205080204" pitchFamily="50" charset="-128"/>
              <a:ea typeface="+mn-ea"/>
            </a:rPr>
            <a:t>　　　　「申請、報告」　　　　　　</a:t>
          </a:r>
          <a:r>
            <a:rPr kumimoji="1" lang="ja-JP" altLang="en-US" sz="1000" b="0" baseline="0">
              <a:solidFill>
                <a:sysClr val="windowText" lastClr="000000"/>
              </a:solidFill>
              <a:latin typeface="ＭＳ Ｐゴシック" panose="020B0600070205080204" pitchFamily="50" charset="-128"/>
              <a:ea typeface="+mn-ea"/>
            </a:rPr>
            <a:t> </a:t>
          </a:r>
          <a:r>
            <a:rPr kumimoji="1" lang="ja-JP" altLang="en-US" sz="1000" b="0">
              <a:solidFill>
                <a:sysClr val="windowText" lastClr="000000"/>
              </a:solidFill>
              <a:latin typeface="ＭＳ Ｐゴシック" panose="020B0600070205080204" pitchFamily="50" charset="-128"/>
              <a:ea typeface="+mn-ea"/>
            </a:rPr>
            <a:t>：　委任状②を使用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104429</xdr:colOff>
      <xdr:row>10</xdr:row>
      <xdr:rowOff>931372</xdr:rowOff>
    </xdr:from>
    <xdr:to>
      <xdr:col>18</xdr:col>
      <xdr:colOff>917863</xdr:colOff>
      <xdr:row>10</xdr:row>
      <xdr:rowOff>1925435</xdr:rowOff>
    </xdr:to>
    <xdr:sp macro="" textlink="">
      <xdr:nvSpPr>
        <xdr:cNvPr id="3" name="四角形吹き出し 2">
          <a:extLst>
            <a:ext uri="{FF2B5EF4-FFF2-40B4-BE49-F238E27FC236}">
              <a16:creationId xmlns:a16="http://schemas.microsoft.com/office/drawing/2014/main" id="{28677BA7-E31E-2F9D-60D8-0182BA6F85DF}"/>
            </a:ext>
          </a:extLst>
        </xdr:cNvPr>
        <xdr:cNvSpPr/>
      </xdr:nvSpPr>
      <xdr:spPr bwMode="auto">
        <a:xfrm>
          <a:off x="19518111" y="5278236"/>
          <a:ext cx="3272616" cy="994063"/>
        </a:xfrm>
        <a:prstGeom prst="wedgeRectCallout">
          <a:avLst>
            <a:gd name="adj1" fmla="val -21695"/>
            <a:gd name="adj2" fmla="val 73311"/>
          </a:avLst>
        </a:prstGeom>
        <a:solidFill>
          <a:srgbClr val="FFFFFF"/>
        </a:solid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ctr" anchorCtr="0"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800" b="1">
              <a:effectLst/>
              <a:latin typeface="+mn-lt"/>
              <a:ea typeface="+mn-ea"/>
              <a:cs typeface="+mn-cs"/>
            </a:rPr>
            <a:t>保健師、助産師研修を</a:t>
          </a:r>
          <a:r>
            <a:rPr kumimoji="1" lang="ja-JP" altLang="en-US" sz="1800" b="1">
              <a:effectLst/>
              <a:latin typeface="+mn-lt"/>
              <a:ea typeface="+mn-ea"/>
              <a:cs typeface="+mn-cs"/>
            </a:rPr>
            <a:t>行う</a:t>
          </a:r>
          <a:r>
            <a:rPr kumimoji="1" lang="ja-JP" altLang="ja-JP" sz="1800" b="1">
              <a:effectLst/>
              <a:latin typeface="+mn-lt"/>
              <a:ea typeface="+mn-ea"/>
              <a:cs typeface="+mn-cs"/>
            </a:rPr>
            <a:t>場合</a:t>
          </a:r>
          <a:endParaRPr kumimoji="1" lang="en-US" altLang="ja-JP" sz="1800" b="1">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800" b="1">
              <a:effectLst/>
              <a:latin typeface="+mn-lt"/>
              <a:ea typeface="+mn-ea"/>
              <a:cs typeface="+mn-cs"/>
            </a:rPr>
            <a:t>×</a:t>
          </a:r>
          <a:r>
            <a:rPr kumimoji="1" lang="ja-JP" altLang="ja-JP" sz="1800" b="1">
              <a:effectLst/>
              <a:latin typeface="+mn-lt"/>
              <a:ea typeface="+mn-ea"/>
              <a:cs typeface="+mn-cs"/>
            </a:rPr>
            <a:t>を○に変更してください。</a:t>
          </a:r>
          <a:endParaRPr lang="ja-JP" altLang="ja-JP" sz="1800" b="1">
            <a:effectLst/>
          </a:endParaRPr>
        </a:p>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72660</xdr:colOff>
      <xdr:row>43</xdr:row>
      <xdr:rowOff>174111</xdr:rowOff>
    </xdr:from>
    <xdr:to>
      <xdr:col>7</xdr:col>
      <xdr:colOff>2667000</xdr:colOff>
      <xdr:row>48</xdr:row>
      <xdr:rowOff>13607</xdr:rowOff>
    </xdr:to>
    <xdr:sp macro="" textlink="">
      <xdr:nvSpPr>
        <xdr:cNvPr id="4" name="テキスト ボックス 3">
          <a:extLst>
            <a:ext uri="{FF2B5EF4-FFF2-40B4-BE49-F238E27FC236}">
              <a16:creationId xmlns:a16="http://schemas.microsoft.com/office/drawing/2014/main" id="{E9B26256-72B0-7842-3BD9-CF11B2752856}"/>
            </a:ext>
          </a:extLst>
        </xdr:cNvPr>
        <xdr:cNvSpPr txBox="1"/>
      </xdr:nvSpPr>
      <xdr:spPr>
        <a:xfrm>
          <a:off x="11516267" y="9345325"/>
          <a:ext cx="2594340" cy="114578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a:t>新人看護職員数が</a:t>
          </a:r>
          <a:endParaRPr kumimoji="1" lang="en-US" altLang="ja-JP" sz="1600"/>
        </a:p>
        <a:p>
          <a:pPr algn="l"/>
          <a:r>
            <a:rPr kumimoji="1" lang="en-US" altLang="ja-JP" sz="1600" b="1" u="sng"/>
            <a:t>4</a:t>
          </a:r>
          <a:r>
            <a:rPr kumimoji="1" lang="ja-JP" altLang="en-US" sz="1600" b="1" u="sng"/>
            <a:t>名以下</a:t>
          </a:r>
          <a:r>
            <a:rPr kumimoji="1" lang="ja-JP" altLang="en-US" sz="1600"/>
            <a:t>の場合は</a:t>
          </a:r>
          <a:r>
            <a:rPr kumimoji="1" lang="ja-JP" altLang="en-US" sz="1600" b="1" u="sng"/>
            <a:t>計上不可</a:t>
          </a:r>
          <a:endParaRPr kumimoji="1" lang="en-US" altLang="ja-JP" sz="1600" b="1" u="sng"/>
        </a:p>
      </xdr:txBody>
    </xdr:sp>
    <xdr:clientData/>
  </xdr:twoCellAnchor>
  <xdr:twoCellAnchor>
    <xdr:from>
      <xdr:col>7</xdr:col>
      <xdr:colOff>27214</xdr:colOff>
      <xdr:row>2</xdr:row>
      <xdr:rowOff>340178</xdr:rowOff>
    </xdr:from>
    <xdr:to>
      <xdr:col>7</xdr:col>
      <xdr:colOff>2163536</xdr:colOff>
      <xdr:row>11</xdr:row>
      <xdr:rowOff>27215</xdr:rowOff>
    </xdr:to>
    <xdr:sp macro="" textlink="">
      <xdr:nvSpPr>
        <xdr:cNvPr id="2" name="テキスト ボックス 1">
          <a:extLst>
            <a:ext uri="{FF2B5EF4-FFF2-40B4-BE49-F238E27FC236}">
              <a16:creationId xmlns:a16="http://schemas.microsoft.com/office/drawing/2014/main" id="{3945DBAA-4018-4746-EF0F-FDE08FABE26E}"/>
            </a:ext>
          </a:extLst>
        </xdr:cNvPr>
        <xdr:cNvSpPr txBox="1"/>
      </xdr:nvSpPr>
      <xdr:spPr>
        <a:xfrm>
          <a:off x="11470821" y="884464"/>
          <a:ext cx="2136322" cy="195943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算出根拠のシートがある項目については、</a:t>
          </a:r>
          <a:endParaRPr kumimoji="1" lang="en-US" altLang="ja-JP" sz="1600" b="1">
            <a:solidFill>
              <a:srgbClr val="FF0000"/>
            </a:solidFill>
          </a:endParaRPr>
        </a:p>
        <a:p>
          <a:r>
            <a:rPr kumimoji="1" lang="ja-JP" altLang="en-US" sz="1600" b="1">
              <a:solidFill>
                <a:srgbClr val="FF0000"/>
              </a:solidFill>
            </a:rPr>
            <a:t>それぞれのリンクから</a:t>
          </a:r>
          <a:endParaRPr kumimoji="1" lang="en-US" altLang="ja-JP" sz="1600" b="1">
            <a:solidFill>
              <a:srgbClr val="FF0000"/>
            </a:solidFill>
          </a:endParaRPr>
        </a:p>
        <a:p>
          <a:r>
            <a:rPr kumimoji="1" lang="ja-JP" altLang="en-US" sz="1600" b="1">
              <a:solidFill>
                <a:srgbClr val="FF0000"/>
              </a:solidFill>
            </a:rPr>
            <a:t>ご作成ください。</a:t>
          </a:r>
          <a:endParaRPr kumimoji="1" lang="en-US" altLang="ja-JP" sz="1600" b="1">
            <a:solidFill>
              <a:srgbClr val="FF0000"/>
            </a:solidFill>
          </a:endParaRPr>
        </a:p>
        <a:p>
          <a:r>
            <a:rPr kumimoji="1" lang="ja-JP" altLang="en-US" sz="1600" b="1">
              <a:solidFill>
                <a:srgbClr val="FF0000"/>
              </a:solidFill>
            </a:rPr>
            <a:t>シートの合計金額が左記の支出予定額に転記されます。</a:t>
          </a:r>
          <a:endParaRPr kumimoji="1" lang="en-US" altLang="ja-JP" sz="1600" b="1">
            <a:solidFill>
              <a:srgbClr val="FF0000"/>
            </a:solidFill>
          </a:endParaRPr>
        </a:p>
        <a:p>
          <a:endParaRPr kumimoji="1" lang="ja-JP" altLang="en-US" sz="1100"/>
        </a:p>
      </xdr:txBody>
    </xdr:sp>
    <xdr:clientData/>
  </xdr:twoCellAnchor>
  <xdr:twoCellAnchor>
    <xdr:from>
      <xdr:col>7</xdr:col>
      <xdr:colOff>54428</xdr:colOff>
      <xdr:row>11</xdr:row>
      <xdr:rowOff>27214</xdr:rowOff>
    </xdr:from>
    <xdr:to>
      <xdr:col>7</xdr:col>
      <xdr:colOff>1143000</xdr:colOff>
      <xdr:row>13</xdr:row>
      <xdr:rowOff>217715</xdr:rowOff>
    </xdr:to>
    <xdr:sp macro="" textlink="">
      <xdr:nvSpPr>
        <xdr:cNvPr id="3" name="矢印: 下 2">
          <a:extLst>
            <a:ext uri="{FF2B5EF4-FFF2-40B4-BE49-F238E27FC236}">
              <a16:creationId xmlns:a16="http://schemas.microsoft.com/office/drawing/2014/main" id="{5E316E68-0538-EF83-5C84-065F4DB9772E}"/>
            </a:ext>
          </a:extLst>
        </xdr:cNvPr>
        <xdr:cNvSpPr/>
      </xdr:nvSpPr>
      <xdr:spPr bwMode="auto">
        <a:xfrm>
          <a:off x="11498035" y="3034393"/>
          <a:ext cx="1088572" cy="625929"/>
        </a:xfrm>
        <a:prstGeom prst="downArrow">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281940</xdr:colOff>
      <xdr:row>1</xdr:row>
      <xdr:rowOff>26670</xdr:rowOff>
    </xdr:from>
    <xdr:to>
      <xdr:col>21</xdr:col>
      <xdr:colOff>381000</xdr:colOff>
      <xdr:row>7</xdr:row>
      <xdr:rowOff>49530</xdr:rowOff>
    </xdr:to>
    <xdr:sp macro="" textlink="">
      <xdr:nvSpPr>
        <xdr:cNvPr id="7048" name="角丸四角形吹き出し 2">
          <a:extLst>
            <a:ext uri="{FF2B5EF4-FFF2-40B4-BE49-F238E27FC236}">
              <a16:creationId xmlns:a16="http://schemas.microsoft.com/office/drawing/2014/main" id="{6E90FA08-5339-6CC2-0244-571AB488C05E}"/>
            </a:ext>
          </a:extLst>
        </xdr:cNvPr>
        <xdr:cNvSpPr>
          <a:spLocks noChangeArrowheads="1"/>
        </xdr:cNvSpPr>
      </xdr:nvSpPr>
      <xdr:spPr bwMode="auto">
        <a:xfrm>
          <a:off x="10768965" y="198120"/>
          <a:ext cx="1956435" cy="1461135"/>
        </a:xfrm>
        <a:prstGeom prst="wedgeRoundRectCallout">
          <a:avLst>
            <a:gd name="adj1" fmla="val -64421"/>
            <a:gd name="adj2" fmla="val 11023"/>
            <a:gd name="adj3" fmla="val 16667"/>
          </a:avLst>
        </a:prstGeom>
        <a:solidFill>
          <a:srgbClr val="FFFF00"/>
        </a:solidFill>
        <a:ln w="9525" algn="ctr">
          <a:solidFill>
            <a:srgbClr val="000000"/>
          </a:solidFill>
          <a:round/>
          <a:headEnd/>
          <a:tailEnd/>
        </a:ln>
      </xdr:spPr>
      <xdr:txBody>
        <a:bodyPr/>
        <a:lstStyle/>
        <a:p>
          <a:r>
            <a:rPr lang="ja-JP" altLang="en-US" sz="1200" b="1"/>
            <a:t>別紙１－７の</a:t>
          </a:r>
          <a:endParaRPr lang="en-US" altLang="ja-JP" sz="1200" b="1"/>
        </a:p>
        <a:p>
          <a:r>
            <a:rPr lang="ja-JP" altLang="en-US" sz="1200" b="1"/>
            <a:t>研修責任者はＮ列Ｏ列に</a:t>
          </a:r>
          <a:endParaRPr lang="en-US" altLang="ja-JP" sz="1200" b="1"/>
        </a:p>
        <a:p>
          <a:r>
            <a:rPr lang="ja-JP" altLang="en-US" sz="1200" b="1"/>
            <a:t>教育担当者はＰ列Ｑ列に</a:t>
          </a:r>
          <a:endParaRPr lang="en-US" altLang="ja-JP" sz="1200" b="1"/>
        </a:p>
        <a:p>
          <a:r>
            <a:rPr lang="ja-JP" altLang="en-US" sz="1200" b="1"/>
            <a:t>番号（Ｎｏ）を入力すると</a:t>
          </a:r>
          <a:endParaRPr lang="en-US" altLang="ja-JP" sz="1200" b="1"/>
        </a:p>
        <a:p>
          <a:r>
            <a:rPr lang="ja-JP" altLang="en-US" sz="1200" b="1"/>
            <a:t>講師名（Ｆ列～Ｉ列）に</a:t>
          </a:r>
          <a:endParaRPr lang="en-US" altLang="ja-JP" sz="1200" b="1"/>
        </a:p>
        <a:p>
          <a:r>
            <a:rPr lang="ja-JP" altLang="en-US" sz="1200" b="1"/>
            <a:t>名前が表示されます。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266700</xdr:colOff>
      <xdr:row>27</xdr:row>
      <xdr:rowOff>15240</xdr:rowOff>
    </xdr:from>
    <xdr:to>
      <xdr:col>17</xdr:col>
      <xdr:colOff>142875</xdr:colOff>
      <xdr:row>31</xdr:row>
      <xdr:rowOff>0</xdr:rowOff>
    </xdr:to>
    <xdr:sp macro="" textlink="">
      <xdr:nvSpPr>
        <xdr:cNvPr id="2" name="吹き出し: 四角形 1">
          <a:extLst>
            <a:ext uri="{FF2B5EF4-FFF2-40B4-BE49-F238E27FC236}">
              <a16:creationId xmlns:a16="http://schemas.microsoft.com/office/drawing/2014/main" id="{5614383C-D41D-4D38-879D-8CF2F6B7AC12}"/>
            </a:ext>
          </a:extLst>
        </xdr:cNvPr>
        <xdr:cNvSpPr/>
      </xdr:nvSpPr>
      <xdr:spPr bwMode="auto">
        <a:xfrm>
          <a:off x="6257925" y="8321040"/>
          <a:ext cx="2352675" cy="899160"/>
        </a:xfrm>
        <a:prstGeom prst="wedgeRectCallout">
          <a:avLst>
            <a:gd name="adj1" fmla="val -60874"/>
            <a:gd name="adj2" fmla="val 38681"/>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nSpc>
              <a:spcPts val="1300"/>
            </a:lnSpc>
          </a:pPr>
          <a:r>
            <a:rPr lang="en-US" altLang="ja-JP" sz="1100" b="1">
              <a:solidFill>
                <a:srgbClr val="FF0000"/>
              </a:solidFill>
              <a:effectLst/>
              <a:latin typeface="+mn-lt"/>
              <a:ea typeface="+mn-ea"/>
              <a:cs typeface="+mn-cs"/>
            </a:rPr>
            <a:t>※</a:t>
          </a:r>
          <a:r>
            <a:rPr lang="ja-JP" altLang="en-US" sz="1100" b="1">
              <a:solidFill>
                <a:srgbClr val="FF0000"/>
              </a:solidFill>
              <a:effectLst/>
              <a:latin typeface="+mn-lt"/>
              <a:ea typeface="+mn-ea"/>
              <a:cs typeface="+mn-cs"/>
            </a:rPr>
            <a:t> 紙申請の場合</a:t>
          </a:r>
          <a:endParaRPr lang="en-US" altLang="ja-JP" sz="1100" b="1">
            <a:solidFill>
              <a:srgbClr val="FF0000"/>
            </a:solidFill>
            <a:effectLst/>
            <a:latin typeface="+mn-lt"/>
            <a:ea typeface="+mn-ea"/>
            <a:cs typeface="+mn-cs"/>
          </a:endParaRPr>
        </a:p>
        <a:p>
          <a:pPr>
            <a:lnSpc>
              <a:spcPts val="1300"/>
            </a:lnSpc>
          </a:pPr>
          <a:r>
            <a:rPr lang="ja-JP" altLang="ja-JP" sz="1100">
              <a:effectLst/>
              <a:latin typeface="+mn-lt"/>
              <a:ea typeface="+mn-ea"/>
              <a:cs typeface="+mn-cs"/>
            </a:rPr>
            <a:t>★印鑑証明書と同一の印鑑を使用</a:t>
          </a:r>
        </a:p>
        <a:p>
          <a:pPr>
            <a:lnSpc>
              <a:spcPts val="1300"/>
            </a:lnSpc>
          </a:pPr>
          <a:r>
            <a:rPr lang="ja-JP" altLang="ja-JP" sz="1100">
              <a:effectLst/>
              <a:latin typeface="+mn-lt"/>
              <a:ea typeface="+mn-ea"/>
              <a:cs typeface="+mn-cs"/>
            </a:rPr>
            <a:t>★委任する場合は、委任状に記載の</a:t>
          </a:r>
        </a:p>
        <a:p>
          <a:r>
            <a:rPr lang="ja-JP" altLang="ja-JP" sz="1100">
              <a:effectLst/>
              <a:latin typeface="+mn-lt"/>
              <a:ea typeface="+mn-ea"/>
              <a:cs typeface="+mn-cs"/>
            </a:rPr>
            <a:t>ある受任者の氏名・印鑑を使用</a:t>
          </a:r>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10242</xdr:colOff>
      <xdr:row>55</xdr:row>
      <xdr:rowOff>40968</xdr:rowOff>
    </xdr:from>
    <xdr:to>
      <xdr:col>12</xdr:col>
      <xdr:colOff>450645</xdr:colOff>
      <xdr:row>78</xdr:row>
      <xdr:rowOff>133146</xdr:rowOff>
    </xdr:to>
    <xdr:sp macro="" textlink="">
      <xdr:nvSpPr>
        <xdr:cNvPr id="2" name="Text Box 51">
          <a:extLst>
            <a:ext uri="{FF2B5EF4-FFF2-40B4-BE49-F238E27FC236}">
              <a16:creationId xmlns:a16="http://schemas.microsoft.com/office/drawing/2014/main" id="{7D02741D-F730-4120-AC9E-224A7CF0B1D8}"/>
            </a:ext>
          </a:extLst>
        </xdr:cNvPr>
        <xdr:cNvSpPr txBox="1">
          <a:spLocks noChangeArrowheads="1"/>
        </xdr:cNvSpPr>
      </xdr:nvSpPr>
      <xdr:spPr bwMode="auto">
        <a:xfrm>
          <a:off x="5899355" y="8664678"/>
          <a:ext cx="6083709" cy="4096774"/>
        </a:xfrm>
        <a:prstGeom prst="rect">
          <a:avLst/>
        </a:prstGeom>
        <a:solidFill>
          <a:srgbClr val="0070C0"/>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①消費税の扱い。</a:t>
          </a:r>
          <a:endParaRPr lang="en-US" altLang="ja-JP"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endParaRPr>
        </a:p>
        <a:p>
          <a:pPr algn="l" rtl="0">
            <a:lnSpc>
              <a:spcPts val="1300"/>
            </a:lnSpc>
            <a:defRPr sz="1000"/>
          </a:pPr>
          <a:r>
            <a:rPr lang="ja-JP" altLang="en-US"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　年間契約金額及び単価を税込みで考えていますか。</a:t>
          </a:r>
          <a:endParaRPr lang="en-US" altLang="ja-JP"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endParaRPr>
        </a:p>
        <a:p>
          <a:pPr algn="l" rtl="0">
            <a:lnSpc>
              <a:spcPts val="1300"/>
            </a:lnSpc>
            <a:defRPr sz="1000"/>
          </a:pPr>
          <a:r>
            <a:rPr lang="ja-JP" altLang="en-US"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　その場合、単価（税込）・金額（税込）とした方が良いかと思います。</a:t>
          </a:r>
          <a:endParaRPr lang="en-US" altLang="ja-JP"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endParaRPr>
        </a:p>
        <a:p>
          <a:pPr algn="l" rtl="0">
            <a:lnSpc>
              <a:spcPts val="1300"/>
            </a:lnSpc>
            <a:defRPr sz="1000"/>
          </a:pPr>
          <a:endParaRPr lang="en-US" altLang="ja-JP"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endParaRPr>
        </a:p>
        <a:p>
          <a:pPr algn="l" rtl="0">
            <a:lnSpc>
              <a:spcPts val="1300"/>
            </a:lnSpc>
            <a:defRPr sz="1000"/>
          </a:pPr>
          <a:r>
            <a:rPr lang="ja-JP" altLang="en-US"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②</a:t>
          </a:r>
          <a:r>
            <a:rPr lang="en-US" altLang="ja-JP"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F</a:t>
          </a:r>
          <a:r>
            <a:rPr lang="ja-JP" altLang="en-US"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７以降、</a:t>
          </a:r>
          <a:r>
            <a:rPr lang="en-US" altLang="ja-JP"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P</a:t>
          </a:r>
          <a:r>
            <a:rPr lang="ja-JP" altLang="en-US"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７以降計算式が入っていない➡</a:t>
          </a:r>
          <a:r>
            <a:rPr lang="en-US" altLang="ja-JP"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F7</a:t>
          </a:r>
          <a:r>
            <a:rPr lang="ja-JP" altLang="en-US"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のみ入れる</a:t>
          </a:r>
          <a:endParaRPr lang="en-US" altLang="ja-JP"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endParaRPr>
        </a:p>
        <a:p>
          <a:pPr algn="l" rtl="0">
            <a:lnSpc>
              <a:spcPts val="1300"/>
            </a:lnSpc>
            <a:defRPr sz="1000"/>
          </a:pPr>
          <a:r>
            <a:rPr lang="ja-JP" altLang="en-US"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③</a:t>
          </a:r>
          <a:r>
            <a:rPr lang="en-US" altLang="ja-JP"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T</a:t>
          </a:r>
          <a:r>
            <a:rPr lang="ja-JP" altLang="en-US"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列補助対象額の計算式が</a:t>
          </a:r>
          <a:r>
            <a:rPr lang="en-US" altLang="ja-JP"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P</a:t>
          </a:r>
          <a:r>
            <a:rPr lang="ja-JP" altLang="en-US"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列補助対象額の計算式が入っていると思います。</a:t>
          </a:r>
          <a:endParaRPr lang="en-US" altLang="ja-JP"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endParaRPr>
        </a:p>
        <a:p>
          <a:pPr algn="l" rtl="0">
            <a:lnSpc>
              <a:spcPts val="1300"/>
            </a:lnSpc>
            <a:defRPr sz="1000"/>
          </a:pPr>
          <a:endParaRPr lang="en-US" altLang="ja-JP"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endParaRPr>
        </a:p>
        <a:p>
          <a:pPr algn="l" rtl="0">
            <a:lnSpc>
              <a:spcPts val="1300"/>
            </a:lnSpc>
            <a:defRPr sz="1000"/>
          </a:pPr>
          <a:r>
            <a:rPr lang="ja-JP" altLang="en-US"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④年間契約している場合</a:t>
          </a:r>
          <a:endParaRPr lang="en-US" altLang="ja-JP"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endParaRPr>
        </a:p>
        <a:p>
          <a:pPr algn="l" rtl="0">
            <a:lnSpc>
              <a:spcPts val="1300"/>
            </a:lnSpc>
            <a:defRPr sz="1000"/>
          </a:pPr>
          <a:r>
            <a:rPr lang="ja-JP" altLang="en-US"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　　一年ではなく、６～翌</a:t>
          </a:r>
          <a:r>
            <a:rPr lang="en-US" altLang="ja-JP"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1</a:t>
          </a:r>
          <a:r>
            <a:rPr lang="ja-JP" altLang="en-US"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月の８カ月とか一年未満のケースはありませんか。</a:t>
          </a:r>
          <a:endParaRPr lang="en-US" altLang="ja-JP"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endParaRPr>
        </a:p>
        <a:p>
          <a:pPr algn="l" rtl="0">
            <a:lnSpc>
              <a:spcPts val="1300"/>
            </a:lnSpc>
            <a:defRPr sz="1000"/>
          </a:pPr>
          <a:r>
            <a:rPr lang="ja-JP" altLang="en-US"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　　ナーシングスキル５のケース</a:t>
          </a:r>
          <a:endParaRPr lang="en-US" altLang="ja-JP"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endParaRPr>
        </a:p>
        <a:p>
          <a:pPr algn="l" rtl="0">
            <a:lnSpc>
              <a:spcPts val="1300"/>
            </a:lnSpc>
            <a:defRPr sz="1000"/>
          </a:pPr>
          <a:r>
            <a:rPr lang="ja-JP" altLang="en-US"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　　一年未満のケースがある場合は、「年間契約金額」ではなく「契約金額」とする、</a:t>
          </a:r>
          <a:r>
            <a:rPr lang="en-US" altLang="ja-JP"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F</a:t>
          </a:r>
          <a:r>
            <a:rPr lang="ja-JP" altLang="en-US"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列（</a:t>
          </a:r>
          <a:r>
            <a:rPr lang="en-US" altLang="ja-JP"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P</a:t>
          </a:r>
          <a:r>
            <a:rPr lang="ja-JP" altLang="en-US"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列）の補助対象月の計算式見直しが必要</a:t>
          </a:r>
          <a:endParaRPr lang="en-US" altLang="ja-JP"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endParaRPr>
        </a:p>
        <a:p>
          <a:pPr algn="l" rtl="0">
            <a:lnSpc>
              <a:spcPts val="1300"/>
            </a:lnSpc>
            <a:defRPr sz="1000"/>
          </a:pPr>
          <a:endParaRPr lang="en-US" altLang="ja-JP"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endParaRPr>
        </a:p>
        <a:p>
          <a:pPr algn="l" rtl="0">
            <a:lnSpc>
              <a:spcPts val="1300"/>
            </a:lnSpc>
            <a:defRPr sz="1000"/>
          </a:pPr>
          <a:r>
            <a:rPr lang="ja-JP" altLang="en-US"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⑤</a:t>
          </a:r>
          <a:r>
            <a:rPr lang="en-US" altLang="ja-JP"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G7</a:t>
          </a:r>
          <a:r>
            <a:rPr lang="ja-JP" altLang="en-US"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a:t>
          </a:r>
          <a:r>
            <a:rPr lang="en-US" altLang="ja-JP"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G12</a:t>
          </a:r>
          <a:r>
            <a:rPr lang="ja-JP" altLang="en-US"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a:t>
          </a:r>
          <a:r>
            <a:rPr lang="en-US" altLang="ja-JP"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Q</a:t>
          </a:r>
          <a:r>
            <a:rPr lang="ja-JP" altLang="en-US"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７～</a:t>
          </a:r>
          <a:r>
            <a:rPr lang="en-US" altLang="ja-JP"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Q</a:t>
          </a:r>
          <a:r>
            <a:rPr lang="ja-JP" altLang="en-US"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１２　表示形式変更（標準→通貨）</a:t>
          </a:r>
          <a:endParaRPr lang="en-US" altLang="ja-JP"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endParaRPr>
        </a:p>
        <a:p>
          <a:pPr algn="l" rtl="0">
            <a:lnSpc>
              <a:spcPts val="1300"/>
            </a:lnSpc>
            <a:defRPr sz="1000"/>
          </a:pPr>
          <a:endParaRPr lang="en-US" altLang="ja-JP"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en-US"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⑥②単発の一覧の罫線整える。</a:t>
          </a:r>
          <a:endParaRPr lang="en-US" altLang="ja-JP"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en-US"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⑦　　「単発で使用している場合の補助対象額の算出式」こちらは会議室のみを想定していますか。</a:t>
          </a:r>
          <a:endParaRPr lang="en-US" altLang="ja-JP"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en-US" altLang="ja-JP"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      </a:t>
          </a:r>
          <a:r>
            <a:rPr lang="ja-JP" altLang="en-US"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他のものも想定しているのであれば、タイトル・一覧項目を修正する必要があるかと。</a:t>
          </a:r>
          <a:endParaRPr lang="en-US" altLang="ja-JP"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en-US"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　　　　支払日が合っても良いかと思いました。</a:t>
          </a:r>
          <a:endParaRPr lang="en-US" altLang="ja-JP"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lang="en-US" altLang="ja-JP"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en-US"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⑧　合計額の端数処理</a:t>
          </a: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en-US"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rPr>
            <a:t>　　今の計算は①と②を合計したものを端数処理しているが、①②それぞれ契約等を行っているためそれぞれで端数処理した方が良いかと。</a:t>
          </a:r>
        </a:p>
        <a:p>
          <a:pPr marL="0" marR="0" lvl="0" indent="0" algn="l" defTabSz="914400" rtl="0" eaLnBrk="1" fontAlgn="auto" latinLnBrk="0" hangingPunct="1">
            <a:lnSpc>
              <a:spcPts val="1300"/>
            </a:lnSpc>
            <a:spcBef>
              <a:spcPts val="0"/>
            </a:spcBef>
            <a:spcAft>
              <a:spcPts val="0"/>
            </a:spcAft>
            <a:buClrTx/>
            <a:buSzTx/>
            <a:buFontTx/>
            <a:buNone/>
            <a:tabLst/>
            <a:defRPr sz="1000"/>
          </a:pPr>
          <a:endParaRPr lang="ja-JP" altLang="en-US" sz="1100" b="0" i="0" u="none" strike="noStrike" baseline="0">
            <a:solidFill>
              <a:schemeClr val="bg1"/>
            </a:solidFill>
            <a:latin typeface="UD デジタル 教科書体 NK-R" panose="02020400000000000000" pitchFamily="18" charset="-128"/>
            <a:ea typeface="UD デジタル 教科書体 NK-R" panose="02020400000000000000" pitchFamily="18"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36</xdr:row>
      <xdr:rowOff>47625</xdr:rowOff>
    </xdr:from>
    <xdr:to>
      <xdr:col>37</xdr:col>
      <xdr:colOff>161925</xdr:colOff>
      <xdr:row>40</xdr:row>
      <xdr:rowOff>9525</xdr:rowOff>
    </xdr:to>
    <xdr:sp macro="" textlink="">
      <xdr:nvSpPr>
        <xdr:cNvPr id="23459" name="AutoShape 4">
          <a:extLst>
            <a:ext uri="{FF2B5EF4-FFF2-40B4-BE49-F238E27FC236}">
              <a16:creationId xmlns:a16="http://schemas.microsoft.com/office/drawing/2014/main" id="{1B822456-A337-CB8E-AA4F-BA9D8306EDBE}"/>
            </a:ext>
          </a:extLst>
        </xdr:cNvPr>
        <xdr:cNvSpPr>
          <a:spLocks noChangeArrowheads="1"/>
        </xdr:cNvSpPr>
      </xdr:nvSpPr>
      <xdr:spPr bwMode="auto">
        <a:xfrm>
          <a:off x="0" y="8315325"/>
          <a:ext cx="6819900" cy="876300"/>
        </a:xfrm>
        <a:prstGeom prst="bracketPair">
          <a:avLst>
            <a:gd name="adj" fmla="val 574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59055</xdr:colOff>
      <xdr:row>3</xdr:row>
      <xdr:rowOff>15240</xdr:rowOff>
    </xdr:from>
    <xdr:to>
      <xdr:col>67</xdr:col>
      <xdr:colOff>5862</xdr:colOff>
      <xdr:row>9</xdr:row>
      <xdr:rowOff>222737</xdr:rowOff>
    </xdr:to>
    <xdr:sp macro="" textlink="">
      <xdr:nvSpPr>
        <xdr:cNvPr id="2" name="吹き出し: 四角形 1">
          <a:extLst>
            <a:ext uri="{FF2B5EF4-FFF2-40B4-BE49-F238E27FC236}">
              <a16:creationId xmlns:a16="http://schemas.microsoft.com/office/drawing/2014/main" id="{D3F018DB-09F5-1F6F-ED67-B998AF23F7BC}"/>
            </a:ext>
          </a:extLst>
        </xdr:cNvPr>
        <xdr:cNvSpPr/>
      </xdr:nvSpPr>
      <xdr:spPr>
        <a:xfrm>
          <a:off x="6043686" y="759655"/>
          <a:ext cx="5157714" cy="1614267"/>
        </a:xfrm>
        <a:prstGeom prst="wedgeRectCallout">
          <a:avLst>
            <a:gd name="adj1" fmla="val -27753"/>
            <a:gd name="adj2" fmla="val -69835"/>
          </a:avLst>
        </a:prstGeom>
        <a:solidFill>
          <a:srgbClr val="FFFF00"/>
        </a:solid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a:solidFill>
                <a:schemeClr val="tx1"/>
              </a:solidFill>
              <a:latin typeface="ＭＳ Ｐゴシック" panose="020B0600070205080204" pitchFamily="50" charset="-128"/>
              <a:ea typeface="ＭＳ Ｐゴシック" panose="020B0600070205080204" pitchFamily="50" charset="-128"/>
            </a:rPr>
            <a:t>・委任する業務の内容に応じて</a:t>
          </a:r>
          <a:r>
            <a:rPr kumimoji="1" lang="ja-JP" altLang="en-US" sz="1000" b="1">
              <a:solidFill>
                <a:srgbClr val="FF0000"/>
              </a:solidFill>
              <a:latin typeface="ＭＳ Ｐゴシック" panose="020B0600070205080204" pitchFamily="50" charset="-128"/>
              <a:ea typeface="ＭＳ Ｐゴシック" panose="020B0600070205080204" pitchFamily="50" charset="-128"/>
            </a:rPr>
            <a:t>基本情報シートの委任欄　</a:t>
          </a:r>
          <a:r>
            <a:rPr kumimoji="1" lang="ja-JP" altLang="en-US" sz="1000" b="0">
              <a:solidFill>
                <a:schemeClr val="tx1"/>
              </a:solidFill>
              <a:latin typeface="ＭＳ Ｐゴシック" panose="020B0600070205080204" pitchFamily="50" charset="-128"/>
              <a:ea typeface="ＭＳ Ｐゴシック" panose="020B0600070205080204" pitchFamily="50" charset="-128"/>
            </a:rPr>
            <a:t>に記入すること　</a:t>
          </a:r>
          <a:endParaRPr kumimoji="1" lang="en-US" altLang="ja-JP" sz="1000" b="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a:solidFill>
                <a:schemeClr val="tx1"/>
              </a:solidFill>
              <a:latin typeface="ＭＳ Ｐゴシック" panose="020B0600070205080204" pitchFamily="50" charset="-128"/>
              <a:ea typeface="ＭＳ Ｐゴシック" panose="020B0600070205080204" pitchFamily="50" charset="-128"/>
            </a:rPr>
            <a:t>　委任内容：　「申請、報告、請求、受領及び返還」</a:t>
          </a:r>
        </a:p>
        <a:p>
          <a:pPr algn="l"/>
          <a:endParaRPr kumimoji="1" lang="en-US" altLang="ja-JP" sz="1000" b="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a:solidFill>
                <a:schemeClr val="tx1"/>
              </a:solidFill>
              <a:latin typeface="ＭＳ Ｐゴシック" panose="020B0600070205080204" pitchFamily="50" charset="-128"/>
              <a:ea typeface="ＭＳ Ｐゴシック" panose="020B0600070205080204" pitchFamily="50" charset="-128"/>
            </a:rPr>
            <a:t>・委任内容を分ける場合で、</a:t>
          </a:r>
          <a:r>
            <a:rPr kumimoji="1" lang="ja-JP" altLang="en-US" sz="1000" b="1">
              <a:solidFill>
                <a:srgbClr val="FF0000"/>
              </a:solidFill>
              <a:latin typeface="ＭＳ Ｐゴシック" panose="020B0600070205080204" pitchFamily="50" charset="-128"/>
              <a:ea typeface="ＭＳ Ｐゴシック" panose="020B0600070205080204" pitchFamily="50" charset="-128"/>
            </a:rPr>
            <a:t>「受領」又は「受領」含む）ものは委任状①を使用</a:t>
          </a:r>
          <a:endParaRPr kumimoji="1" lang="en-US" altLang="ja-JP" sz="10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0">
              <a:solidFill>
                <a:schemeClr val="tx1"/>
              </a:solidFill>
              <a:latin typeface="ＭＳ Ｐゴシック" panose="020B0600070205080204" pitchFamily="50" charset="-128"/>
              <a:ea typeface="ＭＳ Ｐゴシック" panose="020B0600070205080204" pitchFamily="50" charset="-128"/>
            </a:rPr>
            <a:t>　例）　「請求、受領及び返還」は事務局長へ委任し、「申請、報告」は病院長へ委任する場合</a:t>
          </a:r>
          <a:endParaRPr kumimoji="1" lang="en-US" altLang="ja-JP" sz="1000" b="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ja-JP" sz="1000" b="0">
              <a:solidFill>
                <a:sysClr val="windowText" lastClr="000000"/>
              </a:solidFill>
              <a:effectLst/>
              <a:latin typeface="+mn-lt"/>
              <a:ea typeface="+mn-ea"/>
              <a:cs typeface="+mn-cs"/>
            </a:rPr>
            <a:t>「請求、受領及び返還」</a:t>
          </a:r>
          <a:r>
            <a:rPr kumimoji="1" lang="en-US" altLang="ja-JP" sz="1000" b="0">
              <a:solidFill>
                <a:sysClr val="windowText" lastClr="000000"/>
              </a:solidFill>
              <a:effectLst/>
              <a:latin typeface="+mn-lt"/>
              <a:ea typeface="+mn-ea"/>
              <a:cs typeface="+mn-cs"/>
            </a:rPr>
            <a:t> </a:t>
          </a:r>
          <a:r>
            <a:rPr kumimoji="1" lang="ja-JP" altLang="en-US" sz="1000" b="0">
              <a:solidFill>
                <a:sysClr val="windowText" lastClr="000000"/>
              </a:solidFill>
              <a:effectLst/>
              <a:latin typeface="+mn-lt"/>
              <a:ea typeface="+mn-ea"/>
              <a:cs typeface="+mn-cs"/>
            </a:rPr>
            <a:t>：　委任状①を使用</a:t>
          </a:r>
          <a:endParaRPr kumimoji="1" lang="en-US" altLang="ja-JP" sz="1000" b="0">
            <a:solidFill>
              <a:sysClr val="windowText" lastClr="000000"/>
            </a:solidFill>
            <a:effectLst/>
            <a:latin typeface="+mn-lt"/>
            <a:ea typeface="+mn-ea"/>
            <a:cs typeface="+mn-cs"/>
          </a:endParaRPr>
        </a:p>
        <a:p>
          <a:pPr algn="l"/>
          <a:r>
            <a:rPr kumimoji="1" lang="ja-JP" altLang="en-US" sz="1000" b="0">
              <a:solidFill>
                <a:sysClr val="windowText" lastClr="000000"/>
              </a:solidFill>
              <a:latin typeface="ＭＳ Ｐゴシック" panose="020B0600070205080204" pitchFamily="50" charset="-128"/>
              <a:ea typeface="+mn-ea"/>
            </a:rPr>
            <a:t>　　　　「申請、報告」　　　　　　</a:t>
          </a:r>
          <a:r>
            <a:rPr kumimoji="1" lang="ja-JP" altLang="en-US" sz="1000" b="0" baseline="0">
              <a:solidFill>
                <a:sysClr val="windowText" lastClr="000000"/>
              </a:solidFill>
              <a:latin typeface="ＭＳ Ｐゴシック" panose="020B0600070205080204" pitchFamily="50" charset="-128"/>
              <a:ea typeface="+mn-ea"/>
            </a:rPr>
            <a:t> </a:t>
          </a:r>
          <a:r>
            <a:rPr kumimoji="1" lang="ja-JP" altLang="en-US" sz="1000" b="0">
              <a:solidFill>
                <a:sysClr val="windowText" lastClr="000000"/>
              </a:solidFill>
              <a:latin typeface="ＭＳ Ｐゴシック" panose="020B0600070205080204" pitchFamily="50" charset="-128"/>
              <a:ea typeface="+mn-ea"/>
            </a:rPr>
            <a:t>：　委任状②を使用</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26</xdr:row>
      <xdr:rowOff>47625</xdr:rowOff>
    </xdr:from>
    <xdr:to>
      <xdr:col>37</xdr:col>
      <xdr:colOff>161925</xdr:colOff>
      <xdr:row>30</xdr:row>
      <xdr:rowOff>9525</xdr:rowOff>
    </xdr:to>
    <xdr:sp macro="" textlink="">
      <xdr:nvSpPr>
        <xdr:cNvPr id="2" name="AutoShape 4">
          <a:extLst>
            <a:ext uri="{FF2B5EF4-FFF2-40B4-BE49-F238E27FC236}">
              <a16:creationId xmlns:a16="http://schemas.microsoft.com/office/drawing/2014/main" id="{43989BF6-6936-4A23-B0A3-3031135EC368}"/>
            </a:ext>
          </a:extLst>
        </xdr:cNvPr>
        <xdr:cNvSpPr>
          <a:spLocks noChangeArrowheads="1"/>
        </xdr:cNvSpPr>
      </xdr:nvSpPr>
      <xdr:spPr bwMode="auto">
        <a:xfrm>
          <a:off x="0" y="8315325"/>
          <a:ext cx="6819900" cy="876300"/>
        </a:xfrm>
        <a:prstGeom prst="bracketPair">
          <a:avLst>
            <a:gd name="adj" fmla="val 574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76200</xdr:colOff>
      <xdr:row>3</xdr:row>
      <xdr:rowOff>57150</xdr:rowOff>
    </xdr:from>
    <xdr:to>
      <xdr:col>67</xdr:col>
      <xdr:colOff>74295</xdr:colOff>
      <xdr:row>9</xdr:row>
      <xdr:rowOff>133350</xdr:rowOff>
    </xdr:to>
    <xdr:sp macro="" textlink="">
      <xdr:nvSpPr>
        <xdr:cNvPr id="6" name="吹き出し: 四角形 5">
          <a:extLst>
            <a:ext uri="{FF2B5EF4-FFF2-40B4-BE49-F238E27FC236}">
              <a16:creationId xmlns:a16="http://schemas.microsoft.com/office/drawing/2014/main" id="{8C8A0891-1CCF-4AD9-A327-E0DB3523959A}"/>
            </a:ext>
          </a:extLst>
        </xdr:cNvPr>
        <xdr:cNvSpPr/>
      </xdr:nvSpPr>
      <xdr:spPr>
        <a:xfrm>
          <a:off x="6181725" y="809625"/>
          <a:ext cx="5274945" cy="1504950"/>
        </a:xfrm>
        <a:prstGeom prst="wedgeRectCallout">
          <a:avLst>
            <a:gd name="adj1" fmla="val -27753"/>
            <a:gd name="adj2" fmla="val -69835"/>
          </a:avLst>
        </a:prstGeom>
        <a:solidFill>
          <a:srgbClr val="FFFF00"/>
        </a:solid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a:solidFill>
                <a:schemeClr val="tx1"/>
              </a:solidFill>
              <a:latin typeface="ＭＳ Ｐゴシック" panose="020B0600070205080204" pitchFamily="50" charset="-128"/>
              <a:ea typeface="ＭＳ Ｐゴシック" panose="020B0600070205080204" pitchFamily="50" charset="-128"/>
            </a:rPr>
            <a:t>・委任する業務の内容に応じて</a:t>
          </a:r>
          <a:r>
            <a:rPr kumimoji="1" lang="ja-JP" altLang="en-US" sz="1000" b="1">
              <a:solidFill>
                <a:srgbClr val="FF0000"/>
              </a:solidFill>
              <a:latin typeface="ＭＳ Ｐゴシック" panose="020B0600070205080204" pitchFamily="50" charset="-128"/>
              <a:ea typeface="ＭＳ Ｐゴシック" panose="020B0600070205080204" pitchFamily="50" charset="-128"/>
            </a:rPr>
            <a:t>基本情報シートの委任欄　</a:t>
          </a:r>
          <a:r>
            <a:rPr kumimoji="1" lang="ja-JP" altLang="en-US" sz="1000" b="0">
              <a:solidFill>
                <a:schemeClr val="tx1"/>
              </a:solidFill>
              <a:latin typeface="ＭＳ Ｐゴシック" panose="020B0600070205080204" pitchFamily="50" charset="-128"/>
              <a:ea typeface="ＭＳ Ｐゴシック" panose="020B0600070205080204" pitchFamily="50" charset="-128"/>
            </a:rPr>
            <a:t>に記入すること　</a:t>
          </a:r>
          <a:endParaRPr kumimoji="1" lang="en-US" altLang="ja-JP" sz="1000" b="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a:solidFill>
                <a:schemeClr val="tx1"/>
              </a:solidFill>
              <a:latin typeface="ＭＳ Ｐゴシック" panose="020B0600070205080204" pitchFamily="50" charset="-128"/>
              <a:ea typeface="ＭＳ Ｐゴシック" panose="020B0600070205080204" pitchFamily="50" charset="-128"/>
            </a:rPr>
            <a:t>　委任内容：　「申請、報告、請求、受領及び返還」</a:t>
          </a:r>
        </a:p>
        <a:p>
          <a:pPr algn="l"/>
          <a:endParaRPr kumimoji="1" lang="en-US" altLang="ja-JP" sz="1000" b="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a:solidFill>
                <a:schemeClr val="tx1"/>
              </a:solidFill>
              <a:latin typeface="ＭＳ Ｐゴシック" panose="020B0600070205080204" pitchFamily="50" charset="-128"/>
              <a:ea typeface="ＭＳ Ｐゴシック" panose="020B0600070205080204" pitchFamily="50" charset="-128"/>
            </a:rPr>
            <a:t>・委任内容を分ける場合で、</a:t>
          </a:r>
          <a:r>
            <a:rPr kumimoji="1" lang="ja-JP" altLang="en-US" sz="1000" b="1">
              <a:solidFill>
                <a:srgbClr val="FF0000"/>
              </a:solidFill>
              <a:latin typeface="ＭＳ Ｐゴシック" panose="020B0600070205080204" pitchFamily="50" charset="-128"/>
              <a:ea typeface="ＭＳ Ｐゴシック" panose="020B0600070205080204" pitchFamily="50" charset="-128"/>
            </a:rPr>
            <a:t>「受領」又は「受領」含む）ものは委任状①を使用</a:t>
          </a:r>
          <a:endParaRPr kumimoji="1" lang="en-US" altLang="ja-JP" sz="10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0">
              <a:solidFill>
                <a:schemeClr val="tx1"/>
              </a:solidFill>
              <a:latin typeface="ＭＳ Ｐゴシック" panose="020B0600070205080204" pitchFamily="50" charset="-128"/>
              <a:ea typeface="ＭＳ Ｐゴシック" panose="020B0600070205080204" pitchFamily="50" charset="-128"/>
            </a:rPr>
            <a:t>　例）　「請求、受領及び返還」は事務局長へ委任し、「申請、報告」は病院長へ委任する場合</a:t>
          </a:r>
          <a:endParaRPr kumimoji="1" lang="en-US" altLang="ja-JP" sz="1000" b="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ja-JP" sz="1000" b="0">
              <a:solidFill>
                <a:sysClr val="windowText" lastClr="000000"/>
              </a:solidFill>
              <a:effectLst/>
              <a:latin typeface="+mn-lt"/>
              <a:ea typeface="+mn-ea"/>
              <a:cs typeface="+mn-cs"/>
            </a:rPr>
            <a:t>「請求、受領及び返還」</a:t>
          </a:r>
          <a:r>
            <a:rPr kumimoji="1" lang="en-US" altLang="ja-JP" sz="1000" b="0">
              <a:solidFill>
                <a:sysClr val="windowText" lastClr="000000"/>
              </a:solidFill>
              <a:effectLst/>
              <a:latin typeface="+mn-lt"/>
              <a:ea typeface="+mn-ea"/>
              <a:cs typeface="+mn-cs"/>
            </a:rPr>
            <a:t> </a:t>
          </a:r>
          <a:r>
            <a:rPr kumimoji="1" lang="ja-JP" altLang="en-US" sz="1000" b="0">
              <a:solidFill>
                <a:sysClr val="windowText" lastClr="000000"/>
              </a:solidFill>
              <a:effectLst/>
              <a:latin typeface="+mn-lt"/>
              <a:ea typeface="+mn-ea"/>
              <a:cs typeface="+mn-cs"/>
            </a:rPr>
            <a:t>：　委任状①を使用</a:t>
          </a:r>
          <a:endParaRPr kumimoji="1" lang="en-US" altLang="ja-JP" sz="1000" b="0">
            <a:solidFill>
              <a:sysClr val="windowText" lastClr="000000"/>
            </a:solidFill>
            <a:effectLst/>
            <a:latin typeface="+mn-lt"/>
            <a:ea typeface="+mn-ea"/>
            <a:cs typeface="+mn-cs"/>
          </a:endParaRPr>
        </a:p>
        <a:p>
          <a:pPr algn="l"/>
          <a:r>
            <a:rPr kumimoji="1" lang="ja-JP" altLang="en-US" sz="1000" b="0">
              <a:solidFill>
                <a:sysClr val="windowText" lastClr="000000"/>
              </a:solidFill>
              <a:latin typeface="ＭＳ Ｐゴシック" panose="020B0600070205080204" pitchFamily="50" charset="-128"/>
              <a:ea typeface="+mn-ea"/>
            </a:rPr>
            <a:t>　　　　「申請、報告」　　　　　　</a:t>
          </a:r>
          <a:r>
            <a:rPr kumimoji="1" lang="ja-JP" altLang="en-US" sz="1000" b="0" baseline="0">
              <a:solidFill>
                <a:sysClr val="windowText" lastClr="000000"/>
              </a:solidFill>
              <a:latin typeface="ＭＳ Ｐゴシック" panose="020B0600070205080204" pitchFamily="50" charset="-128"/>
              <a:ea typeface="+mn-ea"/>
            </a:rPr>
            <a:t> </a:t>
          </a:r>
          <a:r>
            <a:rPr kumimoji="1" lang="ja-JP" altLang="en-US" sz="1000" b="0">
              <a:solidFill>
                <a:sysClr val="windowText" lastClr="000000"/>
              </a:solidFill>
              <a:latin typeface="ＭＳ Ｐゴシック" panose="020B0600070205080204" pitchFamily="50" charset="-128"/>
              <a:ea typeface="+mn-ea"/>
            </a:rPr>
            <a:t>：　委任状②を使用</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15</xdr:col>
      <xdr:colOff>123825</xdr:colOff>
      <xdr:row>3</xdr:row>
      <xdr:rowOff>57150</xdr:rowOff>
    </xdr:from>
    <xdr:to>
      <xdr:col>40</xdr:col>
      <xdr:colOff>160020</xdr:colOff>
      <xdr:row>9</xdr:row>
      <xdr:rowOff>133350</xdr:rowOff>
    </xdr:to>
    <xdr:sp macro="" textlink="">
      <xdr:nvSpPr>
        <xdr:cNvPr id="2" name="吹き出し: 四角形 1">
          <a:extLst>
            <a:ext uri="{FF2B5EF4-FFF2-40B4-BE49-F238E27FC236}">
              <a16:creationId xmlns:a16="http://schemas.microsoft.com/office/drawing/2014/main" id="{0FA572C0-24F4-4800-AE58-7CA9EA216B43}"/>
            </a:ext>
          </a:extLst>
        </xdr:cNvPr>
        <xdr:cNvSpPr/>
      </xdr:nvSpPr>
      <xdr:spPr>
        <a:xfrm>
          <a:off x="6276975" y="771525"/>
          <a:ext cx="5274945" cy="1504950"/>
        </a:xfrm>
        <a:prstGeom prst="wedgeRectCallout">
          <a:avLst>
            <a:gd name="adj1" fmla="val -27753"/>
            <a:gd name="adj2" fmla="val -69835"/>
          </a:avLst>
        </a:prstGeom>
        <a:solidFill>
          <a:srgbClr val="FFFF00"/>
        </a:solid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a:solidFill>
                <a:schemeClr val="tx1"/>
              </a:solidFill>
              <a:latin typeface="ＭＳ Ｐゴシック" panose="020B0600070205080204" pitchFamily="50" charset="-128"/>
              <a:ea typeface="ＭＳ Ｐゴシック" panose="020B0600070205080204" pitchFamily="50" charset="-128"/>
            </a:rPr>
            <a:t>・委任する業務の内容に応じて</a:t>
          </a:r>
          <a:r>
            <a:rPr kumimoji="1" lang="ja-JP" altLang="en-US" sz="1000" b="1">
              <a:solidFill>
                <a:srgbClr val="FF0000"/>
              </a:solidFill>
              <a:latin typeface="ＭＳ Ｐゴシック" panose="020B0600070205080204" pitchFamily="50" charset="-128"/>
              <a:ea typeface="ＭＳ Ｐゴシック" panose="020B0600070205080204" pitchFamily="50" charset="-128"/>
            </a:rPr>
            <a:t>基本情報シートの委任欄　</a:t>
          </a:r>
          <a:r>
            <a:rPr kumimoji="1" lang="ja-JP" altLang="en-US" sz="1000" b="0">
              <a:solidFill>
                <a:schemeClr val="tx1"/>
              </a:solidFill>
              <a:latin typeface="ＭＳ Ｐゴシック" panose="020B0600070205080204" pitchFamily="50" charset="-128"/>
              <a:ea typeface="ＭＳ Ｐゴシック" panose="020B0600070205080204" pitchFamily="50" charset="-128"/>
            </a:rPr>
            <a:t>に記入すること　</a:t>
          </a:r>
          <a:endParaRPr kumimoji="1" lang="en-US" altLang="ja-JP" sz="1000" b="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a:solidFill>
                <a:schemeClr val="tx1"/>
              </a:solidFill>
              <a:latin typeface="ＭＳ Ｐゴシック" panose="020B0600070205080204" pitchFamily="50" charset="-128"/>
              <a:ea typeface="ＭＳ Ｐゴシック" panose="020B0600070205080204" pitchFamily="50" charset="-128"/>
            </a:rPr>
            <a:t>　委任内容：　「申請、報告、請求、受領及び返還」</a:t>
          </a:r>
        </a:p>
        <a:p>
          <a:pPr algn="l"/>
          <a:endParaRPr kumimoji="1" lang="en-US" altLang="ja-JP" sz="1000" b="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a:solidFill>
                <a:schemeClr val="tx1"/>
              </a:solidFill>
              <a:latin typeface="ＭＳ Ｐゴシック" panose="020B0600070205080204" pitchFamily="50" charset="-128"/>
              <a:ea typeface="ＭＳ Ｐゴシック" panose="020B0600070205080204" pitchFamily="50" charset="-128"/>
            </a:rPr>
            <a:t>・委任内容を分ける場合で、</a:t>
          </a:r>
          <a:r>
            <a:rPr kumimoji="1" lang="ja-JP" altLang="en-US" sz="1000" b="1">
              <a:solidFill>
                <a:srgbClr val="FF0000"/>
              </a:solidFill>
              <a:latin typeface="ＭＳ Ｐゴシック" panose="020B0600070205080204" pitchFamily="50" charset="-128"/>
              <a:ea typeface="ＭＳ Ｐゴシック" panose="020B0600070205080204" pitchFamily="50" charset="-128"/>
            </a:rPr>
            <a:t>「受領」又は「受領」含む）ものは委任状①を使用</a:t>
          </a:r>
          <a:endParaRPr kumimoji="1" lang="en-US" altLang="ja-JP" sz="10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0">
              <a:solidFill>
                <a:schemeClr val="tx1"/>
              </a:solidFill>
              <a:latin typeface="ＭＳ Ｐゴシック" panose="020B0600070205080204" pitchFamily="50" charset="-128"/>
              <a:ea typeface="ＭＳ Ｐゴシック" panose="020B0600070205080204" pitchFamily="50" charset="-128"/>
            </a:rPr>
            <a:t>　例）　「請求、受領及び返還」は事務局長へ委任し、「申請、報告」は病院長へ委任する場合</a:t>
          </a:r>
          <a:endParaRPr kumimoji="1" lang="en-US" altLang="ja-JP" sz="1000" b="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ja-JP" sz="1000" b="0">
              <a:solidFill>
                <a:sysClr val="windowText" lastClr="000000"/>
              </a:solidFill>
              <a:effectLst/>
              <a:latin typeface="+mn-lt"/>
              <a:ea typeface="+mn-ea"/>
              <a:cs typeface="+mn-cs"/>
            </a:rPr>
            <a:t>「請求、受領及び返還」</a:t>
          </a:r>
          <a:r>
            <a:rPr kumimoji="1" lang="en-US" altLang="ja-JP" sz="1000" b="0">
              <a:solidFill>
                <a:sysClr val="windowText" lastClr="000000"/>
              </a:solidFill>
              <a:effectLst/>
              <a:latin typeface="+mn-lt"/>
              <a:ea typeface="+mn-ea"/>
              <a:cs typeface="+mn-cs"/>
            </a:rPr>
            <a:t> </a:t>
          </a:r>
          <a:r>
            <a:rPr kumimoji="1" lang="ja-JP" altLang="en-US" sz="1000" b="0">
              <a:solidFill>
                <a:sysClr val="windowText" lastClr="000000"/>
              </a:solidFill>
              <a:effectLst/>
              <a:latin typeface="+mn-lt"/>
              <a:ea typeface="+mn-ea"/>
              <a:cs typeface="+mn-cs"/>
            </a:rPr>
            <a:t>：　委任状①を使用</a:t>
          </a:r>
          <a:endParaRPr kumimoji="1" lang="en-US" altLang="ja-JP" sz="1000" b="0">
            <a:solidFill>
              <a:sysClr val="windowText" lastClr="000000"/>
            </a:solidFill>
            <a:effectLst/>
            <a:latin typeface="+mn-lt"/>
            <a:ea typeface="+mn-ea"/>
            <a:cs typeface="+mn-cs"/>
          </a:endParaRPr>
        </a:p>
        <a:p>
          <a:pPr algn="l"/>
          <a:r>
            <a:rPr kumimoji="1" lang="ja-JP" altLang="en-US" sz="1000" b="0">
              <a:solidFill>
                <a:sysClr val="windowText" lastClr="000000"/>
              </a:solidFill>
              <a:latin typeface="ＭＳ Ｐゴシック" panose="020B0600070205080204" pitchFamily="50" charset="-128"/>
              <a:ea typeface="+mn-ea"/>
            </a:rPr>
            <a:t>　　　　「申請、報告」　　　　　　</a:t>
          </a:r>
          <a:r>
            <a:rPr kumimoji="1" lang="ja-JP" altLang="en-US" sz="1000" b="0" baseline="0">
              <a:solidFill>
                <a:sysClr val="windowText" lastClr="000000"/>
              </a:solidFill>
              <a:latin typeface="ＭＳ Ｐゴシック" panose="020B0600070205080204" pitchFamily="50" charset="-128"/>
              <a:ea typeface="+mn-ea"/>
            </a:rPr>
            <a:t> </a:t>
          </a:r>
          <a:r>
            <a:rPr kumimoji="1" lang="ja-JP" altLang="en-US" sz="1000" b="0">
              <a:solidFill>
                <a:sysClr val="windowText" lastClr="000000"/>
              </a:solidFill>
              <a:latin typeface="ＭＳ Ｐゴシック" panose="020B0600070205080204" pitchFamily="50" charset="-128"/>
              <a:ea typeface="+mn-ea"/>
            </a:rPr>
            <a:t>：　委任状②を使用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6.xml"/><Relationship Id="rId1" Type="http://schemas.openxmlformats.org/officeDocument/2006/relationships/printerSettings" Target="../printerSettings/printerSettings17.bin"/><Relationship Id="rId4" Type="http://schemas.openxmlformats.org/officeDocument/2006/relationships/comments" Target="../comments15.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9.xml"/><Relationship Id="rId1" Type="http://schemas.openxmlformats.org/officeDocument/2006/relationships/printerSettings" Target="../printerSettings/printerSettings21.bin"/><Relationship Id="rId4" Type="http://schemas.openxmlformats.org/officeDocument/2006/relationships/comments" Target="../comments17.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0.xml"/><Relationship Id="rId1" Type="http://schemas.openxmlformats.org/officeDocument/2006/relationships/printerSettings" Target="../printerSettings/printerSettings22.bin"/><Relationship Id="rId4" Type="http://schemas.openxmlformats.org/officeDocument/2006/relationships/comments" Target="../comments18.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hyperlink" Target="mailto:gyoumukanrika.bm@twmu.ac.jp"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3BCF4-9420-4F9D-AA91-314BAD4EA1B3}">
  <dimension ref="B1:AM45"/>
  <sheetViews>
    <sheetView tabSelected="1" zoomScaleNormal="100" workbookViewId="0"/>
  </sheetViews>
  <sheetFormatPr defaultColWidth="9" defaultRowHeight="18.75"/>
  <cols>
    <col min="1" max="1" width="2.375" style="22" customWidth="1"/>
    <col min="2" max="2" width="28.875" style="1" customWidth="1"/>
    <col min="3" max="3" width="4" style="1" customWidth="1"/>
    <col min="4" max="4" width="61.375" style="2" customWidth="1"/>
    <col min="5" max="5" width="6.5" style="1" customWidth="1"/>
    <col min="6" max="6" width="56" style="21" customWidth="1"/>
    <col min="7" max="7" width="28.75" style="22" customWidth="1"/>
    <col min="8" max="8" width="3.875" style="22" customWidth="1"/>
    <col min="9" max="9" width="61.375" style="22" customWidth="1"/>
    <col min="10" max="10" width="6.375" style="22" customWidth="1"/>
    <col min="11" max="11" width="55.875" style="22" customWidth="1"/>
    <col min="12" max="16384" width="9" style="22"/>
  </cols>
  <sheetData>
    <row r="1" spans="2:11" ht="33">
      <c r="B1" s="224" t="s">
        <v>751</v>
      </c>
      <c r="C1" s="225" t="s">
        <v>245</v>
      </c>
      <c r="D1" s="2">
        <v>7</v>
      </c>
      <c r="E1" s="226" t="s">
        <v>246</v>
      </c>
    </row>
    <row r="2" spans="2:11">
      <c r="B2" s="679" t="s">
        <v>261</v>
      </c>
      <c r="C2" s="679"/>
      <c r="D2" s="679" t="s">
        <v>262</v>
      </c>
      <c r="E2" s="679"/>
      <c r="F2" s="227" t="s">
        <v>263</v>
      </c>
    </row>
    <row r="3" spans="2:11">
      <c r="B3" s="680" t="s">
        <v>599</v>
      </c>
      <c r="C3" s="680"/>
      <c r="D3" s="680"/>
      <c r="E3" s="680"/>
      <c r="F3" s="680"/>
    </row>
    <row r="4" spans="2:11">
      <c r="B4" s="681" t="s">
        <v>277</v>
      </c>
      <c r="C4" s="681"/>
      <c r="D4" s="673"/>
      <c r="E4" s="673"/>
      <c r="F4" s="229" t="s">
        <v>265</v>
      </c>
    </row>
    <row r="5" spans="2:11">
      <c r="B5" s="681" t="s">
        <v>264</v>
      </c>
      <c r="C5" s="681"/>
      <c r="D5" s="673"/>
      <c r="E5" s="673"/>
      <c r="F5" s="229" t="s">
        <v>265</v>
      </c>
      <c r="G5" s="11"/>
    </row>
    <row r="6" spans="2:11">
      <c r="B6" s="11" t="s">
        <v>253</v>
      </c>
      <c r="C6" s="228"/>
      <c r="D6" s="673"/>
      <c r="E6" s="673"/>
      <c r="F6" s="229" t="s">
        <v>683</v>
      </c>
      <c r="G6" s="11"/>
    </row>
    <row r="7" spans="2:11">
      <c r="B7" s="11" t="s">
        <v>266</v>
      </c>
      <c r="C7" s="11"/>
      <c r="D7" s="682"/>
      <c r="E7" s="682"/>
      <c r="F7" s="229" t="s">
        <v>267</v>
      </c>
    </row>
    <row r="8" spans="2:11">
      <c r="B8" s="11" t="s">
        <v>252</v>
      </c>
      <c r="C8" s="11"/>
      <c r="D8" s="673"/>
      <c r="E8" s="673"/>
    </row>
    <row r="9" spans="2:11">
      <c r="B9" s="11" t="s">
        <v>268</v>
      </c>
      <c r="C9" s="11"/>
      <c r="D9" s="673"/>
      <c r="E9" s="673"/>
    </row>
    <row r="10" spans="2:11" ht="19.5" thickBot="1">
      <c r="B10" s="11" t="s">
        <v>269</v>
      </c>
      <c r="C10" s="11"/>
      <c r="D10" s="673"/>
      <c r="E10" s="673"/>
    </row>
    <row r="11" spans="2:11" ht="19.5" thickBot="1">
      <c r="B11" s="12" t="s">
        <v>598</v>
      </c>
      <c r="C11" s="11"/>
      <c r="D11" s="4"/>
      <c r="E11" s="23" t="s">
        <v>747</v>
      </c>
      <c r="F11" s="21" t="s">
        <v>630</v>
      </c>
    </row>
    <row r="12" spans="2:11">
      <c r="B12" s="12"/>
      <c r="C12" s="6"/>
      <c r="D12" s="16"/>
      <c r="E12" s="13"/>
    </row>
    <row r="13" spans="2:11" ht="19.5" thickBot="1">
      <c r="B13" s="675" t="s">
        <v>672</v>
      </c>
      <c r="C13" s="675"/>
      <c r="D13" s="675"/>
      <c r="E13" s="675"/>
      <c r="F13" s="675"/>
      <c r="G13" s="675" t="s">
        <v>684</v>
      </c>
      <c r="H13" s="675"/>
      <c r="I13" s="675"/>
      <c r="J13" s="675"/>
      <c r="K13" s="675"/>
    </row>
    <row r="14" spans="2:11">
      <c r="B14" s="230" t="s">
        <v>316</v>
      </c>
      <c r="C14" s="9"/>
      <c r="D14" s="676"/>
      <c r="E14" s="676"/>
      <c r="F14" s="233" t="s">
        <v>752</v>
      </c>
      <c r="G14" s="230" t="s">
        <v>316</v>
      </c>
      <c r="H14" s="234"/>
      <c r="I14" s="676"/>
      <c r="J14" s="676"/>
      <c r="K14" s="233" t="s">
        <v>753</v>
      </c>
    </row>
    <row r="15" spans="2:11">
      <c r="B15" s="231" t="s">
        <v>317</v>
      </c>
      <c r="C15" s="6"/>
      <c r="D15" s="677"/>
      <c r="E15" s="677"/>
      <c r="F15" s="235" t="s">
        <v>643</v>
      </c>
      <c r="G15" s="231" t="s">
        <v>317</v>
      </c>
      <c r="H15" s="11"/>
      <c r="I15" s="677"/>
      <c r="J15" s="677"/>
      <c r="K15" s="235" t="s">
        <v>643</v>
      </c>
    </row>
    <row r="16" spans="2:11">
      <c r="B16" s="231" t="s">
        <v>318</v>
      </c>
      <c r="C16" s="6"/>
      <c r="D16" s="673"/>
      <c r="E16" s="673"/>
      <c r="F16" s="236" t="s">
        <v>636</v>
      </c>
      <c r="G16" s="231" t="s">
        <v>318</v>
      </c>
      <c r="H16" s="11"/>
      <c r="I16" s="678"/>
      <c r="J16" s="678"/>
      <c r="K16" s="236" t="s">
        <v>636</v>
      </c>
    </row>
    <row r="17" spans="2:11">
      <c r="B17" s="231" t="s">
        <v>307</v>
      </c>
      <c r="C17" s="6"/>
      <c r="D17" s="673"/>
      <c r="E17" s="673"/>
      <c r="F17" s="237"/>
      <c r="G17" s="231" t="s">
        <v>307</v>
      </c>
      <c r="H17" s="11"/>
      <c r="I17" s="673"/>
      <c r="J17" s="673"/>
      <c r="K17" s="237"/>
    </row>
    <row r="18" spans="2:11">
      <c r="B18" s="231" t="s">
        <v>308</v>
      </c>
      <c r="C18" s="6"/>
      <c r="D18" s="673"/>
      <c r="E18" s="673"/>
      <c r="F18" s="237"/>
      <c r="G18" s="231" t="s">
        <v>308</v>
      </c>
      <c r="H18" s="11"/>
      <c r="I18" s="673"/>
      <c r="J18" s="673"/>
      <c r="K18" s="237"/>
    </row>
    <row r="19" spans="2:11">
      <c r="B19" s="231" t="s">
        <v>309</v>
      </c>
      <c r="C19" s="6"/>
      <c r="D19" s="673"/>
      <c r="E19" s="673"/>
      <c r="F19" s="237"/>
      <c r="G19" s="231" t="s">
        <v>309</v>
      </c>
      <c r="H19" s="11"/>
      <c r="I19" s="673"/>
      <c r="J19" s="673"/>
      <c r="K19" s="237"/>
    </row>
    <row r="20" spans="2:11" ht="19.5" thickBot="1">
      <c r="B20" s="232" t="s">
        <v>310</v>
      </c>
      <c r="C20" s="10"/>
      <c r="D20" s="674"/>
      <c r="E20" s="674"/>
      <c r="F20" s="238"/>
      <c r="G20" s="232" t="s">
        <v>310</v>
      </c>
      <c r="H20" s="239"/>
      <c r="I20" s="674"/>
      <c r="J20" s="674"/>
      <c r="K20" s="238"/>
    </row>
    <row r="21" spans="2:11">
      <c r="B21" s="6"/>
      <c r="C21" s="6"/>
      <c r="D21" s="7"/>
      <c r="E21" s="6"/>
    </row>
    <row r="22" spans="2:11">
      <c r="B22" s="680" t="s">
        <v>631</v>
      </c>
      <c r="C22" s="680"/>
      <c r="D22" s="680"/>
      <c r="E22" s="680"/>
      <c r="F22" s="680"/>
    </row>
    <row r="23" spans="2:11">
      <c r="B23" s="11" t="s">
        <v>632</v>
      </c>
      <c r="C23" s="6"/>
      <c r="D23" s="673"/>
      <c r="E23" s="673"/>
    </row>
    <row r="24" spans="2:11">
      <c r="B24" s="11" t="s">
        <v>270</v>
      </c>
      <c r="C24" s="6"/>
      <c r="D24" s="690"/>
      <c r="E24" s="690"/>
      <c r="F24" s="229" t="s">
        <v>271</v>
      </c>
    </row>
    <row r="25" spans="2:11">
      <c r="B25" s="11" t="s">
        <v>352</v>
      </c>
      <c r="C25" s="6"/>
      <c r="D25" s="673"/>
      <c r="E25" s="673"/>
    </row>
    <row r="26" spans="2:11">
      <c r="B26" s="11" t="s">
        <v>633</v>
      </c>
      <c r="C26" s="6"/>
      <c r="D26" s="673"/>
      <c r="E26" s="673"/>
    </row>
    <row r="27" spans="2:11">
      <c r="B27" s="11" t="s">
        <v>634</v>
      </c>
      <c r="C27" s="6"/>
      <c r="D27" s="673"/>
      <c r="E27" s="673"/>
    </row>
    <row r="28" spans="2:11">
      <c r="B28" s="11" t="s">
        <v>635</v>
      </c>
      <c r="C28" s="6"/>
      <c r="D28" s="673"/>
      <c r="E28" s="673"/>
    </row>
    <row r="29" spans="2:11">
      <c r="B29" s="11" t="s">
        <v>272</v>
      </c>
      <c r="C29" s="6"/>
      <c r="D29" s="673"/>
      <c r="E29" s="673"/>
    </row>
    <row r="30" spans="2:11">
      <c r="B30" s="11" t="s">
        <v>273</v>
      </c>
      <c r="C30" s="6"/>
      <c r="D30" s="673"/>
      <c r="E30" s="673"/>
    </row>
    <row r="31" spans="2:11" ht="33">
      <c r="B31" s="11" t="s">
        <v>274</v>
      </c>
      <c r="C31" s="6"/>
      <c r="D31" s="673"/>
      <c r="E31" s="673"/>
      <c r="F31" s="240" t="s">
        <v>275</v>
      </c>
    </row>
    <row r="32" spans="2:11">
      <c r="B32" s="11" t="s">
        <v>276</v>
      </c>
      <c r="C32" s="6"/>
      <c r="D32" s="685"/>
      <c r="E32" s="685"/>
      <c r="G32" s="24"/>
    </row>
    <row r="33" spans="2:39">
      <c r="B33" s="5"/>
      <c r="C33" s="5"/>
      <c r="D33" s="17"/>
      <c r="E33" s="5"/>
    </row>
    <row r="34" spans="2:39">
      <c r="B34" s="241" t="s">
        <v>390</v>
      </c>
      <c r="C34" s="241"/>
      <c r="D34" s="241"/>
      <c r="E34" s="241"/>
      <c r="F34" s="241"/>
    </row>
    <row r="35" spans="2:39">
      <c r="B35" s="1" t="s">
        <v>391</v>
      </c>
      <c r="C35" s="8"/>
      <c r="D35" s="683"/>
      <c r="E35" s="683"/>
    </row>
    <row r="36" spans="2:39">
      <c r="B36" s="1" t="s">
        <v>392</v>
      </c>
      <c r="C36" s="5"/>
      <c r="D36" s="684"/>
      <c r="E36" s="684"/>
    </row>
    <row r="37" spans="2:39">
      <c r="B37" s="1" t="s">
        <v>393</v>
      </c>
      <c r="C37" s="5"/>
      <c r="D37" s="684"/>
      <c r="E37" s="684"/>
    </row>
    <row r="38" spans="2:39">
      <c r="B38" s="1" t="s">
        <v>394</v>
      </c>
      <c r="C38" s="5"/>
      <c r="D38" s="686"/>
      <c r="E38" s="686"/>
    </row>
    <row r="39" spans="2:39">
      <c r="B39" s="12" t="s">
        <v>395</v>
      </c>
      <c r="C39" s="14"/>
      <c r="D39" s="687"/>
      <c r="E39" s="687"/>
      <c r="F39" s="25"/>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row>
    <row r="40" spans="2:39">
      <c r="B40" s="12" t="s">
        <v>396</v>
      </c>
      <c r="C40" s="14"/>
      <c r="D40" s="687"/>
      <c r="E40" s="688"/>
      <c r="F40" s="25"/>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row>
    <row r="41" spans="2:39">
      <c r="B41" s="12" t="s">
        <v>397</v>
      </c>
      <c r="C41" s="14"/>
      <c r="D41" s="687"/>
      <c r="E41" s="687"/>
      <c r="F41" s="25"/>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row>
    <row r="42" spans="2:39">
      <c r="B42" s="12" t="s">
        <v>401</v>
      </c>
      <c r="C42" s="14"/>
      <c r="D42" s="687"/>
      <c r="E42" s="687"/>
      <c r="F42" s="25"/>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row>
    <row r="43" spans="2:39" ht="49.5">
      <c r="B43" s="11" t="s">
        <v>554</v>
      </c>
      <c r="C43" s="5"/>
      <c r="D43" s="686"/>
      <c r="E43" s="686"/>
      <c r="F43" s="240" t="s">
        <v>556</v>
      </c>
    </row>
    <row r="44" spans="2:39">
      <c r="B44" s="11" t="s">
        <v>555</v>
      </c>
      <c r="C44" s="5"/>
      <c r="D44" s="689"/>
      <c r="E44" s="689"/>
      <c r="F44" s="229" t="s">
        <v>557</v>
      </c>
    </row>
    <row r="45" spans="2:39">
      <c r="B45" s="11"/>
    </row>
  </sheetData>
  <sheetProtection algorithmName="SHA-512" hashValue="21kxuemkHHH17OonPCyH2FPSNpRKTkbUok0tBg6ARii3SjaZabVgTdS6fjoeeovvLGJuJ7urExA8PDfVCGEHwg==" saltValue="QUhai6Gbmhyl4pTgIO3xXg==" spinCount="100000" sheet="1" objects="1" scenarios="1"/>
  <mergeCells count="49">
    <mergeCell ref="D43:E43"/>
    <mergeCell ref="D44:E44"/>
    <mergeCell ref="D14:E14"/>
    <mergeCell ref="D15:E15"/>
    <mergeCell ref="D16:E16"/>
    <mergeCell ref="D17:E17"/>
    <mergeCell ref="D18:E18"/>
    <mergeCell ref="D19:E19"/>
    <mergeCell ref="D20:E20"/>
    <mergeCell ref="D23:E23"/>
    <mergeCell ref="D24:E24"/>
    <mergeCell ref="D25:E25"/>
    <mergeCell ref="D26:E26"/>
    <mergeCell ref="D27:E27"/>
    <mergeCell ref="D28:E28"/>
    <mergeCell ref="D29:E29"/>
    <mergeCell ref="D38:E38"/>
    <mergeCell ref="D39:E39"/>
    <mergeCell ref="D40:E40"/>
    <mergeCell ref="D41:E41"/>
    <mergeCell ref="D42:E42"/>
    <mergeCell ref="D35:E35"/>
    <mergeCell ref="D36:E36"/>
    <mergeCell ref="D37:E37"/>
    <mergeCell ref="D30:E30"/>
    <mergeCell ref="D31:E31"/>
    <mergeCell ref="D32:E32"/>
    <mergeCell ref="B2:C2"/>
    <mergeCell ref="D2:E2"/>
    <mergeCell ref="B3:F3"/>
    <mergeCell ref="B22:F22"/>
    <mergeCell ref="B13:F13"/>
    <mergeCell ref="B4:C4"/>
    <mergeCell ref="B5:C5"/>
    <mergeCell ref="D4:E4"/>
    <mergeCell ref="D5:E5"/>
    <mergeCell ref="D6:E6"/>
    <mergeCell ref="D7:E7"/>
    <mergeCell ref="D8:E8"/>
    <mergeCell ref="D9:E9"/>
    <mergeCell ref="D10:E10"/>
    <mergeCell ref="I18:J18"/>
    <mergeCell ref="I19:J19"/>
    <mergeCell ref="I20:J20"/>
    <mergeCell ref="G13:K13"/>
    <mergeCell ref="I14:J14"/>
    <mergeCell ref="I15:J15"/>
    <mergeCell ref="I16:J16"/>
    <mergeCell ref="I17:J17"/>
  </mergeCells>
  <phoneticPr fontId="2"/>
  <conditionalFormatting sqref="C6">
    <cfRule type="expression" dxfId="5" priority="14">
      <formula>#REF!="個人病院"</formula>
    </cfRule>
  </conditionalFormatting>
  <conditionalFormatting sqref="D6:D12">
    <cfRule type="expression" dxfId="4" priority="4">
      <formula>#REF!="個人病院"</formula>
    </cfRule>
  </conditionalFormatting>
  <conditionalFormatting sqref="D14:D21">
    <cfRule type="expression" dxfId="3" priority="3">
      <formula>#REF!="個人病院"</formula>
    </cfRule>
  </conditionalFormatting>
  <conditionalFormatting sqref="D23">
    <cfRule type="expression" dxfId="2" priority="2">
      <formula>#REF!="個人病院"</formula>
    </cfRule>
  </conditionalFormatting>
  <conditionalFormatting sqref="D26:D28">
    <cfRule type="expression" dxfId="1" priority="1">
      <formula>#REF!="個人病院"</formula>
    </cfRule>
  </conditionalFormatting>
  <conditionalFormatting sqref="I14:I20">
    <cfRule type="expression" dxfId="0" priority="6">
      <formula>#REF!="個人病院"</formula>
    </cfRule>
  </conditionalFormatting>
  <dataValidations count="11">
    <dataValidation type="list" allowBlank="1" showInputMessage="1" showErrorMessage="1" sqref="D11" xr:uid="{FA860A29-1503-4B24-9A37-0298A2255FF8}">
      <formula1>"委任有,委任無"</formula1>
    </dataValidation>
    <dataValidation type="list" allowBlank="1" showInputMessage="1" showErrorMessage="1" sqref="D4" xr:uid="{208F303B-A81E-4615-A61E-EF941B301544}">
      <formula1>"Jグランツ,紙"</formula1>
    </dataValidation>
    <dataValidation type="list" allowBlank="1" showInputMessage="1" showErrorMessage="1" sqref="D39" xr:uid="{114997C9-1C3F-46D7-8BD0-5CE08B1A9ABA}">
      <formula1>"1：普通預金,2：当座預金"</formula1>
    </dataValidation>
    <dataValidation type="list" showDropDown="1" showInputMessage="1" showErrorMessage="1" sqref="D12" xr:uid="{BA1C8F9D-0F14-4EB1-ADFA-3F924A4F4408}">
      <formula1>"委任有,委任無"</formula1>
    </dataValidation>
    <dataValidation type="textLength" operator="equal" allowBlank="1" showInputMessage="1" showErrorMessage="1" sqref="D7" xr:uid="{D700DE7C-E2E6-42B6-89A5-967FF56EA5DA}">
      <formula1>13</formula1>
    </dataValidation>
    <dataValidation type="textLength" operator="equal" allowBlank="1" showInputMessage="1" showErrorMessage="1" sqref="D35" xr:uid="{43069DBF-D72B-4CF5-8142-FEC0504CAD2A}">
      <formula1>4</formula1>
    </dataValidation>
    <dataValidation type="textLength" operator="equal" allowBlank="1" showInputMessage="1" showErrorMessage="1" sqref="D37" xr:uid="{0B5F39B5-FF9F-4D4A-93BB-90403633215D}">
      <formula1>3</formula1>
    </dataValidation>
    <dataValidation type="textLength" operator="equal" allowBlank="1" showInputMessage="1" showErrorMessage="1" sqref="D40" xr:uid="{5D71E2E0-9168-4C8A-9F73-403A73DA18D7}">
      <formula1>7</formula1>
    </dataValidation>
    <dataValidation type="list" allowBlank="1" showInputMessage="1" showErrorMessage="1" sqref="E11" xr:uid="{0388173A-7714-4490-BB35-2C63C93BAB7D}">
      <formula1>"□,☑"</formula1>
    </dataValidation>
    <dataValidation type="custom" operator="equal" allowBlank="1" showInputMessage="1" showErrorMessage="1" sqref="D24:E24" xr:uid="{61626EFF-E74B-4B4D-8A6D-26DC63A740F5}">
      <formula1>AND(ISNUMBER(D24),LEN(D24)=10,LEFT(D24,3)="131")</formula1>
    </dataValidation>
    <dataValidation type="list" allowBlank="1" showInputMessage="1" showErrorMessage="1" sqref="D5:E5" xr:uid="{8DF5B6FC-2873-4965-8576-6EBBF0DEFD7A}">
      <formula1>"法人,その他"</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B5A6C-FC7F-42B5-922C-E0AEC72DCF3C}">
  <sheetPr>
    <tabColor indexed="40"/>
  </sheetPr>
  <dimension ref="A1:L97"/>
  <sheetViews>
    <sheetView view="pageBreakPreview" zoomScale="85" zoomScaleNormal="85" zoomScaleSheetLayoutView="85" workbookViewId="0">
      <selection activeCell="G7" sqref="G7:G8"/>
    </sheetView>
  </sheetViews>
  <sheetFormatPr defaultColWidth="9" defaultRowHeight="19.5"/>
  <cols>
    <col min="1" max="1" width="2.875" style="195" customWidth="1"/>
    <col min="2" max="2" width="4.25" style="195" customWidth="1"/>
    <col min="3" max="3" width="26.5" style="198" customWidth="1"/>
    <col min="4" max="6" width="8.125" style="198" customWidth="1"/>
    <col min="7" max="7" width="41.75" style="195" customWidth="1"/>
    <col min="8" max="8" width="2.625" style="195" customWidth="1"/>
    <col min="9" max="9" width="20.75" style="195" customWidth="1"/>
    <col min="10" max="16384" width="9" style="195"/>
  </cols>
  <sheetData>
    <row r="1" spans="1:12" ht="20.25" customHeight="1">
      <c r="A1" s="884" t="s">
        <v>182</v>
      </c>
      <c r="B1" s="884"/>
      <c r="C1" s="760"/>
      <c r="D1" s="760"/>
      <c r="E1" s="760"/>
      <c r="F1" s="760"/>
      <c r="G1" s="760"/>
      <c r="H1" s="350"/>
      <c r="I1" s="340" t="s">
        <v>332</v>
      </c>
    </row>
    <row r="2" spans="1:12" ht="7.5" customHeight="1">
      <c r="A2" s="760"/>
      <c r="B2" s="760"/>
      <c r="C2" s="760"/>
      <c r="D2" s="760"/>
      <c r="E2" s="760"/>
      <c r="F2" s="760"/>
      <c r="G2" s="760"/>
      <c r="H2" s="350"/>
    </row>
    <row r="3" spans="1:12" ht="26.25" customHeight="1">
      <c r="A3" s="361"/>
      <c r="B3" s="361"/>
      <c r="C3" s="361"/>
      <c r="D3" s="362"/>
      <c r="E3" s="362"/>
      <c r="F3" s="362"/>
      <c r="G3" s="361"/>
      <c r="H3" s="350"/>
      <c r="I3" s="205" t="s">
        <v>607</v>
      </c>
    </row>
    <row r="4" spans="1:12" ht="24.75" customHeight="1">
      <c r="A4" s="194"/>
      <c r="B4" s="263"/>
      <c r="C4" s="195"/>
      <c r="D4" s="349"/>
      <c r="E4" s="349"/>
      <c r="F4" s="349" t="s">
        <v>105</v>
      </c>
      <c r="G4" s="352">
        <f>'基本情報シート(※ここから入力作成始めてください)'!D23</f>
        <v>0</v>
      </c>
      <c r="H4" s="350"/>
    </row>
    <row r="5" spans="1:12" ht="13.5" customHeight="1">
      <c r="A5" s="194"/>
      <c r="B5" s="194"/>
      <c r="C5" s="349"/>
      <c r="D5" s="349"/>
      <c r="E5" s="349"/>
      <c r="F5" s="349"/>
      <c r="G5" s="363"/>
      <c r="H5" s="350"/>
    </row>
    <row r="6" spans="1:12" ht="27" customHeight="1">
      <c r="A6" s="194"/>
      <c r="B6" s="194"/>
      <c r="C6" s="364" t="s">
        <v>183</v>
      </c>
      <c r="D6" s="349"/>
      <c r="E6" s="349"/>
      <c r="F6" s="349"/>
      <c r="G6" s="194"/>
      <c r="H6" s="350"/>
    </row>
    <row r="7" spans="1:12" ht="35.25" customHeight="1">
      <c r="A7" s="194"/>
      <c r="B7" s="903" t="s">
        <v>185</v>
      </c>
      <c r="C7" s="904" t="s">
        <v>186</v>
      </c>
      <c r="D7" s="903" t="s">
        <v>187</v>
      </c>
      <c r="E7" s="904" t="s">
        <v>188</v>
      </c>
      <c r="F7" s="904"/>
      <c r="G7" s="903" t="s">
        <v>189</v>
      </c>
      <c r="H7" s="350"/>
    </row>
    <row r="8" spans="1:12" ht="28.5" customHeight="1">
      <c r="A8" s="194"/>
      <c r="B8" s="905"/>
      <c r="C8" s="905"/>
      <c r="D8" s="905"/>
      <c r="E8" s="354" t="s">
        <v>190</v>
      </c>
      <c r="F8" s="354" t="s">
        <v>191</v>
      </c>
      <c r="G8" s="905"/>
      <c r="H8" s="350"/>
    </row>
    <row r="9" spans="1:12" ht="28.5" customHeight="1">
      <c r="A9" s="194"/>
      <c r="B9" s="365">
        <v>1</v>
      </c>
      <c r="C9" s="199"/>
      <c r="D9" s="199"/>
      <c r="E9" s="199"/>
      <c r="F9" s="199"/>
      <c r="G9" s="204"/>
      <c r="H9" s="350"/>
      <c r="J9" s="195" t="s">
        <v>741</v>
      </c>
      <c r="L9" s="195">
        <f>COUNTIF(E9:E13,"〇")</f>
        <v>0</v>
      </c>
    </row>
    <row r="10" spans="1:12" ht="28.5" customHeight="1">
      <c r="A10" s="194"/>
      <c r="B10" s="365">
        <v>2</v>
      </c>
      <c r="C10" s="199"/>
      <c r="D10" s="199"/>
      <c r="E10" s="199"/>
      <c r="F10" s="199"/>
      <c r="G10" s="204"/>
      <c r="H10" s="350"/>
      <c r="J10" s="195" t="s">
        <v>742</v>
      </c>
      <c r="L10" s="195">
        <f>COUNTIF(F9:F13,"〇")</f>
        <v>0</v>
      </c>
    </row>
    <row r="11" spans="1:12" ht="28.5" customHeight="1">
      <c r="A11" s="194"/>
      <c r="B11" s="365">
        <v>3</v>
      </c>
      <c r="C11" s="199"/>
      <c r="D11" s="199"/>
      <c r="E11" s="199"/>
      <c r="F11" s="199"/>
      <c r="G11" s="204"/>
      <c r="H11" s="350"/>
    </row>
    <row r="12" spans="1:12" ht="28.5" customHeight="1">
      <c r="A12" s="194"/>
      <c r="B12" s="365">
        <v>4</v>
      </c>
      <c r="C12" s="199"/>
      <c r="D12" s="199"/>
      <c r="E12" s="199"/>
      <c r="F12" s="199"/>
      <c r="G12" s="204"/>
      <c r="H12" s="350"/>
      <c r="J12" s="195" t="s">
        <v>743</v>
      </c>
      <c r="L12" s="195">
        <f>COUNTIF(E18:E97,"〇")</f>
        <v>0</v>
      </c>
    </row>
    <row r="13" spans="1:12" ht="28.5" customHeight="1">
      <c r="A13" s="194"/>
      <c r="B13" s="365">
        <v>5</v>
      </c>
      <c r="C13" s="199"/>
      <c r="D13" s="199"/>
      <c r="E13" s="199"/>
      <c r="F13" s="199"/>
      <c r="G13" s="204"/>
      <c r="H13" s="350"/>
      <c r="J13" s="366" t="s">
        <v>744</v>
      </c>
      <c r="L13" s="195">
        <f>COUNTIF(F18:F97,"〇")</f>
        <v>0</v>
      </c>
    </row>
    <row r="14" spans="1:12" ht="14.45" customHeight="1">
      <c r="A14" s="194"/>
      <c r="B14" s="194"/>
      <c r="C14" s="349"/>
      <c r="D14" s="349"/>
      <c r="E14" s="349"/>
      <c r="F14" s="349"/>
      <c r="G14" s="194"/>
      <c r="H14" s="350"/>
    </row>
    <row r="15" spans="1:12" ht="30" customHeight="1">
      <c r="A15" s="194"/>
      <c r="B15" s="194"/>
      <c r="C15" s="364" t="s">
        <v>192</v>
      </c>
      <c r="D15" s="349"/>
      <c r="E15" s="349"/>
      <c r="F15" s="349"/>
      <c r="G15" s="194"/>
      <c r="H15" s="350"/>
    </row>
    <row r="16" spans="1:12" ht="35.25" customHeight="1">
      <c r="A16" s="194"/>
      <c r="B16" s="903" t="s">
        <v>184</v>
      </c>
      <c r="C16" s="904" t="s">
        <v>186</v>
      </c>
      <c r="D16" s="903" t="s">
        <v>187</v>
      </c>
      <c r="E16" s="904" t="s">
        <v>188</v>
      </c>
      <c r="F16" s="904"/>
      <c r="G16" s="903" t="s">
        <v>189</v>
      </c>
      <c r="H16" s="350"/>
    </row>
    <row r="17" spans="1:8" ht="28.5" customHeight="1">
      <c r="A17" s="194"/>
      <c r="B17" s="903"/>
      <c r="C17" s="904"/>
      <c r="D17" s="903"/>
      <c r="E17" s="354" t="s">
        <v>190</v>
      </c>
      <c r="F17" s="354" t="s">
        <v>191</v>
      </c>
      <c r="G17" s="903"/>
      <c r="H17" s="350"/>
    </row>
    <row r="18" spans="1:8" ht="28.5" customHeight="1">
      <c r="A18" s="194"/>
      <c r="B18" s="365">
        <v>1</v>
      </c>
      <c r="C18" s="199"/>
      <c r="D18" s="199"/>
      <c r="E18" s="199"/>
      <c r="F18" s="199"/>
      <c r="G18" s="204"/>
      <c r="H18" s="350"/>
    </row>
    <row r="19" spans="1:8" ht="28.5" customHeight="1">
      <c r="A19" s="194"/>
      <c r="B19" s="365">
        <v>2</v>
      </c>
      <c r="C19" s="199"/>
      <c r="D19" s="199"/>
      <c r="E19" s="199"/>
      <c r="F19" s="199"/>
      <c r="G19" s="204"/>
      <c r="H19" s="350"/>
    </row>
    <row r="20" spans="1:8" ht="28.5" customHeight="1">
      <c r="A20" s="194"/>
      <c r="B20" s="365">
        <v>3</v>
      </c>
      <c r="C20" s="199"/>
      <c r="D20" s="199"/>
      <c r="E20" s="199"/>
      <c r="F20" s="199"/>
      <c r="G20" s="204"/>
      <c r="H20" s="350"/>
    </row>
    <row r="21" spans="1:8" ht="28.5" customHeight="1">
      <c r="A21" s="194"/>
      <c r="B21" s="365">
        <v>4</v>
      </c>
      <c r="C21" s="199"/>
      <c r="D21" s="199"/>
      <c r="E21" s="199"/>
      <c r="F21" s="199"/>
      <c r="G21" s="204"/>
      <c r="H21" s="350"/>
    </row>
    <row r="22" spans="1:8" ht="28.5" customHeight="1">
      <c r="A22" s="194"/>
      <c r="B22" s="365">
        <v>5</v>
      </c>
      <c r="C22" s="199"/>
      <c r="D22" s="199"/>
      <c r="E22" s="199"/>
      <c r="F22" s="199"/>
      <c r="G22" s="204"/>
      <c r="H22" s="350"/>
    </row>
    <row r="23" spans="1:8" ht="28.5" customHeight="1">
      <c r="A23" s="194"/>
      <c r="B23" s="365">
        <v>6</v>
      </c>
      <c r="C23" s="199"/>
      <c r="D23" s="199"/>
      <c r="E23" s="199"/>
      <c r="F23" s="199"/>
      <c r="G23" s="204"/>
      <c r="H23" s="350"/>
    </row>
    <row r="24" spans="1:8" ht="28.5" customHeight="1">
      <c r="A24" s="194"/>
      <c r="B24" s="365">
        <v>7</v>
      </c>
      <c r="C24" s="199"/>
      <c r="D24" s="199"/>
      <c r="E24" s="199"/>
      <c r="F24" s="199"/>
      <c r="G24" s="204"/>
      <c r="H24" s="350"/>
    </row>
    <row r="25" spans="1:8" ht="28.5" customHeight="1">
      <c r="A25" s="194"/>
      <c r="B25" s="365">
        <v>8</v>
      </c>
      <c r="C25" s="199"/>
      <c r="D25" s="199"/>
      <c r="E25" s="199"/>
      <c r="F25" s="199"/>
      <c r="G25" s="204"/>
      <c r="H25" s="350"/>
    </row>
    <row r="26" spans="1:8" ht="28.5" customHeight="1">
      <c r="A26" s="194"/>
      <c r="B26" s="365">
        <v>9</v>
      </c>
      <c r="C26" s="199"/>
      <c r="D26" s="199"/>
      <c r="E26" s="199"/>
      <c r="F26" s="199"/>
      <c r="G26" s="204"/>
      <c r="H26" s="350"/>
    </row>
    <row r="27" spans="1:8" ht="28.5" customHeight="1">
      <c r="A27" s="194"/>
      <c r="B27" s="365">
        <v>10</v>
      </c>
      <c r="C27" s="199"/>
      <c r="D27" s="199"/>
      <c r="E27" s="199"/>
      <c r="F27" s="199"/>
      <c r="G27" s="204"/>
      <c r="H27" s="350"/>
    </row>
    <row r="28" spans="1:8" ht="28.5" customHeight="1">
      <c r="A28" s="194"/>
      <c r="B28" s="365">
        <v>11</v>
      </c>
      <c r="C28" s="199"/>
      <c r="D28" s="199"/>
      <c r="E28" s="199"/>
      <c r="F28" s="199"/>
      <c r="G28" s="204"/>
      <c r="H28" s="350"/>
    </row>
    <row r="29" spans="1:8" ht="28.5" customHeight="1">
      <c r="A29" s="194"/>
      <c r="B29" s="365">
        <v>12</v>
      </c>
      <c r="C29" s="199"/>
      <c r="D29" s="199"/>
      <c r="E29" s="199"/>
      <c r="F29" s="199"/>
      <c r="G29" s="204"/>
      <c r="H29" s="350"/>
    </row>
    <row r="30" spans="1:8" ht="28.5" customHeight="1">
      <c r="A30" s="194"/>
      <c r="B30" s="365">
        <v>13</v>
      </c>
      <c r="C30" s="199"/>
      <c r="D30" s="199"/>
      <c r="E30" s="199"/>
      <c r="F30" s="199"/>
      <c r="G30" s="204"/>
      <c r="H30" s="350"/>
    </row>
    <row r="31" spans="1:8" ht="28.5" customHeight="1">
      <c r="A31" s="194"/>
      <c r="B31" s="365">
        <v>14</v>
      </c>
      <c r="C31" s="199"/>
      <c r="D31" s="199"/>
      <c r="E31" s="199"/>
      <c r="F31" s="199"/>
      <c r="G31" s="204"/>
      <c r="H31" s="350"/>
    </row>
    <row r="32" spans="1:8" ht="28.5" customHeight="1">
      <c r="A32" s="194"/>
      <c r="B32" s="365">
        <v>15</v>
      </c>
      <c r="C32" s="199"/>
      <c r="D32" s="199"/>
      <c r="E32" s="199"/>
      <c r="F32" s="199"/>
      <c r="G32" s="204"/>
      <c r="H32" s="350"/>
    </row>
    <row r="33" spans="1:8" ht="28.5" customHeight="1">
      <c r="A33" s="194"/>
      <c r="B33" s="365">
        <v>16</v>
      </c>
      <c r="C33" s="199"/>
      <c r="D33" s="199"/>
      <c r="E33" s="199"/>
      <c r="F33" s="199"/>
      <c r="G33" s="204"/>
      <c r="H33" s="350"/>
    </row>
    <row r="34" spans="1:8" ht="28.5" customHeight="1">
      <c r="A34" s="194"/>
      <c r="B34" s="365">
        <v>17</v>
      </c>
      <c r="C34" s="199"/>
      <c r="D34" s="199"/>
      <c r="E34" s="199"/>
      <c r="F34" s="199"/>
      <c r="G34" s="204"/>
      <c r="H34" s="350"/>
    </row>
    <row r="35" spans="1:8" ht="28.5" customHeight="1">
      <c r="A35" s="194"/>
      <c r="B35" s="365">
        <v>18</v>
      </c>
      <c r="C35" s="199"/>
      <c r="D35" s="199"/>
      <c r="E35" s="199"/>
      <c r="F35" s="199"/>
      <c r="G35" s="204"/>
      <c r="H35" s="350"/>
    </row>
    <row r="36" spans="1:8" ht="28.5" customHeight="1">
      <c r="A36" s="194"/>
      <c r="B36" s="365">
        <v>19</v>
      </c>
      <c r="C36" s="199"/>
      <c r="D36" s="199"/>
      <c r="E36" s="199"/>
      <c r="F36" s="199"/>
      <c r="G36" s="204"/>
      <c r="H36" s="350"/>
    </row>
    <row r="37" spans="1:8" ht="28.5" customHeight="1">
      <c r="A37" s="194"/>
      <c r="B37" s="365">
        <v>20</v>
      </c>
      <c r="C37" s="199"/>
      <c r="D37" s="199"/>
      <c r="E37" s="199"/>
      <c r="F37" s="199"/>
      <c r="G37" s="204"/>
      <c r="H37" s="350"/>
    </row>
    <row r="38" spans="1:8" ht="28.5" customHeight="1">
      <c r="A38" s="194"/>
      <c r="B38" s="365">
        <v>21</v>
      </c>
      <c r="C38" s="199"/>
      <c r="D38" s="199"/>
      <c r="E38" s="199"/>
      <c r="F38" s="199"/>
      <c r="G38" s="204"/>
      <c r="H38" s="350"/>
    </row>
    <row r="39" spans="1:8" ht="28.5" customHeight="1">
      <c r="A39" s="194"/>
      <c r="B39" s="365">
        <v>22</v>
      </c>
      <c r="C39" s="199"/>
      <c r="D39" s="199"/>
      <c r="E39" s="199"/>
      <c r="F39" s="199"/>
      <c r="G39" s="204"/>
      <c r="H39" s="350"/>
    </row>
    <row r="40" spans="1:8" ht="28.5" customHeight="1">
      <c r="A40" s="194"/>
      <c r="B40" s="365">
        <v>23</v>
      </c>
      <c r="C40" s="199"/>
      <c r="D40" s="199"/>
      <c r="E40" s="199"/>
      <c r="F40" s="199"/>
      <c r="G40" s="204"/>
      <c r="H40" s="350"/>
    </row>
    <row r="41" spans="1:8" ht="28.5" customHeight="1">
      <c r="A41" s="194"/>
      <c r="B41" s="365">
        <v>24</v>
      </c>
      <c r="C41" s="199"/>
      <c r="D41" s="199"/>
      <c r="E41" s="199"/>
      <c r="F41" s="199"/>
      <c r="G41" s="204"/>
      <c r="H41" s="350"/>
    </row>
    <row r="42" spans="1:8" ht="28.5" customHeight="1">
      <c r="A42" s="194"/>
      <c r="B42" s="365">
        <v>25</v>
      </c>
      <c r="C42" s="199"/>
      <c r="D42" s="199"/>
      <c r="E42" s="199"/>
      <c r="F42" s="199"/>
      <c r="G42" s="204"/>
      <c r="H42" s="350"/>
    </row>
    <row r="43" spans="1:8" ht="28.5" customHeight="1">
      <c r="A43" s="194"/>
      <c r="B43" s="365">
        <v>26</v>
      </c>
      <c r="C43" s="199"/>
      <c r="D43" s="199"/>
      <c r="E43" s="199"/>
      <c r="F43" s="199"/>
      <c r="G43" s="204"/>
      <c r="H43" s="350"/>
    </row>
    <row r="44" spans="1:8" ht="28.5" customHeight="1">
      <c r="A44" s="194"/>
      <c r="B44" s="365">
        <v>27</v>
      </c>
      <c r="C44" s="199"/>
      <c r="D44" s="199"/>
      <c r="E44" s="199"/>
      <c r="F44" s="199"/>
      <c r="G44" s="204"/>
      <c r="H44" s="350"/>
    </row>
    <row r="45" spans="1:8" ht="28.5" customHeight="1">
      <c r="A45" s="194"/>
      <c r="B45" s="365">
        <v>28</v>
      </c>
      <c r="C45" s="199"/>
      <c r="D45" s="199"/>
      <c r="E45" s="199"/>
      <c r="F45" s="199"/>
      <c r="G45" s="204"/>
      <c r="H45" s="350"/>
    </row>
    <row r="46" spans="1:8" ht="28.5" customHeight="1">
      <c r="A46" s="194"/>
      <c r="B46" s="365">
        <v>29</v>
      </c>
      <c r="C46" s="199"/>
      <c r="D46" s="199"/>
      <c r="E46" s="199"/>
      <c r="F46" s="199"/>
      <c r="G46" s="204"/>
      <c r="H46" s="350"/>
    </row>
    <row r="47" spans="1:8" ht="28.5" customHeight="1">
      <c r="A47" s="194"/>
      <c r="B47" s="365">
        <v>30</v>
      </c>
      <c r="C47" s="199"/>
      <c r="D47" s="199"/>
      <c r="E47" s="199"/>
      <c r="F47" s="199"/>
      <c r="G47" s="204"/>
      <c r="H47" s="350"/>
    </row>
    <row r="48" spans="1:8" ht="28.5" customHeight="1">
      <c r="A48" s="194"/>
      <c r="B48" s="365">
        <v>31</v>
      </c>
      <c r="C48" s="199"/>
      <c r="D48" s="199"/>
      <c r="E48" s="199"/>
      <c r="F48" s="199"/>
      <c r="G48" s="204"/>
      <c r="H48" s="350"/>
    </row>
    <row r="49" spans="1:8" ht="28.5" customHeight="1">
      <c r="A49" s="194"/>
      <c r="B49" s="365">
        <v>32</v>
      </c>
      <c r="C49" s="199"/>
      <c r="D49" s="199"/>
      <c r="E49" s="199"/>
      <c r="F49" s="199"/>
      <c r="G49" s="204"/>
      <c r="H49" s="350"/>
    </row>
    <row r="50" spans="1:8" ht="28.5" customHeight="1">
      <c r="A50" s="194"/>
      <c r="B50" s="365">
        <v>33</v>
      </c>
      <c r="C50" s="199"/>
      <c r="D50" s="199"/>
      <c r="E50" s="199"/>
      <c r="F50" s="199"/>
      <c r="G50" s="204"/>
      <c r="H50" s="350"/>
    </row>
    <row r="51" spans="1:8" ht="28.5" customHeight="1">
      <c r="A51" s="194"/>
      <c r="B51" s="365">
        <v>34</v>
      </c>
      <c r="C51" s="199"/>
      <c r="D51" s="199"/>
      <c r="E51" s="199"/>
      <c r="F51" s="199"/>
      <c r="G51" s="204"/>
      <c r="H51" s="350"/>
    </row>
    <row r="52" spans="1:8" ht="28.5" customHeight="1">
      <c r="A52" s="194"/>
      <c r="B52" s="365">
        <v>35</v>
      </c>
      <c r="C52" s="199"/>
      <c r="D52" s="199"/>
      <c r="E52" s="199"/>
      <c r="F52" s="199"/>
      <c r="G52" s="204"/>
      <c r="H52" s="350"/>
    </row>
    <row r="53" spans="1:8" ht="28.5" customHeight="1">
      <c r="A53" s="194"/>
      <c r="B53" s="365">
        <v>36</v>
      </c>
      <c r="C53" s="199"/>
      <c r="D53" s="199"/>
      <c r="E53" s="199"/>
      <c r="F53" s="199"/>
      <c r="G53" s="204"/>
      <c r="H53" s="350"/>
    </row>
    <row r="54" spans="1:8" ht="28.5" customHeight="1">
      <c r="A54" s="194"/>
      <c r="B54" s="365">
        <v>37</v>
      </c>
      <c r="C54" s="199"/>
      <c r="D54" s="199"/>
      <c r="E54" s="199"/>
      <c r="F54" s="199"/>
      <c r="G54" s="204"/>
      <c r="H54" s="350"/>
    </row>
    <row r="55" spans="1:8" ht="28.5" customHeight="1">
      <c r="A55" s="194"/>
      <c r="B55" s="365">
        <v>38</v>
      </c>
      <c r="C55" s="199"/>
      <c r="D55" s="199"/>
      <c r="E55" s="199"/>
      <c r="F55" s="199"/>
      <c r="G55" s="204"/>
      <c r="H55" s="350"/>
    </row>
    <row r="56" spans="1:8" ht="28.5" customHeight="1">
      <c r="A56" s="194"/>
      <c r="B56" s="365">
        <v>39</v>
      </c>
      <c r="C56" s="199"/>
      <c r="D56" s="199"/>
      <c r="E56" s="199"/>
      <c r="F56" s="199"/>
      <c r="G56" s="204"/>
      <c r="H56" s="350"/>
    </row>
    <row r="57" spans="1:8" ht="28.5" customHeight="1">
      <c r="A57" s="194"/>
      <c r="B57" s="365">
        <v>40</v>
      </c>
      <c r="C57" s="199"/>
      <c r="D57" s="199"/>
      <c r="E57" s="199"/>
      <c r="F57" s="199"/>
      <c r="G57" s="204"/>
      <c r="H57" s="350"/>
    </row>
    <row r="58" spans="1:8" ht="28.5" customHeight="1">
      <c r="A58" s="194"/>
      <c r="B58" s="365">
        <v>41</v>
      </c>
      <c r="C58" s="199"/>
      <c r="D58" s="199"/>
      <c r="E58" s="199"/>
      <c r="F58" s="199"/>
      <c r="G58" s="204"/>
      <c r="H58" s="350"/>
    </row>
    <row r="59" spans="1:8" ht="28.5" customHeight="1">
      <c r="A59" s="194"/>
      <c r="B59" s="365">
        <v>42</v>
      </c>
      <c r="C59" s="199"/>
      <c r="D59" s="199"/>
      <c r="E59" s="199"/>
      <c r="F59" s="199"/>
      <c r="G59" s="204"/>
      <c r="H59" s="350"/>
    </row>
    <row r="60" spans="1:8" ht="28.5" customHeight="1">
      <c r="A60" s="194"/>
      <c r="B60" s="365">
        <v>43</v>
      </c>
      <c r="C60" s="199"/>
      <c r="D60" s="199"/>
      <c r="E60" s="199"/>
      <c r="F60" s="199"/>
      <c r="G60" s="204"/>
      <c r="H60" s="350"/>
    </row>
    <row r="61" spans="1:8" ht="28.5" customHeight="1">
      <c r="A61" s="194"/>
      <c r="B61" s="365">
        <v>44</v>
      </c>
      <c r="C61" s="199"/>
      <c r="D61" s="199"/>
      <c r="E61" s="199"/>
      <c r="F61" s="199"/>
      <c r="G61" s="204"/>
      <c r="H61" s="350"/>
    </row>
    <row r="62" spans="1:8" ht="28.5" customHeight="1">
      <c r="A62" s="194"/>
      <c r="B62" s="365">
        <v>45</v>
      </c>
      <c r="C62" s="199"/>
      <c r="D62" s="199"/>
      <c r="E62" s="199"/>
      <c r="F62" s="199"/>
      <c r="G62" s="204"/>
      <c r="H62" s="350"/>
    </row>
    <row r="63" spans="1:8" ht="28.5" customHeight="1">
      <c r="A63" s="194"/>
      <c r="B63" s="365">
        <v>46</v>
      </c>
      <c r="C63" s="199"/>
      <c r="D63" s="199"/>
      <c r="E63" s="199"/>
      <c r="F63" s="199"/>
      <c r="G63" s="204"/>
      <c r="H63" s="350"/>
    </row>
    <row r="64" spans="1:8" ht="28.5" customHeight="1">
      <c r="A64" s="194"/>
      <c r="B64" s="365">
        <v>47</v>
      </c>
      <c r="C64" s="199"/>
      <c r="D64" s="199"/>
      <c r="E64" s="199"/>
      <c r="F64" s="199"/>
      <c r="G64" s="204"/>
      <c r="H64" s="350"/>
    </row>
    <row r="65" spans="1:8" ht="28.5" customHeight="1">
      <c r="A65" s="194"/>
      <c r="B65" s="365">
        <v>48</v>
      </c>
      <c r="C65" s="199"/>
      <c r="D65" s="199"/>
      <c r="E65" s="199"/>
      <c r="F65" s="199"/>
      <c r="G65" s="204"/>
      <c r="H65" s="350"/>
    </row>
    <row r="66" spans="1:8" ht="28.5" customHeight="1">
      <c r="A66" s="194"/>
      <c r="B66" s="365">
        <v>49</v>
      </c>
      <c r="C66" s="199"/>
      <c r="D66" s="199"/>
      <c r="E66" s="199"/>
      <c r="F66" s="199"/>
      <c r="G66" s="204"/>
      <c r="H66" s="350"/>
    </row>
    <row r="67" spans="1:8" ht="28.5" customHeight="1">
      <c r="A67" s="194"/>
      <c r="B67" s="365">
        <v>50</v>
      </c>
      <c r="C67" s="199"/>
      <c r="D67" s="199"/>
      <c r="E67" s="199"/>
      <c r="F67" s="199"/>
      <c r="G67" s="204"/>
      <c r="H67" s="350"/>
    </row>
    <row r="68" spans="1:8" ht="28.5" customHeight="1">
      <c r="A68" s="194"/>
      <c r="B68" s="365">
        <v>51</v>
      </c>
      <c r="C68" s="199"/>
      <c r="D68" s="199"/>
      <c r="E68" s="199"/>
      <c r="F68" s="199"/>
      <c r="G68" s="204"/>
      <c r="H68" s="350"/>
    </row>
    <row r="69" spans="1:8" ht="28.5" customHeight="1">
      <c r="A69" s="194"/>
      <c r="B69" s="365">
        <v>52</v>
      </c>
      <c r="C69" s="199"/>
      <c r="D69" s="199"/>
      <c r="E69" s="199"/>
      <c r="F69" s="199"/>
      <c r="G69" s="204"/>
      <c r="H69" s="350"/>
    </row>
    <row r="70" spans="1:8" ht="28.5" customHeight="1">
      <c r="A70" s="194"/>
      <c r="B70" s="365">
        <v>53</v>
      </c>
      <c r="C70" s="199"/>
      <c r="D70" s="199"/>
      <c r="E70" s="199"/>
      <c r="F70" s="199"/>
      <c r="G70" s="204"/>
      <c r="H70" s="350"/>
    </row>
    <row r="71" spans="1:8" ht="28.5" customHeight="1">
      <c r="A71" s="194"/>
      <c r="B71" s="365">
        <v>54</v>
      </c>
      <c r="C71" s="199"/>
      <c r="D71" s="199"/>
      <c r="E71" s="199"/>
      <c r="F71" s="199"/>
      <c r="G71" s="204"/>
      <c r="H71" s="350"/>
    </row>
    <row r="72" spans="1:8" ht="28.5" customHeight="1">
      <c r="A72" s="194"/>
      <c r="B72" s="365">
        <v>55</v>
      </c>
      <c r="C72" s="199"/>
      <c r="D72" s="199"/>
      <c r="E72" s="199"/>
      <c r="F72" s="199"/>
      <c r="G72" s="204"/>
      <c r="H72" s="350"/>
    </row>
    <row r="73" spans="1:8" ht="28.5" customHeight="1">
      <c r="A73" s="194"/>
      <c r="B73" s="365">
        <v>56</v>
      </c>
      <c r="C73" s="199"/>
      <c r="D73" s="199"/>
      <c r="E73" s="199"/>
      <c r="F73" s="199"/>
      <c r="G73" s="204"/>
      <c r="H73" s="350"/>
    </row>
    <row r="74" spans="1:8" ht="28.5" customHeight="1">
      <c r="A74" s="194"/>
      <c r="B74" s="365">
        <v>57</v>
      </c>
      <c r="C74" s="199"/>
      <c r="D74" s="199"/>
      <c r="E74" s="199"/>
      <c r="F74" s="199"/>
      <c r="G74" s="204"/>
      <c r="H74" s="350"/>
    </row>
    <row r="75" spans="1:8" ht="28.5" customHeight="1">
      <c r="A75" s="194"/>
      <c r="B75" s="365">
        <v>58</v>
      </c>
      <c r="C75" s="199"/>
      <c r="D75" s="199"/>
      <c r="E75" s="199"/>
      <c r="F75" s="199"/>
      <c r="G75" s="204"/>
      <c r="H75" s="350"/>
    </row>
    <row r="76" spans="1:8" ht="28.5" customHeight="1">
      <c r="A76" s="194"/>
      <c r="B76" s="365">
        <v>59</v>
      </c>
      <c r="C76" s="199"/>
      <c r="D76" s="199"/>
      <c r="E76" s="199"/>
      <c r="F76" s="199"/>
      <c r="G76" s="204"/>
      <c r="H76" s="350"/>
    </row>
    <row r="77" spans="1:8" ht="28.5" customHeight="1">
      <c r="A77" s="194"/>
      <c r="B77" s="365">
        <v>60</v>
      </c>
      <c r="C77" s="199"/>
      <c r="D77" s="199"/>
      <c r="E77" s="199"/>
      <c r="F77" s="199"/>
      <c r="G77" s="204"/>
      <c r="H77" s="350"/>
    </row>
    <row r="78" spans="1:8" ht="28.5" customHeight="1">
      <c r="A78" s="194"/>
      <c r="B78" s="365">
        <v>61</v>
      </c>
      <c r="C78" s="199"/>
      <c r="D78" s="199"/>
      <c r="E78" s="199"/>
      <c r="F78" s="199"/>
      <c r="G78" s="204"/>
      <c r="H78" s="350"/>
    </row>
    <row r="79" spans="1:8" ht="28.5" customHeight="1">
      <c r="A79" s="194"/>
      <c r="B79" s="365">
        <v>62</v>
      </c>
      <c r="C79" s="199"/>
      <c r="D79" s="199"/>
      <c r="E79" s="199"/>
      <c r="F79" s="199"/>
      <c r="G79" s="204"/>
      <c r="H79" s="350"/>
    </row>
    <row r="80" spans="1:8" ht="28.5" customHeight="1">
      <c r="A80" s="194"/>
      <c r="B80" s="365">
        <v>63</v>
      </c>
      <c r="C80" s="199"/>
      <c r="D80" s="199"/>
      <c r="E80" s="199"/>
      <c r="F80" s="199"/>
      <c r="G80" s="204"/>
      <c r="H80" s="350"/>
    </row>
    <row r="81" spans="1:8" ht="28.5" customHeight="1">
      <c r="A81" s="194"/>
      <c r="B81" s="365">
        <v>64</v>
      </c>
      <c r="C81" s="199"/>
      <c r="D81" s="199"/>
      <c r="E81" s="199"/>
      <c r="F81" s="199"/>
      <c r="G81" s="204"/>
      <c r="H81" s="350"/>
    </row>
    <row r="82" spans="1:8" ht="28.5" customHeight="1">
      <c r="A82" s="194"/>
      <c r="B82" s="365">
        <v>65</v>
      </c>
      <c r="C82" s="199"/>
      <c r="D82" s="199"/>
      <c r="E82" s="199"/>
      <c r="F82" s="199"/>
      <c r="G82" s="204"/>
      <c r="H82" s="350"/>
    </row>
    <row r="83" spans="1:8" ht="28.5" customHeight="1">
      <c r="A83" s="194"/>
      <c r="B83" s="365">
        <v>66</v>
      </c>
      <c r="C83" s="199"/>
      <c r="D83" s="199"/>
      <c r="E83" s="199"/>
      <c r="F83" s="199"/>
      <c r="G83" s="204"/>
      <c r="H83" s="350"/>
    </row>
    <row r="84" spans="1:8" ht="28.5" customHeight="1">
      <c r="A84" s="194"/>
      <c r="B84" s="365">
        <v>67</v>
      </c>
      <c r="C84" s="199"/>
      <c r="D84" s="199"/>
      <c r="E84" s="199"/>
      <c r="F84" s="199"/>
      <c r="G84" s="204"/>
      <c r="H84" s="350"/>
    </row>
    <row r="85" spans="1:8" ht="28.5" customHeight="1">
      <c r="A85" s="194"/>
      <c r="B85" s="365">
        <v>68</v>
      </c>
      <c r="C85" s="199"/>
      <c r="D85" s="199"/>
      <c r="E85" s="199"/>
      <c r="F85" s="199"/>
      <c r="G85" s="204"/>
      <c r="H85" s="350"/>
    </row>
    <row r="86" spans="1:8" ht="28.5" customHeight="1">
      <c r="A86" s="194"/>
      <c r="B86" s="365">
        <v>69</v>
      </c>
      <c r="C86" s="199"/>
      <c r="D86" s="199"/>
      <c r="E86" s="199"/>
      <c r="F86" s="199"/>
      <c r="G86" s="204"/>
      <c r="H86" s="350"/>
    </row>
    <row r="87" spans="1:8" ht="28.5" customHeight="1">
      <c r="A87" s="194"/>
      <c r="B87" s="365">
        <v>70</v>
      </c>
      <c r="C87" s="199"/>
      <c r="D87" s="199"/>
      <c r="E87" s="199"/>
      <c r="F87" s="199"/>
      <c r="G87" s="204"/>
      <c r="H87" s="350"/>
    </row>
    <row r="88" spans="1:8" ht="28.5" customHeight="1">
      <c r="A88" s="194"/>
      <c r="B88" s="365">
        <v>71</v>
      </c>
      <c r="C88" s="199"/>
      <c r="D88" s="199"/>
      <c r="E88" s="199"/>
      <c r="F88" s="199"/>
      <c r="G88" s="204"/>
      <c r="H88" s="350"/>
    </row>
    <row r="89" spans="1:8" ht="28.5" customHeight="1">
      <c r="A89" s="194"/>
      <c r="B89" s="365">
        <v>72</v>
      </c>
      <c r="C89" s="199"/>
      <c r="D89" s="199"/>
      <c r="E89" s="199"/>
      <c r="F89" s="199"/>
      <c r="G89" s="204"/>
      <c r="H89" s="350"/>
    </row>
    <row r="90" spans="1:8" ht="28.5" customHeight="1">
      <c r="A90" s="194"/>
      <c r="B90" s="365">
        <v>73</v>
      </c>
      <c r="C90" s="199"/>
      <c r="D90" s="199"/>
      <c r="E90" s="199"/>
      <c r="F90" s="199"/>
      <c r="G90" s="204"/>
      <c r="H90" s="350"/>
    </row>
    <row r="91" spans="1:8" ht="28.5" customHeight="1">
      <c r="A91" s="194"/>
      <c r="B91" s="365">
        <v>74</v>
      </c>
      <c r="C91" s="199"/>
      <c r="D91" s="199"/>
      <c r="E91" s="199"/>
      <c r="F91" s="199"/>
      <c r="G91" s="204"/>
      <c r="H91" s="350"/>
    </row>
    <row r="92" spans="1:8" ht="28.5" customHeight="1">
      <c r="A92" s="194"/>
      <c r="B92" s="365">
        <v>75</v>
      </c>
      <c r="C92" s="199"/>
      <c r="D92" s="199"/>
      <c r="E92" s="199"/>
      <c r="F92" s="199"/>
      <c r="G92" s="204"/>
      <c r="H92" s="350"/>
    </row>
    <row r="93" spans="1:8" ht="28.5" customHeight="1">
      <c r="A93" s="194"/>
      <c r="B93" s="365">
        <v>76</v>
      </c>
      <c r="C93" s="199"/>
      <c r="D93" s="199"/>
      <c r="E93" s="199"/>
      <c r="F93" s="199"/>
      <c r="G93" s="204"/>
      <c r="H93" s="350"/>
    </row>
    <row r="94" spans="1:8" ht="28.5" customHeight="1">
      <c r="A94" s="194"/>
      <c r="B94" s="365">
        <v>77</v>
      </c>
      <c r="C94" s="199"/>
      <c r="D94" s="199"/>
      <c r="E94" s="199"/>
      <c r="F94" s="199"/>
      <c r="G94" s="204"/>
      <c r="H94" s="350"/>
    </row>
    <row r="95" spans="1:8" ht="28.5" customHeight="1">
      <c r="A95" s="194"/>
      <c r="B95" s="365">
        <v>78</v>
      </c>
      <c r="C95" s="199"/>
      <c r="D95" s="199"/>
      <c r="E95" s="199"/>
      <c r="F95" s="199"/>
      <c r="G95" s="204"/>
      <c r="H95" s="350"/>
    </row>
    <row r="96" spans="1:8" ht="28.5" customHeight="1">
      <c r="A96" s="194"/>
      <c r="B96" s="365">
        <v>79</v>
      </c>
      <c r="C96" s="199"/>
      <c r="D96" s="199"/>
      <c r="E96" s="199"/>
      <c r="F96" s="199"/>
      <c r="G96" s="204"/>
      <c r="H96" s="350"/>
    </row>
    <row r="97" spans="1:8" ht="28.5" customHeight="1">
      <c r="A97" s="194"/>
      <c r="B97" s="365">
        <v>80</v>
      </c>
      <c r="C97" s="199"/>
      <c r="D97" s="199"/>
      <c r="E97" s="199"/>
      <c r="F97" s="199"/>
      <c r="G97" s="204"/>
      <c r="H97" s="350"/>
    </row>
  </sheetData>
  <sheetProtection algorithmName="SHA-512" hashValue="l4yqRpyitEzB4qCD0x3D5bVsjXxLgB8f6iuxb/Ktq82VNqDBRoEvloREqFfcSbAC5RSVeMUxZxRW1arJ7FFH1Q==" saltValue="AGkNCowSnbUwngE4woB+kg==" spinCount="100000" sheet="1" objects="1" scenarios="1"/>
  <mergeCells count="11">
    <mergeCell ref="A1:G2"/>
    <mergeCell ref="B7:B8"/>
    <mergeCell ref="C7:C8"/>
    <mergeCell ref="D7:D8"/>
    <mergeCell ref="E7:F7"/>
    <mergeCell ref="G7:G8"/>
    <mergeCell ref="B16:B17"/>
    <mergeCell ref="C16:C17"/>
    <mergeCell ref="D16:D17"/>
    <mergeCell ref="E16:F16"/>
    <mergeCell ref="G16:G17"/>
  </mergeCells>
  <phoneticPr fontId="2"/>
  <dataValidations count="1">
    <dataValidation type="list" allowBlank="1" showInputMessage="1" showErrorMessage="1" sqref="E18:F97 E9:F13" xr:uid="{E6D1C416-998D-48C2-96AF-338323ED4023}">
      <formula1>"〇"</formula1>
    </dataValidation>
  </dataValidations>
  <hyperlinks>
    <hyperlink ref="I1" location="チェックリスト!A1" display="チェックリストに戻る" xr:uid="{F959B8F5-670F-4562-B89E-49372636F95C}"/>
    <hyperlink ref="I3" location="'基本情報シート(※ここから入力作成始めてください)'!A1" display="基本情報シートに戻る" xr:uid="{CC09FAC9-11DF-4FE0-A67C-F4CEC0FF391C}"/>
  </hyperlinks>
  <printOptions horizontalCentered="1"/>
  <pageMargins left="0.43307086614173229" right="0.19685039370078741" top="1.0629921259842521" bottom="0.31496062992125984" header="0.6692913385826772" footer="0.19685039370078741"/>
  <pageSetup paperSize="9" scale="80" orientation="portrait" r:id="rId1"/>
  <headerFooter alignWithMargins="0">
    <oddHeader>&amp;R&amp;"游明朝,標準"&amp;14別紙１－７</oddHeader>
  </headerFooter>
  <rowBreaks count="3" manualBreakCount="3">
    <brk id="37" max="7" man="1"/>
    <brk id="67" max="7" man="1"/>
    <brk id="97" min="1" max="7"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95DB5-D7A0-4E41-8B8E-2B354439CAAB}">
  <sheetPr>
    <tabColor rgb="FF000099"/>
  </sheetPr>
  <dimension ref="A1:P33"/>
  <sheetViews>
    <sheetView view="pageBreakPreview" zoomScaleNormal="100" zoomScaleSheetLayoutView="100" workbookViewId="0">
      <selection activeCell="M11" sqref="M11"/>
    </sheetView>
  </sheetViews>
  <sheetFormatPr defaultColWidth="9" defaultRowHeight="18.75"/>
  <cols>
    <col min="1" max="10" width="2.375" style="74" customWidth="1"/>
    <col min="11" max="13" width="21.25" style="74" customWidth="1"/>
    <col min="14" max="16384" width="9" style="74"/>
  </cols>
  <sheetData>
    <row r="1" spans="1:16">
      <c r="A1" s="371"/>
      <c r="B1" s="371"/>
      <c r="C1" s="371"/>
      <c r="D1" s="371"/>
      <c r="E1" s="371"/>
      <c r="F1" s="371"/>
      <c r="G1" s="371"/>
      <c r="H1" s="371"/>
      <c r="I1" s="371"/>
      <c r="J1" s="371"/>
      <c r="K1" s="371"/>
      <c r="L1" s="371"/>
      <c r="M1" s="377" t="s">
        <v>162</v>
      </c>
      <c r="N1" s="380" t="s">
        <v>332</v>
      </c>
      <c r="O1" s="375"/>
      <c r="P1" s="375"/>
    </row>
    <row r="2" spans="1:16">
      <c r="A2" s="371"/>
      <c r="B2" s="371"/>
      <c r="C2" s="371"/>
      <c r="D2" s="371"/>
      <c r="E2" s="371"/>
      <c r="F2" s="371"/>
      <c r="G2" s="371"/>
      <c r="H2" s="371"/>
      <c r="I2" s="371"/>
      <c r="J2" s="371"/>
      <c r="K2" s="371"/>
      <c r="L2" s="371"/>
      <c r="M2" s="371"/>
      <c r="N2" s="77" t="s">
        <v>604</v>
      </c>
      <c r="O2" s="375"/>
      <c r="P2" s="375"/>
    </row>
    <row r="3" spans="1:16">
      <c r="A3" s="374"/>
      <c r="B3" s="374"/>
      <c r="C3" s="919" t="s">
        <v>389</v>
      </c>
      <c r="D3" s="920"/>
      <c r="E3" s="920"/>
      <c r="F3" s="921">
        <f>第1号様式!K12</f>
        <v>7</v>
      </c>
      <c r="G3" s="922"/>
      <c r="H3" s="917" t="s">
        <v>388</v>
      </c>
      <c r="I3" s="918"/>
      <c r="J3" s="918"/>
      <c r="K3" s="918"/>
      <c r="L3" s="918"/>
      <c r="M3" s="918"/>
      <c r="N3" s="73"/>
    </row>
    <row r="4" spans="1:16">
      <c r="A4" s="371"/>
      <c r="B4" s="371"/>
      <c r="C4" s="371"/>
      <c r="D4" s="371"/>
      <c r="E4" s="371"/>
      <c r="F4" s="371"/>
      <c r="G4" s="371"/>
      <c r="H4" s="371"/>
      <c r="I4" s="371"/>
      <c r="J4" s="371"/>
      <c r="K4" s="371"/>
      <c r="L4" s="371"/>
      <c r="M4" s="371"/>
      <c r="N4" s="73"/>
    </row>
    <row r="5" spans="1:16">
      <c r="A5" s="371"/>
      <c r="B5" s="371"/>
      <c r="C5" s="371"/>
      <c r="D5" s="371"/>
      <c r="E5" s="371"/>
      <c r="F5" s="371"/>
      <c r="G5" s="371"/>
      <c r="H5" s="371"/>
      <c r="I5" s="371"/>
      <c r="J5" s="371"/>
      <c r="K5" s="371"/>
      <c r="L5" s="371"/>
      <c r="M5" s="371"/>
      <c r="N5" s="73"/>
    </row>
    <row r="6" spans="1:16">
      <c r="A6" s="371"/>
      <c r="B6" s="371"/>
      <c r="C6" s="371"/>
      <c r="D6" s="371"/>
      <c r="E6" s="371"/>
      <c r="F6" s="371"/>
      <c r="G6" s="371"/>
      <c r="H6" s="371"/>
      <c r="I6" s="371"/>
      <c r="J6" s="371"/>
      <c r="K6" s="371"/>
      <c r="L6" s="371"/>
      <c r="M6" s="377" t="s">
        <v>163</v>
      </c>
      <c r="N6" s="73"/>
    </row>
    <row r="7" spans="1:16" ht="30" customHeight="1">
      <c r="A7" s="923" t="s">
        <v>164</v>
      </c>
      <c r="B7" s="923"/>
      <c r="C7" s="923"/>
      <c r="D7" s="923"/>
      <c r="E7" s="923"/>
      <c r="F7" s="923"/>
      <c r="G7" s="923"/>
      <c r="H7" s="923"/>
      <c r="I7" s="923"/>
      <c r="J7" s="923"/>
      <c r="K7" s="923"/>
      <c r="L7" s="923" t="s">
        <v>165</v>
      </c>
      <c r="M7" s="923"/>
      <c r="N7" s="73"/>
    </row>
    <row r="8" spans="1:16" ht="30" customHeight="1">
      <c r="A8" s="906" t="s">
        <v>166</v>
      </c>
      <c r="B8" s="907"/>
      <c r="C8" s="907"/>
      <c r="D8" s="907"/>
      <c r="E8" s="907"/>
      <c r="F8" s="907"/>
      <c r="G8" s="907"/>
      <c r="H8" s="907"/>
      <c r="I8" s="907"/>
      <c r="J8" s="908"/>
      <c r="K8" s="379" t="s">
        <v>167</v>
      </c>
      <c r="L8" s="379" t="s">
        <v>166</v>
      </c>
      <c r="M8" s="379" t="s">
        <v>167</v>
      </c>
      <c r="N8" s="73"/>
    </row>
    <row r="9" spans="1:16" ht="30" customHeight="1">
      <c r="A9" s="909" t="s">
        <v>168</v>
      </c>
      <c r="B9" s="910"/>
      <c r="C9" s="910"/>
      <c r="D9" s="910"/>
      <c r="E9" s="910"/>
      <c r="F9" s="910"/>
      <c r="G9" s="910"/>
      <c r="H9" s="910"/>
      <c r="I9" s="910"/>
      <c r="J9" s="911"/>
      <c r="K9" s="78">
        <f>'別紙1-1'!M11</f>
        <v>0</v>
      </c>
      <c r="L9" s="367" t="s">
        <v>169</v>
      </c>
      <c r="M9" s="79">
        <f>'別紙1-2 '!F44</f>
        <v>0</v>
      </c>
      <c r="N9" s="73"/>
    </row>
    <row r="10" spans="1:16" ht="30" customHeight="1">
      <c r="A10" s="912" t="s">
        <v>170</v>
      </c>
      <c r="B10" s="913"/>
      <c r="C10" s="913"/>
      <c r="D10" s="913"/>
      <c r="E10" s="913"/>
      <c r="F10" s="913"/>
      <c r="G10" s="913"/>
      <c r="H10" s="913"/>
      <c r="I10" s="913"/>
      <c r="J10" s="914"/>
      <c r="K10" s="78">
        <f>'別紙1-1'!B11</f>
        <v>0</v>
      </c>
      <c r="L10" s="367" t="s">
        <v>171</v>
      </c>
      <c r="M10" s="80">
        <f>'別紙1-2 '!F54</f>
        <v>0</v>
      </c>
      <c r="N10" s="73"/>
    </row>
    <row r="11" spans="1:16" ht="30" customHeight="1">
      <c r="A11" s="909" t="s">
        <v>172</v>
      </c>
      <c r="B11" s="910"/>
      <c r="C11" s="910"/>
      <c r="D11" s="910"/>
      <c r="E11" s="910"/>
      <c r="F11" s="910"/>
      <c r="G11" s="910"/>
      <c r="H11" s="910"/>
      <c r="I11" s="910"/>
      <c r="J11" s="911"/>
      <c r="K11" s="78">
        <f>K19-K9-K10</f>
        <v>0</v>
      </c>
      <c r="L11" s="367" t="s">
        <v>173</v>
      </c>
      <c r="M11" s="79">
        <f>'別紙1-2 '!F84</f>
        <v>0</v>
      </c>
      <c r="N11" s="73"/>
    </row>
    <row r="12" spans="1:16" ht="30" customHeight="1">
      <c r="A12" s="909"/>
      <c r="B12" s="910"/>
      <c r="C12" s="910"/>
      <c r="D12" s="910"/>
      <c r="E12" s="910"/>
      <c r="F12" s="910"/>
      <c r="G12" s="910"/>
      <c r="H12" s="910"/>
      <c r="I12" s="910"/>
      <c r="J12" s="911"/>
      <c r="K12" s="78"/>
      <c r="L12" s="367" t="s">
        <v>174</v>
      </c>
      <c r="M12" s="81"/>
      <c r="N12" s="73"/>
    </row>
    <row r="13" spans="1:16" ht="30" customHeight="1">
      <c r="A13" s="909"/>
      <c r="B13" s="910"/>
      <c r="C13" s="910"/>
      <c r="D13" s="910"/>
      <c r="E13" s="910"/>
      <c r="F13" s="910"/>
      <c r="G13" s="910"/>
      <c r="H13" s="910"/>
      <c r="I13" s="910"/>
      <c r="J13" s="911"/>
      <c r="K13" s="78"/>
      <c r="L13" s="367"/>
      <c r="M13" s="78"/>
      <c r="N13" s="73"/>
    </row>
    <row r="14" spans="1:16" ht="30" customHeight="1">
      <c r="A14" s="909"/>
      <c r="B14" s="910"/>
      <c r="C14" s="910"/>
      <c r="D14" s="910"/>
      <c r="E14" s="910"/>
      <c r="F14" s="910"/>
      <c r="G14" s="910"/>
      <c r="H14" s="910"/>
      <c r="I14" s="910"/>
      <c r="J14" s="911"/>
      <c r="K14" s="368"/>
      <c r="L14" s="369"/>
      <c r="M14" s="368"/>
      <c r="N14" s="73"/>
    </row>
    <row r="15" spans="1:16" ht="30" customHeight="1">
      <c r="A15" s="909"/>
      <c r="B15" s="910"/>
      <c r="C15" s="910"/>
      <c r="D15" s="910"/>
      <c r="E15" s="910"/>
      <c r="F15" s="910"/>
      <c r="G15" s="910"/>
      <c r="H15" s="910"/>
      <c r="I15" s="910"/>
      <c r="J15" s="911"/>
      <c r="K15" s="368"/>
      <c r="L15" s="369"/>
      <c r="M15" s="368"/>
      <c r="N15" s="73"/>
    </row>
    <row r="16" spans="1:16" ht="30" customHeight="1">
      <c r="A16" s="909"/>
      <c r="B16" s="910"/>
      <c r="C16" s="910"/>
      <c r="D16" s="910"/>
      <c r="E16" s="910"/>
      <c r="F16" s="910"/>
      <c r="G16" s="910"/>
      <c r="H16" s="910"/>
      <c r="I16" s="910"/>
      <c r="J16" s="911"/>
      <c r="K16" s="368"/>
      <c r="L16" s="369"/>
      <c r="M16" s="368"/>
      <c r="N16" s="73"/>
    </row>
    <row r="17" spans="1:14" ht="30" customHeight="1">
      <c r="A17" s="909"/>
      <c r="B17" s="910"/>
      <c r="C17" s="910"/>
      <c r="D17" s="910"/>
      <c r="E17" s="910"/>
      <c r="F17" s="910"/>
      <c r="G17" s="910"/>
      <c r="H17" s="910"/>
      <c r="I17" s="910"/>
      <c r="J17" s="911"/>
      <c r="K17" s="368"/>
      <c r="L17" s="369"/>
      <c r="M17" s="368"/>
      <c r="N17" s="73"/>
    </row>
    <row r="18" spans="1:14" ht="30" customHeight="1">
      <c r="A18" s="909"/>
      <c r="B18" s="910"/>
      <c r="C18" s="910"/>
      <c r="D18" s="910"/>
      <c r="E18" s="910"/>
      <c r="F18" s="910"/>
      <c r="G18" s="910"/>
      <c r="H18" s="910"/>
      <c r="I18" s="910"/>
      <c r="J18" s="911"/>
      <c r="K18" s="368"/>
      <c r="L18" s="369"/>
      <c r="M18" s="368"/>
      <c r="N18" s="73"/>
    </row>
    <row r="19" spans="1:14" ht="30" customHeight="1">
      <c r="A19" s="909"/>
      <c r="B19" s="910"/>
      <c r="C19" s="910"/>
      <c r="D19" s="910"/>
      <c r="E19" s="910"/>
      <c r="F19" s="910"/>
      <c r="G19" s="910"/>
      <c r="H19" s="910"/>
      <c r="I19" s="910"/>
      <c r="J19" s="911"/>
      <c r="K19" s="82">
        <f>M19</f>
        <v>0</v>
      </c>
      <c r="L19" s="370" t="s">
        <v>175</v>
      </c>
      <c r="M19" s="82">
        <f>M9+M10+M11+M12</f>
        <v>0</v>
      </c>
      <c r="N19" s="73"/>
    </row>
    <row r="20" spans="1:14" ht="30" customHeight="1">
      <c r="A20" s="916" t="s">
        <v>179</v>
      </c>
      <c r="B20" s="916"/>
      <c r="C20" s="916"/>
      <c r="D20" s="916"/>
      <c r="E20" s="916"/>
      <c r="F20" s="916"/>
      <c r="G20" s="916"/>
      <c r="H20" s="916"/>
      <c r="I20" s="916"/>
      <c r="J20" s="916"/>
      <c r="K20" s="916"/>
      <c r="L20" s="916"/>
      <c r="M20" s="916"/>
      <c r="N20" s="73"/>
    </row>
    <row r="21" spans="1:14">
      <c r="A21" s="371"/>
      <c r="B21" s="371"/>
      <c r="C21" s="371"/>
      <c r="D21" s="371"/>
      <c r="E21" s="371"/>
      <c r="F21" s="371"/>
      <c r="G21" s="371"/>
      <c r="H21" s="371"/>
      <c r="I21" s="371"/>
      <c r="J21" s="371"/>
      <c r="K21" s="371"/>
      <c r="L21" s="371"/>
      <c r="M21" s="371"/>
      <c r="N21" s="73"/>
    </row>
    <row r="22" spans="1:14">
      <c r="A22" s="371"/>
      <c r="B22" s="371"/>
      <c r="C22" s="371"/>
      <c r="D22" s="371"/>
      <c r="E22" s="371"/>
      <c r="F22" s="371"/>
      <c r="G22" s="371"/>
      <c r="H22" s="371"/>
      <c r="I22" s="371"/>
      <c r="J22" s="371"/>
      <c r="K22" s="371"/>
      <c r="L22" s="371"/>
      <c r="M22" s="371"/>
      <c r="N22" s="73"/>
    </row>
    <row r="23" spans="1:14">
      <c r="A23" s="371"/>
      <c r="B23" s="371"/>
      <c r="C23" s="371"/>
      <c r="D23" s="371"/>
      <c r="E23" s="371"/>
      <c r="F23" s="371"/>
      <c r="G23" s="371"/>
      <c r="H23" s="371"/>
      <c r="I23" s="371"/>
      <c r="J23" s="371"/>
      <c r="K23" s="371"/>
      <c r="L23" s="371"/>
      <c r="M23" s="371"/>
      <c r="N23" s="73"/>
    </row>
    <row r="24" spans="1:14">
      <c r="A24" s="371" t="s">
        <v>176</v>
      </c>
      <c r="B24" s="371"/>
      <c r="C24" s="371"/>
      <c r="D24" s="371"/>
      <c r="E24" s="371"/>
      <c r="F24" s="371"/>
      <c r="G24" s="371"/>
      <c r="H24" s="371"/>
      <c r="I24" s="371"/>
      <c r="J24" s="371"/>
      <c r="K24" s="371"/>
      <c r="L24" s="371"/>
      <c r="M24" s="371"/>
      <c r="N24" s="73"/>
    </row>
    <row r="25" spans="1:14">
      <c r="A25" s="371"/>
      <c r="B25" s="371"/>
      <c r="C25" s="371"/>
      <c r="D25" s="371"/>
      <c r="E25" s="371"/>
      <c r="F25" s="371"/>
      <c r="G25" s="371"/>
      <c r="H25" s="371"/>
      <c r="I25" s="371"/>
      <c r="J25" s="371"/>
      <c r="K25" s="371"/>
      <c r="L25" s="371"/>
      <c r="M25" s="371"/>
      <c r="N25" s="73"/>
    </row>
    <row r="26" spans="1:14">
      <c r="A26" s="371"/>
      <c r="B26" s="371"/>
      <c r="C26" s="371"/>
      <c r="D26" s="371"/>
      <c r="E26" s="371"/>
      <c r="F26" s="371"/>
      <c r="G26" s="371"/>
      <c r="H26" s="371"/>
      <c r="I26" s="371"/>
      <c r="J26" s="371"/>
      <c r="K26" s="371"/>
      <c r="L26" s="371"/>
      <c r="M26" s="371"/>
      <c r="N26" s="73"/>
    </row>
    <row r="27" spans="1:14">
      <c r="A27" s="915" t="str">
        <f>IF('基本情報シート(※ここから入力作成始めてください)'!D44="","",'基本情報シート(※ここから入力作成始めてください)'!D44)</f>
        <v/>
      </c>
      <c r="B27" s="915"/>
      <c r="C27" s="915"/>
      <c r="D27" s="915"/>
      <c r="E27" s="915"/>
      <c r="F27" s="915"/>
      <c r="G27" s="915"/>
      <c r="H27" s="915"/>
      <c r="I27" s="915"/>
      <c r="J27" s="915"/>
      <c r="K27" s="372"/>
      <c r="L27" s="373"/>
      <c r="M27" s="373"/>
      <c r="N27" s="73"/>
    </row>
    <row r="28" spans="1:14">
      <c r="A28" s="374"/>
      <c r="B28" s="374"/>
      <c r="C28" s="374"/>
      <c r="D28" s="374"/>
      <c r="E28" s="374"/>
      <c r="F28" s="374"/>
      <c r="G28" s="374"/>
      <c r="H28" s="374"/>
      <c r="I28" s="374"/>
      <c r="J28" s="375"/>
      <c r="K28" s="373"/>
      <c r="L28" s="373"/>
      <c r="M28" s="373"/>
      <c r="N28" s="73"/>
    </row>
    <row r="29" spans="1:14">
      <c r="A29" s="373"/>
      <c r="B29" s="373"/>
      <c r="C29" s="373"/>
      <c r="D29" s="373"/>
      <c r="E29" s="373"/>
      <c r="F29" s="373"/>
      <c r="G29" s="373"/>
      <c r="H29" s="373"/>
      <c r="I29" s="373"/>
      <c r="J29" s="373"/>
      <c r="K29" s="373" t="s">
        <v>177</v>
      </c>
      <c r="L29" s="372">
        <f>第1号様式!AB8</f>
        <v>0</v>
      </c>
      <c r="M29" s="373"/>
      <c r="N29" s="73"/>
    </row>
    <row r="30" spans="1:14">
      <c r="A30" s="373"/>
      <c r="B30" s="373"/>
      <c r="C30" s="373"/>
      <c r="D30" s="373"/>
      <c r="E30" s="373"/>
      <c r="F30" s="373"/>
      <c r="G30" s="373"/>
      <c r="H30" s="373"/>
      <c r="I30" s="373"/>
      <c r="J30" s="373"/>
      <c r="K30" s="373"/>
      <c r="L30" s="372"/>
      <c r="M30" s="373"/>
      <c r="N30" s="73"/>
    </row>
    <row r="31" spans="1:14">
      <c r="A31" s="373"/>
      <c r="B31" s="373"/>
      <c r="C31" s="373"/>
      <c r="D31" s="373"/>
      <c r="E31" s="373"/>
      <c r="F31" s="373"/>
      <c r="G31" s="373"/>
      <c r="H31" s="373"/>
      <c r="I31" s="373"/>
      <c r="J31" s="373"/>
      <c r="K31" s="373" t="s">
        <v>178</v>
      </c>
      <c r="L31" s="372" t="str">
        <f>第1号様式!AB9</f>
        <v>　</v>
      </c>
      <c r="M31" s="373"/>
      <c r="N31" s="73"/>
    </row>
    <row r="32" spans="1:14">
      <c r="A32" s="373"/>
      <c r="B32" s="373"/>
      <c r="C32" s="373"/>
      <c r="D32" s="373"/>
      <c r="E32" s="373"/>
      <c r="F32" s="373"/>
      <c r="G32" s="373"/>
      <c r="H32" s="373"/>
      <c r="I32" s="373"/>
      <c r="J32" s="373"/>
      <c r="K32" s="373"/>
      <c r="L32" s="373"/>
      <c r="M32" s="376" t="str">
        <f>IF('基本情報シート(※ここから入力作成始めてください)'!D4="紙","印","")</f>
        <v/>
      </c>
      <c r="N32" s="73"/>
    </row>
    <row r="33" spans="11:11">
      <c r="K33" s="83"/>
    </row>
  </sheetData>
  <sheetProtection algorithmName="SHA-512" hashValue="OLj2CcTcZP+lZ1VQiXRJBBuvt7Ak3yvuTnGHBdpL0QLj7C+ehoD2FUC36FQa8OedgjOdsHL9zg9JidB1ddHhoQ==" saltValue="nydgWnnqsLRIhfC7ssl9Nw==" spinCount="100000" sheet="1" objects="1" scenarios="1"/>
  <mergeCells count="19">
    <mergeCell ref="H3:M3"/>
    <mergeCell ref="C3:E3"/>
    <mergeCell ref="F3:G3"/>
    <mergeCell ref="A7:K7"/>
    <mergeCell ref="L7:M7"/>
    <mergeCell ref="A27:J27"/>
    <mergeCell ref="A18:J18"/>
    <mergeCell ref="A12:J12"/>
    <mergeCell ref="A11:J11"/>
    <mergeCell ref="A13:J13"/>
    <mergeCell ref="A17:J17"/>
    <mergeCell ref="A20:M20"/>
    <mergeCell ref="A14:J14"/>
    <mergeCell ref="A19:J19"/>
    <mergeCell ref="A8:J8"/>
    <mergeCell ref="A9:J9"/>
    <mergeCell ref="A10:J10"/>
    <mergeCell ref="A15:J15"/>
    <mergeCell ref="A16:J16"/>
  </mergeCells>
  <phoneticPr fontId="2"/>
  <hyperlinks>
    <hyperlink ref="N1" location="チェックリスト!A1" display="チェックリストに戻る" xr:uid="{D9BDE318-3F36-41B6-88BD-D62DBC8B3472}"/>
    <hyperlink ref="N2" location="'基本情報シート(※ここから入力作成始めてください)'!A1" display="基本情報シートに戻る" xr:uid="{3930EBE9-9B7C-4FAC-96FA-0A8E511F7352}"/>
  </hyperlinks>
  <printOptions horizontalCentered="1"/>
  <pageMargins left="0.74803149606299213" right="0.74803149606299213" top="0.98425196850393704" bottom="0.98425196850393704" header="0.51181102362204722" footer="0.51181102362204722"/>
  <pageSetup paperSize="9" orientation="portrait"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43046-4632-4C39-A5DE-225AA11A1B96}">
  <sheetPr>
    <tabColor rgb="FFFF0000"/>
  </sheetPr>
  <dimension ref="A1:CR131"/>
  <sheetViews>
    <sheetView view="pageBreakPreview" zoomScaleNormal="85" zoomScaleSheetLayoutView="100" workbookViewId="0">
      <pane xSplit="9" ySplit="8" topLeftCell="BL9" activePane="bottomRight" state="frozen"/>
      <selection pane="topRight" activeCell="I1" sqref="I1"/>
      <selection pane="bottomLeft" activeCell="A9" sqref="A9"/>
      <selection pane="bottomRight" activeCell="CF1" sqref="CF1"/>
    </sheetView>
  </sheetViews>
  <sheetFormatPr defaultColWidth="9" defaultRowHeight="18.75"/>
  <cols>
    <col min="1" max="1" width="3.75" style="128" customWidth="1"/>
    <col min="2" max="2" width="5.375" style="128" customWidth="1"/>
    <col min="3" max="3" width="7.125" style="85" bestFit="1" customWidth="1"/>
    <col min="4" max="4" width="14.25" style="85" customWidth="1"/>
    <col min="5" max="5" width="15.625" style="85" customWidth="1"/>
    <col min="6" max="6" width="12.5" style="85" customWidth="1"/>
    <col min="7" max="7" width="15.5" style="131" customWidth="1"/>
    <col min="8" max="8" width="15.5" style="128" customWidth="1"/>
    <col min="9" max="9" width="6.5" style="130" bestFit="1" customWidth="1"/>
    <col min="10" max="10" width="5.375" style="130" customWidth="1"/>
    <col min="11" max="13" width="5" style="128" customWidth="1"/>
    <col min="14" max="31" width="5" style="85" customWidth="1"/>
    <col min="32" max="32" width="5.25" style="85" customWidth="1"/>
    <col min="33" max="82" width="5" style="85" customWidth="1"/>
    <col min="83" max="83" width="8.125" style="85" bestFit="1" customWidth="1"/>
    <col min="84" max="84" width="23" style="128" customWidth="1"/>
    <col min="85" max="16384" width="9" style="128"/>
  </cols>
  <sheetData>
    <row r="1" spans="1:85" ht="29.25" customHeight="1">
      <c r="A1" s="381"/>
      <c r="B1" s="381"/>
      <c r="C1" s="457" t="s">
        <v>714</v>
      </c>
      <c r="D1" s="457"/>
      <c r="E1" s="457"/>
      <c r="F1" s="457"/>
      <c r="G1" s="457"/>
      <c r="H1" s="458" t="s">
        <v>210</v>
      </c>
      <c r="I1" s="459"/>
      <c r="J1" s="459"/>
      <c r="K1" s="460"/>
      <c r="L1" s="460"/>
      <c r="M1" s="460"/>
      <c r="N1" s="460"/>
      <c r="O1" s="460"/>
      <c r="P1" s="460"/>
      <c r="Q1" s="460"/>
      <c r="R1" s="460"/>
      <c r="S1" s="460"/>
      <c r="T1" s="460"/>
      <c r="U1" s="460"/>
      <c r="V1" s="460"/>
      <c r="W1" s="460"/>
      <c r="X1" s="460"/>
      <c r="Y1" s="460"/>
      <c r="Z1" s="460"/>
      <c r="AA1" s="460"/>
      <c r="AB1" s="460"/>
      <c r="AC1" s="460"/>
      <c r="AD1" s="460"/>
      <c r="AE1" s="460"/>
      <c r="AF1" s="460"/>
      <c r="AG1" s="460"/>
      <c r="AH1" s="460"/>
      <c r="AI1" s="460"/>
      <c r="AJ1" s="460"/>
      <c r="AK1" s="460"/>
      <c r="AL1" s="460"/>
      <c r="AM1" s="460"/>
      <c r="AN1" s="460"/>
      <c r="AO1" s="460"/>
      <c r="AP1" s="460"/>
      <c r="AQ1" s="460"/>
      <c r="AR1" s="460"/>
      <c r="AS1" s="460"/>
      <c r="AT1" s="460"/>
      <c r="AU1" s="460"/>
      <c r="AV1" s="460"/>
      <c r="AW1" s="460"/>
      <c r="AX1" s="460"/>
      <c r="AY1" s="460"/>
      <c r="AZ1" s="460"/>
      <c r="BA1" s="460"/>
      <c r="BB1" s="460"/>
      <c r="BC1" s="460"/>
      <c r="BD1" s="460"/>
      <c r="BE1" s="460"/>
      <c r="BF1" s="460"/>
      <c r="BG1" s="460"/>
      <c r="BH1" s="460"/>
      <c r="BI1" s="460"/>
      <c r="BJ1" s="460"/>
      <c r="BK1" s="460"/>
      <c r="BL1" s="460"/>
      <c r="BM1" s="460"/>
      <c r="BN1" s="460"/>
      <c r="BO1" s="460"/>
      <c r="BP1" s="460"/>
      <c r="BQ1" s="460"/>
      <c r="BR1" s="460"/>
      <c r="BS1" s="460"/>
      <c r="BT1" s="460"/>
      <c r="BU1" s="460"/>
      <c r="BV1" s="460"/>
      <c r="BW1" s="460"/>
      <c r="BX1" s="460"/>
      <c r="BY1" s="460"/>
      <c r="BZ1" s="460"/>
      <c r="CA1" s="460"/>
      <c r="CB1" s="460"/>
      <c r="CC1" s="460"/>
      <c r="CD1" s="460"/>
      <c r="CE1" s="460"/>
      <c r="CF1" s="32" t="s">
        <v>562</v>
      </c>
    </row>
    <row r="2" spans="1:85" ht="45" hidden="1" customHeight="1">
      <c r="A2" s="381"/>
      <c r="B2" s="381"/>
      <c r="C2" s="461"/>
      <c r="D2" s="461"/>
      <c r="E2" s="938"/>
      <c r="F2" s="938"/>
      <c r="G2" s="938"/>
      <c r="H2" s="938"/>
      <c r="I2" s="938"/>
      <c r="J2" s="938"/>
      <c r="K2" s="938"/>
      <c r="L2" s="938"/>
      <c r="M2" s="938"/>
      <c r="N2" s="938"/>
      <c r="O2" s="938"/>
      <c r="P2" s="938"/>
      <c r="Q2" s="938"/>
      <c r="R2" s="938"/>
      <c r="S2" s="938"/>
      <c r="T2" s="938"/>
      <c r="U2" s="938"/>
      <c r="V2" s="938"/>
      <c r="W2" s="938"/>
      <c r="X2" s="938"/>
      <c r="Y2" s="938"/>
      <c r="Z2" s="460"/>
      <c r="AA2" s="460"/>
      <c r="AB2" s="460"/>
      <c r="AC2" s="460"/>
      <c r="AD2" s="460"/>
      <c r="AE2" s="460"/>
      <c r="AF2" s="460"/>
      <c r="AG2" s="460"/>
      <c r="AH2" s="460"/>
      <c r="AI2" s="460"/>
      <c r="AJ2" s="460"/>
      <c r="AK2" s="460"/>
      <c r="AL2" s="460"/>
      <c r="AM2" s="460"/>
      <c r="AN2" s="460"/>
      <c r="AO2" s="460"/>
      <c r="AP2" s="460"/>
      <c r="AQ2" s="460"/>
      <c r="AR2" s="460"/>
      <c r="AS2" s="460"/>
      <c r="AT2" s="460"/>
      <c r="AU2" s="460"/>
      <c r="AV2" s="460"/>
      <c r="AW2" s="460"/>
      <c r="AX2" s="460"/>
      <c r="AY2" s="460"/>
      <c r="AZ2" s="460"/>
      <c r="BA2" s="460"/>
      <c r="BB2" s="460"/>
      <c r="BC2" s="460"/>
      <c r="BD2" s="460"/>
      <c r="BE2" s="460"/>
      <c r="BF2" s="460"/>
      <c r="BG2" s="460"/>
      <c r="BH2" s="460"/>
      <c r="BI2" s="460"/>
      <c r="BJ2" s="460"/>
      <c r="BK2" s="460"/>
      <c r="BL2" s="460"/>
      <c r="BM2" s="460"/>
      <c r="BN2" s="460"/>
      <c r="BO2" s="460"/>
      <c r="BP2" s="460"/>
      <c r="BQ2" s="460"/>
      <c r="BR2" s="460"/>
      <c r="BS2" s="460"/>
      <c r="BT2" s="460"/>
      <c r="BU2" s="460"/>
      <c r="BV2" s="460"/>
      <c r="BW2" s="460"/>
      <c r="BX2" s="460"/>
      <c r="BY2" s="460"/>
      <c r="BZ2" s="460"/>
      <c r="CA2" s="460"/>
      <c r="CB2" s="460"/>
      <c r="CC2" s="460"/>
      <c r="CD2" s="460"/>
      <c r="CE2" s="460"/>
    </row>
    <row r="3" spans="1:85" ht="24.75" hidden="1" customHeight="1">
      <c r="A3" s="381"/>
      <c r="B3" s="381"/>
      <c r="C3" s="461"/>
      <c r="D3" s="461"/>
      <c r="E3" s="461"/>
      <c r="F3" s="461"/>
      <c r="G3" s="242"/>
      <c r="H3" s="386"/>
      <c r="I3" s="943"/>
      <c r="J3" s="943"/>
      <c r="K3" s="943"/>
      <c r="L3" s="943"/>
      <c r="M3" s="460"/>
      <c r="N3" s="460"/>
      <c r="O3" s="460"/>
      <c r="P3" s="460"/>
      <c r="Q3" s="460"/>
      <c r="R3" s="460"/>
      <c r="S3" s="460"/>
      <c r="T3" s="460"/>
      <c r="U3" s="460"/>
      <c r="V3" s="460"/>
      <c r="W3" s="460"/>
      <c r="X3" s="460"/>
      <c r="Y3" s="460"/>
      <c r="Z3" s="460"/>
      <c r="AA3" s="460"/>
      <c r="AB3" s="460"/>
      <c r="AC3" s="460"/>
      <c r="AD3" s="460"/>
      <c r="AE3" s="460"/>
      <c r="AF3" s="460"/>
      <c r="AG3" s="460"/>
      <c r="AH3" s="460"/>
      <c r="AI3" s="460"/>
      <c r="AJ3" s="460"/>
      <c r="AK3" s="460"/>
      <c r="AL3" s="460"/>
      <c r="AM3" s="460"/>
      <c r="AN3" s="460"/>
      <c r="AO3" s="460"/>
      <c r="AP3" s="460"/>
      <c r="AQ3" s="460"/>
      <c r="AR3" s="460"/>
      <c r="AS3" s="460"/>
      <c r="AT3" s="460"/>
      <c r="AU3" s="460"/>
      <c r="AV3" s="460"/>
      <c r="AW3" s="460"/>
      <c r="AX3" s="460"/>
      <c r="AY3" s="460"/>
      <c r="AZ3" s="460"/>
      <c r="BA3" s="460"/>
      <c r="BB3" s="460"/>
      <c r="BC3" s="460"/>
      <c r="BD3" s="460"/>
      <c r="BE3" s="460"/>
      <c r="BF3" s="460"/>
      <c r="BG3" s="460"/>
      <c r="BH3" s="460"/>
      <c r="BI3" s="460"/>
      <c r="BJ3" s="460"/>
      <c r="BK3" s="460"/>
      <c r="BL3" s="460"/>
      <c r="BM3" s="460"/>
      <c r="BN3" s="460"/>
      <c r="BO3" s="460"/>
      <c r="BP3" s="460"/>
      <c r="BQ3" s="460"/>
      <c r="BR3" s="460"/>
      <c r="BS3" s="460"/>
      <c r="BT3" s="460"/>
      <c r="BU3" s="460"/>
      <c r="BV3" s="460"/>
      <c r="BW3" s="460"/>
      <c r="BX3" s="460"/>
      <c r="BY3" s="460"/>
      <c r="BZ3" s="460"/>
      <c r="CA3" s="460"/>
      <c r="CB3" s="460"/>
      <c r="CC3" s="460"/>
      <c r="CD3" s="460"/>
      <c r="CE3" s="460"/>
    </row>
    <row r="4" spans="1:85" ht="24.75" hidden="1" customHeight="1">
      <c r="A4" s="381"/>
      <c r="B4" s="381"/>
      <c r="C4" s="461"/>
      <c r="D4" s="461"/>
      <c r="E4" s="461"/>
      <c r="F4" s="461"/>
      <c r="G4" s="242"/>
      <c r="H4" s="386"/>
      <c r="I4" s="944"/>
      <c r="J4" s="944"/>
      <c r="K4" s="944"/>
      <c r="L4" s="944"/>
      <c r="M4" s="460"/>
      <c r="N4" s="460"/>
      <c r="O4" s="460"/>
      <c r="P4" s="460"/>
      <c r="Q4" s="460"/>
      <c r="R4" s="460"/>
      <c r="S4" s="460"/>
      <c r="T4" s="460"/>
      <c r="U4" s="460"/>
      <c r="V4" s="460"/>
      <c r="W4" s="460"/>
      <c r="X4" s="460"/>
      <c r="Y4" s="460"/>
      <c r="Z4" s="460"/>
      <c r="AA4" s="460"/>
      <c r="AB4" s="460"/>
      <c r="AC4" s="460"/>
      <c r="AD4" s="460"/>
      <c r="AE4" s="460"/>
      <c r="AF4" s="460"/>
      <c r="AG4" s="460"/>
      <c r="AH4" s="460"/>
      <c r="AI4" s="460"/>
      <c r="AJ4" s="460"/>
      <c r="AK4" s="460"/>
      <c r="AL4" s="460"/>
      <c r="AM4" s="460"/>
      <c r="AN4" s="460"/>
      <c r="AO4" s="460"/>
      <c r="AP4" s="460"/>
      <c r="AQ4" s="460"/>
      <c r="AR4" s="460"/>
      <c r="AS4" s="460"/>
      <c r="AT4" s="460"/>
      <c r="AU4" s="460"/>
      <c r="AV4" s="460"/>
      <c r="AW4" s="460"/>
      <c r="AX4" s="460"/>
      <c r="AY4" s="460"/>
      <c r="AZ4" s="460"/>
      <c r="BA4" s="460"/>
      <c r="BB4" s="460"/>
      <c r="BC4" s="460"/>
      <c r="BD4" s="460"/>
      <c r="BE4" s="460"/>
      <c r="BF4" s="460"/>
      <c r="BG4" s="460"/>
      <c r="BH4" s="460"/>
      <c r="BI4" s="460"/>
      <c r="BJ4" s="460"/>
      <c r="BK4" s="460"/>
      <c r="BL4" s="460"/>
      <c r="BM4" s="460"/>
      <c r="BN4" s="460"/>
      <c r="BO4" s="460"/>
      <c r="BP4" s="460"/>
      <c r="BQ4" s="460"/>
      <c r="BR4" s="460"/>
      <c r="BS4" s="460"/>
      <c r="BT4" s="460"/>
      <c r="BU4" s="460"/>
      <c r="BV4" s="460"/>
      <c r="BW4" s="460"/>
      <c r="BX4" s="460"/>
      <c r="BY4" s="460"/>
      <c r="BZ4" s="460"/>
      <c r="CA4" s="460"/>
      <c r="CB4" s="460"/>
      <c r="CC4" s="460"/>
      <c r="CD4" s="460"/>
      <c r="CE4" s="460"/>
    </row>
    <row r="5" spans="1:85" ht="24.75" hidden="1" customHeight="1">
      <c r="A5" s="381"/>
      <c r="B5" s="381"/>
      <c r="C5" s="461"/>
      <c r="D5" s="461"/>
      <c r="E5" s="461"/>
      <c r="F5" s="461"/>
      <c r="G5" s="242"/>
      <c r="H5" s="386"/>
      <c r="I5" s="943"/>
      <c r="J5" s="943"/>
      <c r="K5" s="943"/>
      <c r="L5" s="943"/>
      <c r="M5" s="460"/>
      <c r="N5" s="460"/>
      <c r="O5" s="460"/>
      <c r="P5" s="460"/>
      <c r="Q5" s="460"/>
      <c r="R5" s="460"/>
      <c r="S5" s="460"/>
      <c r="T5" s="460"/>
      <c r="U5" s="460"/>
      <c r="V5" s="460"/>
      <c r="W5" s="460"/>
      <c r="X5" s="460"/>
      <c r="Y5" s="460"/>
      <c r="Z5" s="460"/>
      <c r="AA5" s="460"/>
      <c r="AB5" s="460"/>
      <c r="AC5" s="460"/>
      <c r="AD5" s="460"/>
      <c r="AE5" s="460"/>
      <c r="AF5" s="460"/>
      <c r="AG5" s="460"/>
      <c r="AH5" s="460"/>
      <c r="AI5" s="460"/>
      <c r="AJ5" s="460"/>
      <c r="AK5" s="460"/>
      <c r="AL5" s="460"/>
      <c r="AM5" s="460"/>
      <c r="AN5" s="460"/>
      <c r="AO5" s="460"/>
      <c r="AP5" s="460"/>
      <c r="AQ5" s="460"/>
      <c r="AR5" s="460"/>
      <c r="AS5" s="460"/>
      <c r="AT5" s="460"/>
      <c r="AU5" s="460"/>
      <c r="AV5" s="460"/>
      <c r="AW5" s="460"/>
      <c r="AX5" s="460"/>
      <c r="AY5" s="460"/>
      <c r="AZ5" s="460"/>
      <c r="BA5" s="460"/>
      <c r="BB5" s="460"/>
      <c r="BC5" s="460"/>
      <c r="BD5" s="460"/>
      <c r="BE5" s="460"/>
      <c r="BF5" s="460"/>
      <c r="BG5" s="460"/>
      <c r="BH5" s="460"/>
      <c r="BI5" s="460"/>
      <c r="BJ5" s="460"/>
      <c r="BK5" s="460"/>
      <c r="BL5" s="460"/>
      <c r="BM5" s="460"/>
      <c r="BN5" s="460"/>
      <c r="BO5" s="460"/>
      <c r="BP5" s="460"/>
      <c r="BQ5" s="460"/>
      <c r="BR5" s="460"/>
      <c r="BS5" s="460"/>
      <c r="BT5" s="460"/>
      <c r="BU5" s="460"/>
      <c r="BV5" s="460"/>
      <c r="BW5" s="460"/>
      <c r="BX5" s="460"/>
      <c r="BY5" s="460"/>
      <c r="BZ5" s="460"/>
      <c r="CA5" s="460"/>
      <c r="CB5" s="460"/>
      <c r="CC5" s="460"/>
      <c r="CD5" s="460"/>
      <c r="CE5" s="460"/>
    </row>
    <row r="6" spans="1:85" s="129" customFormat="1" ht="18" customHeight="1" thickBot="1">
      <c r="A6" s="456"/>
      <c r="B6" s="456"/>
      <c r="C6" s="929" t="s">
        <v>202</v>
      </c>
      <c r="D6" s="929"/>
      <c r="E6" s="929"/>
      <c r="F6" s="470"/>
      <c r="G6" s="453" t="s">
        <v>198</v>
      </c>
      <c r="H6" s="454"/>
      <c r="I6" s="454"/>
      <c r="J6" s="454"/>
      <c r="K6" s="409"/>
      <c r="L6" s="454"/>
      <c r="M6" s="454"/>
      <c r="N6" s="455"/>
      <c r="O6" s="455"/>
      <c r="P6" s="455"/>
      <c r="Q6" s="409"/>
      <c r="R6" s="454"/>
      <c r="S6" s="454"/>
      <c r="T6" s="455"/>
      <c r="U6" s="455"/>
      <c r="V6" s="455"/>
      <c r="W6" s="455"/>
      <c r="X6" s="455"/>
      <c r="Y6" s="455"/>
      <c r="Z6" s="455"/>
      <c r="AA6" s="455"/>
      <c r="AB6" s="455"/>
      <c r="AC6" s="455"/>
      <c r="AD6" s="454"/>
      <c r="AE6" s="455"/>
      <c r="AF6" s="455"/>
      <c r="AG6" s="455"/>
      <c r="AH6" s="455"/>
      <c r="AI6" s="455"/>
      <c r="AJ6" s="455"/>
      <c r="AK6" s="455"/>
      <c r="AL6" s="455"/>
      <c r="AM6" s="455"/>
      <c r="AN6" s="455"/>
      <c r="AO6" s="455"/>
      <c r="AP6" s="455"/>
      <c r="AQ6" s="455"/>
      <c r="AR6" s="455"/>
      <c r="AS6" s="455"/>
      <c r="AT6" s="455"/>
      <c r="AU6" s="455"/>
      <c r="AV6" s="455"/>
      <c r="AW6" s="455"/>
      <c r="AX6" s="455"/>
      <c r="AY6" s="455"/>
      <c r="AZ6" s="455"/>
      <c r="BA6" s="455"/>
      <c r="BB6" s="455"/>
      <c r="BC6" s="455"/>
      <c r="BD6" s="455"/>
      <c r="BE6" s="455"/>
      <c r="BF6" s="455"/>
      <c r="BG6" s="455"/>
      <c r="BH6" s="455"/>
      <c r="BI6" s="455"/>
      <c r="BJ6" s="455"/>
      <c r="BK6" s="455"/>
      <c r="BL6" s="455"/>
      <c r="BM6" s="455"/>
      <c r="BN6" s="455"/>
      <c r="BO6" s="455"/>
      <c r="BP6" s="455"/>
      <c r="BQ6" s="455"/>
      <c r="BR6" s="455"/>
      <c r="BS6" s="455"/>
      <c r="BT6" s="455"/>
      <c r="BU6" s="455"/>
      <c r="BV6" s="455"/>
      <c r="BW6" s="455"/>
      <c r="BX6" s="455"/>
      <c r="BY6" s="455"/>
      <c r="BZ6" s="455"/>
      <c r="CA6" s="455"/>
      <c r="CB6" s="455"/>
      <c r="CC6" s="455"/>
      <c r="CD6" s="455"/>
      <c r="CE6" s="455"/>
      <c r="CF6" s="32" t="s">
        <v>332</v>
      </c>
    </row>
    <row r="7" spans="1:85" ht="24.95" customHeight="1">
      <c r="A7" s="416"/>
      <c r="B7" s="924" t="s">
        <v>681</v>
      </c>
      <c r="C7" s="930" t="s">
        <v>186</v>
      </c>
      <c r="D7" s="932" t="s">
        <v>719</v>
      </c>
      <c r="E7" s="934" t="s">
        <v>196</v>
      </c>
      <c r="F7" s="939" t="s">
        <v>717</v>
      </c>
      <c r="G7" s="941" t="s">
        <v>207</v>
      </c>
      <c r="H7" s="927" t="s">
        <v>199</v>
      </c>
      <c r="I7" s="445" t="s">
        <v>197</v>
      </c>
      <c r="J7" s="446">
        <f>INDEX('別紙1-4(研修内容計画書)'!$C$7:$C$295,COLUMN(A1)*4)</f>
        <v>0</v>
      </c>
      <c r="K7" s="446">
        <f>INDEX('別紙1-4(研修内容計画書)'!$C$7:$C$295,COLUMN(B1)*4)</f>
        <v>0</v>
      </c>
      <c r="L7" s="446">
        <f>INDEX('別紙1-4(研修内容計画書)'!$C$7:$C$295,COLUMN(C1)*4)</f>
        <v>0</v>
      </c>
      <c r="M7" s="446">
        <f>INDEX('別紙1-4(研修内容計画書)'!$C$7:$C$295,COLUMN(D1)*4)</f>
        <v>0</v>
      </c>
      <c r="N7" s="446">
        <f>INDEX('別紙1-4(研修内容計画書)'!$C$7:$C$295,COLUMN(E1)*4)</f>
        <v>0</v>
      </c>
      <c r="O7" s="446">
        <f>INDEX('別紙1-4(研修内容計画書)'!$C$7:$C$295,COLUMN(F1)*4)</f>
        <v>0</v>
      </c>
      <c r="P7" s="446">
        <f>INDEX('別紙1-4(研修内容計画書)'!$C$7:$C$295,COLUMN(G1)*4)</f>
        <v>0</v>
      </c>
      <c r="Q7" s="446">
        <f>INDEX('別紙1-4(研修内容計画書)'!$C$7:$C$295,COLUMN(H1)*4)</f>
        <v>0</v>
      </c>
      <c r="R7" s="446">
        <f>INDEX('別紙1-4(研修内容計画書)'!$C$7:$C$295,COLUMN(I1)*4)</f>
        <v>0</v>
      </c>
      <c r="S7" s="446">
        <f>INDEX('別紙1-4(研修内容計画書)'!$C$7:$C$295,COLUMN(J1)*4)</f>
        <v>0</v>
      </c>
      <c r="T7" s="446">
        <f>INDEX('別紙1-4(研修内容計画書)'!$C$7:$C$295,COLUMN(K1)*4)</f>
        <v>0</v>
      </c>
      <c r="U7" s="446">
        <f>INDEX('別紙1-4(研修内容計画書)'!$C$7:$C$295,COLUMN(L1)*4)</f>
        <v>0</v>
      </c>
      <c r="V7" s="446">
        <f>INDEX('別紙1-4(研修内容計画書)'!$C$7:$C$295,COLUMN(M1)*4)</f>
        <v>0</v>
      </c>
      <c r="W7" s="446">
        <f>INDEX('別紙1-4(研修内容計画書)'!$C$7:$C$295,COLUMN(N1)*4)</f>
        <v>0</v>
      </c>
      <c r="X7" s="446">
        <f>INDEX('別紙1-4(研修内容計画書)'!$C$7:$C$295,COLUMN(O1)*4)</f>
        <v>0</v>
      </c>
      <c r="Y7" s="446">
        <f>INDEX('別紙1-4(研修内容計画書)'!$C$7:$C$295,COLUMN(P1)*4)</f>
        <v>0</v>
      </c>
      <c r="Z7" s="446">
        <f>INDEX('別紙1-4(研修内容計画書)'!$C$7:$C$295,COLUMN(Q1)*4)</f>
        <v>0</v>
      </c>
      <c r="AA7" s="446">
        <f>INDEX('別紙1-4(研修内容計画書)'!$C$7:$C$295,COLUMN(R1)*4)</f>
        <v>0</v>
      </c>
      <c r="AB7" s="446">
        <f>INDEX('別紙1-4(研修内容計画書)'!$C$7:$C$295,COLUMN(S1)*4)</f>
        <v>0</v>
      </c>
      <c r="AC7" s="446">
        <f>INDEX('別紙1-4(研修内容計画書)'!$C$7:$C$295,COLUMN(T1)*4)</f>
        <v>0</v>
      </c>
      <c r="AD7" s="446">
        <f>INDEX('別紙1-4(研修内容計画書)'!$C$7:$C$295,COLUMN(U1)*4)</f>
        <v>0</v>
      </c>
      <c r="AE7" s="446">
        <f>INDEX('別紙1-4(研修内容計画書)'!$C$7:$C$295,COLUMN(V1)*4)</f>
        <v>0</v>
      </c>
      <c r="AF7" s="446">
        <f>INDEX('別紙1-4(研修内容計画書)'!$C$7:$C$295,COLUMN(W1)*4)</f>
        <v>0</v>
      </c>
      <c r="AG7" s="446">
        <f>INDEX('別紙1-4(研修内容計画書)'!$C$7:$C$295,COLUMN(X1)*4)</f>
        <v>0</v>
      </c>
      <c r="AH7" s="446">
        <f>INDEX('別紙1-4(研修内容計画書)'!$C$7:$C$295,COLUMN(Y1)*4)</f>
        <v>0</v>
      </c>
      <c r="AI7" s="446">
        <f>INDEX('別紙1-4(研修内容計画書)'!$C$7:$C$295,COLUMN(Z1)*4)</f>
        <v>0</v>
      </c>
      <c r="AJ7" s="446">
        <f>INDEX('別紙1-4(研修内容計画書)'!$C$7:$C$295,COLUMN(AA1)*4)</f>
        <v>0</v>
      </c>
      <c r="AK7" s="446">
        <f>INDEX('別紙1-4(研修内容計画書)'!$C$7:$C$295,COLUMN(AB1)*4)</f>
        <v>0</v>
      </c>
      <c r="AL7" s="446">
        <f>INDEX('別紙1-4(研修内容計画書)'!$C$7:$C$295,COLUMN(AC1)*4)</f>
        <v>0</v>
      </c>
      <c r="AM7" s="446">
        <f>INDEX('別紙1-4(研修内容計画書)'!$C$7:$C$295,COLUMN(AD1)*4)</f>
        <v>0</v>
      </c>
      <c r="AN7" s="446">
        <f>INDEX('別紙1-4(研修内容計画書)'!$C$7:$C$295,COLUMN(AE1)*4)</f>
        <v>0</v>
      </c>
      <c r="AO7" s="446">
        <f>INDEX('別紙1-4(研修内容計画書)'!$C$7:$C$295,COLUMN(AF1)*4)</f>
        <v>0</v>
      </c>
      <c r="AP7" s="446">
        <f>INDEX('別紙1-4(研修内容計画書)'!$C$7:$C$295,COLUMN(AG1)*4)</f>
        <v>0</v>
      </c>
      <c r="AQ7" s="446">
        <f>INDEX('別紙1-4(研修内容計画書)'!$C$7:$C$295,COLUMN(AH1)*4)</f>
        <v>0</v>
      </c>
      <c r="AR7" s="446">
        <f>INDEX('別紙1-4(研修内容計画書)'!$C$7:$C$295,COLUMN(AI1)*4)</f>
        <v>0</v>
      </c>
      <c r="AS7" s="446">
        <f>INDEX('別紙1-4(研修内容計画書)'!$C$7:$C$295,COLUMN(AJ1)*4)</f>
        <v>0</v>
      </c>
      <c r="AT7" s="446">
        <f>INDEX('別紙1-4(研修内容計画書)'!$C$7:$C$295,COLUMN(AK1)*4)</f>
        <v>0</v>
      </c>
      <c r="AU7" s="446">
        <f>INDEX('別紙1-4(研修内容計画書)'!$C$7:$C$295,COLUMN(AL1)*4)</f>
        <v>0</v>
      </c>
      <c r="AV7" s="446">
        <f>INDEX('別紙1-4(研修内容計画書)'!$C$7:$C$295,COLUMN(AM1)*4)</f>
        <v>0</v>
      </c>
      <c r="AW7" s="446">
        <f>INDEX('別紙1-4(研修内容計画書)'!$C$7:$C$295,COLUMN(AN1)*4)</f>
        <v>0</v>
      </c>
      <c r="AX7" s="446">
        <f>INDEX('別紙1-4(研修内容計画書)'!$C$7:$C$295,COLUMN(AO1)*4)</f>
        <v>0</v>
      </c>
      <c r="AY7" s="446">
        <f>INDEX('別紙1-4(研修内容計画書)'!$C$7:$C$295,COLUMN(AP1)*4)</f>
        <v>0</v>
      </c>
      <c r="AZ7" s="446">
        <f>INDEX('別紙1-4(研修内容計画書)'!$C$7:$C$295,COLUMN(AQ1)*4)</f>
        <v>0</v>
      </c>
      <c r="BA7" s="446">
        <f>INDEX('別紙1-4(研修内容計画書)'!$C$7:$C$295,COLUMN(AR1)*4)</f>
        <v>0</v>
      </c>
      <c r="BB7" s="446">
        <f>INDEX('別紙1-4(研修内容計画書)'!$C$7:$C$295,COLUMN(AS1)*4)</f>
        <v>0</v>
      </c>
      <c r="BC7" s="446">
        <f>INDEX('別紙1-4(研修内容計画書)'!$C$7:$C$295,COLUMN(AT1)*4)</f>
        <v>0</v>
      </c>
      <c r="BD7" s="446">
        <f>INDEX('別紙1-4(研修内容計画書)'!$C$7:$C$295,COLUMN(AU1)*4)</f>
        <v>0</v>
      </c>
      <c r="BE7" s="446">
        <f>INDEX('別紙1-4(研修内容計画書)'!$C$7:$C$295,COLUMN(AV1)*4)</f>
        <v>0</v>
      </c>
      <c r="BF7" s="446">
        <f>INDEX('別紙1-4(研修内容計画書)'!$C$7:$C$295,COLUMN(AW1)*4)</f>
        <v>0</v>
      </c>
      <c r="BG7" s="446">
        <f>INDEX('別紙1-4(研修内容計画書)'!$C$7:$C$295,COLUMN(AX1)*4)</f>
        <v>0</v>
      </c>
      <c r="BH7" s="446">
        <f>INDEX('別紙1-4(研修内容計画書)'!$C$7:$C$295,COLUMN(AY1)*4)</f>
        <v>0</v>
      </c>
      <c r="BI7" s="446">
        <f>INDEX('別紙1-4(研修内容計画書)'!$C$7:$C$295,COLUMN(AZ1)*4)</f>
        <v>0</v>
      </c>
      <c r="BJ7" s="446">
        <f>INDEX('別紙1-4(研修内容計画書)'!$C$7:$C$295,COLUMN(BA1)*4)</f>
        <v>0</v>
      </c>
      <c r="BK7" s="446">
        <f>INDEX('別紙1-4(研修内容計画書)'!$C$7:$C$295,COLUMN(BB1)*4)</f>
        <v>0</v>
      </c>
      <c r="BL7" s="446">
        <f>INDEX('別紙1-4(研修内容計画書)'!$C$7:$C$295,COLUMN(BC1)*4)</f>
        <v>0</v>
      </c>
      <c r="BM7" s="446">
        <f>INDEX('別紙1-4(研修内容計画書)'!$C$7:$C$295,COLUMN(BD1)*4)</f>
        <v>0</v>
      </c>
      <c r="BN7" s="446">
        <f>INDEX('別紙1-4(研修内容計画書)'!$C$7:$C$295,COLUMN(BE1)*4)</f>
        <v>0</v>
      </c>
      <c r="BO7" s="446">
        <f>INDEX('別紙1-4(研修内容計画書)'!$C$7:$C$295,COLUMN(BF1)*4)</f>
        <v>0</v>
      </c>
      <c r="BP7" s="446">
        <f>INDEX('別紙1-4(研修内容計画書)'!$C$7:$C$295,COLUMN(BG1)*4)</f>
        <v>0</v>
      </c>
      <c r="BQ7" s="446">
        <f>INDEX('別紙1-4(研修内容計画書)'!$C$7:$C$295,COLUMN(BH1)*4)</f>
        <v>0</v>
      </c>
      <c r="BR7" s="446">
        <f>INDEX('別紙1-4(研修内容計画書)'!$C$7:$C$295,COLUMN(BI1)*4)</f>
        <v>0</v>
      </c>
      <c r="BS7" s="446">
        <f>INDEX('別紙1-4(研修内容計画書)'!$C$7:$C$295,COLUMN(BJ1)*4)</f>
        <v>0</v>
      </c>
      <c r="BT7" s="446">
        <f>INDEX('別紙1-4(研修内容計画書)'!$C$7:$C$295,COLUMN(BK1)*4)</f>
        <v>0</v>
      </c>
      <c r="BU7" s="446">
        <f>INDEX('別紙1-4(研修内容計画書)'!$C$7:$C$295,COLUMN(BL1)*4)</f>
        <v>0</v>
      </c>
      <c r="BV7" s="446">
        <f>INDEX('別紙1-4(研修内容計画書)'!$C$7:$C$295,COLUMN(BM1)*4)</f>
        <v>0</v>
      </c>
      <c r="BW7" s="446">
        <f>INDEX('別紙1-4(研修内容計画書)'!$C$7:$C$295,COLUMN(BN1)*4)</f>
        <v>0</v>
      </c>
      <c r="BX7" s="446">
        <f>INDEX('別紙1-4(研修内容計画書)'!$C$7:$C$295,COLUMN(BO1)*4)</f>
        <v>0</v>
      </c>
      <c r="BY7" s="446">
        <f>INDEX('別紙1-4(研修内容計画書)'!$C$7:$C$295,COLUMN(BP1)*4)</f>
        <v>0</v>
      </c>
      <c r="BZ7" s="446">
        <f>INDEX('別紙1-4(研修内容計画書)'!$C$7:$C$295,COLUMN(BQ1)*4)</f>
        <v>0</v>
      </c>
      <c r="CA7" s="446">
        <f>INDEX('別紙1-4(研修内容計画書)'!$C$7:$C$295,COLUMN(BR1)*4)</f>
        <v>0</v>
      </c>
      <c r="CB7" s="446">
        <f>INDEX('別紙1-4(研修内容計画書)'!$C$7:$C$295,COLUMN(BS1)*4)</f>
        <v>0</v>
      </c>
      <c r="CC7" s="446">
        <f>INDEX('別紙1-4(研修内容計画書)'!$C$7:$C$295,COLUMN(BT1)*4)</f>
        <v>0</v>
      </c>
      <c r="CD7" s="447" t="s">
        <v>197</v>
      </c>
      <c r="CE7" s="409"/>
      <c r="CF7" s="77" t="s">
        <v>604</v>
      </c>
    </row>
    <row r="8" spans="1:85" s="130" customFormat="1" ht="24.95" customHeight="1" thickBot="1">
      <c r="A8" s="448"/>
      <c r="B8" s="925"/>
      <c r="C8" s="931"/>
      <c r="D8" s="933"/>
      <c r="E8" s="935"/>
      <c r="F8" s="940"/>
      <c r="G8" s="942"/>
      <c r="H8" s="928"/>
      <c r="I8" s="449" t="s">
        <v>198</v>
      </c>
      <c r="J8" s="450">
        <f>INDEX('別紙1-4(研修内容計画書)'!$D$7:$D$295,COLUMN(A1)*4)</f>
        <v>0</v>
      </c>
      <c r="K8" s="450">
        <f>INDEX('別紙1-4(研修内容計画書)'!$D$7:$D$295,COLUMN(B1)*4)</f>
        <v>0</v>
      </c>
      <c r="L8" s="450">
        <f>INDEX('別紙1-4(研修内容計画書)'!$D$7:$D$295,COLUMN(C1)*4)</f>
        <v>0</v>
      </c>
      <c r="M8" s="450">
        <f>INDEX('別紙1-4(研修内容計画書)'!$D$7:$D$295,COLUMN(D1)*4)</f>
        <v>0</v>
      </c>
      <c r="N8" s="450">
        <f>INDEX('別紙1-4(研修内容計画書)'!$D$7:$D$295,COLUMN(E1)*4)</f>
        <v>0</v>
      </c>
      <c r="O8" s="450">
        <f>INDEX('別紙1-4(研修内容計画書)'!$D$7:$D$295,COLUMN(F1)*4)</f>
        <v>0</v>
      </c>
      <c r="P8" s="450">
        <f>INDEX('別紙1-4(研修内容計画書)'!$D$7:$D$295,COLUMN(G1)*4)</f>
        <v>0</v>
      </c>
      <c r="Q8" s="450">
        <f>INDEX('別紙1-4(研修内容計画書)'!$D$7:$D$295,COLUMN(H1)*4)</f>
        <v>0</v>
      </c>
      <c r="R8" s="450">
        <f>INDEX('別紙1-4(研修内容計画書)'!$D$7:$D$295,COLUMN(I1)*4)</f>
        <v>0</v>
      </c>
      <c r="S8" s="450">
        <f>INDEX('別紙1-4(研修内容計画書)'!$D$7:$D$295,COLUMN(J1)*4)</f>
        <v>0</v>
      </c>
      <c r="T8" s="450">
        <f>INDEX('別紙1-4(研修内容計画書)'!$D$7:$D$295,COLUMN(K1)*4)</f>
        <v>0</v>
      </c>
      <c r="U8" s="450">
        <f>INDEX('別紙1-4(研修内容計画書)'!$D$7:$D$295,COLUMN(L1)*4)</f>
        <v>0</v>
      </c>
      <c r="V8" s="450">
        <f>INDEX('別紙1-4(研修内容計画書)'!$D$7:$D$295,COLUMN(M1)*4)</f>
        <v>0</v>
      </c>
      <c r="W8" s="450">
        <f>INDEX('別紙1-4(研修内容計画書)'!$D$7:$D$295,COLUMN(N1)*4)</f>
        <v>0</v>
      </c>
      <c r="X8" s="450">
        <f>INDEX('別紙1-4(研修内容計画書)'!$D$7:$D$295,COLUMN(O1)*4)</f>
        <v>0</v>
      </c>
      <c r="Y8" s="450">
        <f>INDEX('別紙1-4(研修内容計画書)'!$D$7:$D$295,COLUMN(P1)*4)</f>
        <v>0</v>
      </c>
      <c r="Z8" s="450">
        <f>INDEX('別紙1-4(研修内容計画書)'!$D$7:$D$295,COLUMN(Q1)*4)</f>
        <v>0</v>
      </c>
      <c r="AA8" s="450">
        <f>INDEX('別紙1-4(研修内容計画書)'!$D$7:$D$295,COLUMN(R1)*4)</f>
        <v>0</v>
      </c>
      <c r="AB8" s="450">
        <f>INDEX('別紙1-4(研修内容計画書)'!$D$7:$D$295,COLUMN(S1)*4)</f>
        <v>0</v>
      </c>
      <c r="AC8" s="450">
        <f>INDEX('別紙1-4(研修内容計画書)'!$D$7:$D$295,COLUMN(T1)*4)</f>
        <v>0</v>
      </c>
      <c r="AD8" s="450">
        <f>INDEX('別紙1-4(研修内容計画書)'!$D$7:$D$295,COLUMN(U1)*4)</f>
        <v>0</v>
      </c>
      <c r="AE8" s="450">
        <f>INDEX('別紙1-4(研修内容計画書)'!$D$7:$D$295,COLUMN(V1)*4)</f>
        <v>0</v>
      </c>
      <c r="AF8" s="450">
        <f>INDEX('別紙1-4(研修内容計画書)'!$D$7:$D$295,COLUMN(W1)*4)</f>
        <v>0</v>
      </c>
      <c r="AG8" s="450">
        <f>INDEX('別紙1-4(研修内容計画書)'!$D$7:$D$295,COLUMN(X1)*4)</f>
        <v>0</v>
      </c>
      <c r="AH8" s="450">
        <f>INDEX('別紙1-4(研修内容計画書)'!$D$7:$D$295,COLUMN(Y1)*4)</f>
        <v>0</v>
      </c>
      <c r="AI8" s="450">
        <f>INDEX('別紙1-4(研修内容計画書)'!$D$7:$D$295,COLUMN(Z1)*4)</f>
        <v>0</v>
      </c>
      <c r="AJ8" s="450">
        <f>INDEX('別紙1-4(研修内容計画書)'!$D$7:$D$295,COLUMN(AA1)*4)</f>
        <v>0</v>
      </c>
      <c r="AK8" s="450">
        <f>INDEX('別紙1-4(研修内容計画書)'!$D$7:$D$295,COLUMN(AB1)*4)</f>
        <v>0</v>
      </c>
      <c r="AL8" s="450">
        <f>INDEX('別紙1-4(研修内容計画書)'!$D$7:$D$295,COLUMN(AC1)*4)</f>
        <v>0</v>
      </c>
      <c r="AM8" s="450">
        <f>INDEX('別紙1-4(研修内容計画書)'!$D$7:$D$295,COLUMN(AD1)*4)</f>
        <v>0</v>
      </c>
      <c r="AN8" s="450">
        <f>INDEX('別紙1-4(研修内容計画書)'!$D$7:$D$295,COLUMN(AE1)*4)</f>
        <v>0</v>
      </c>
      <c r="AO8" s="450">
        <f>INDEX('別紙1-4(研修内容計画書)'!$D$7:$D$295,COLUMN(AF1)*4)</f>
        <v>0</v>
      </c>
      <c r="AP8" s="450">
        <f>INDEX('別紙1-4(研修内容計画書)'!$D$7:$D$295,COLUMN(AG1)*4)</f>
        <v>0</v>
      </c>
      <c r="AQ8" s="450">
        <f>INDEX('別紙1-4(研修内容計画書)'!$D$7:$D$295,COLUMN(AH1)*4)</f>
        <v>0</v>
      </c>
      <c r="AR8" s="450">
        <f>INDEX('別紙1-4(研修内容計画書)'!$D$7:$D$295,COLUMN(AI1)*4)</f>
        <v>0</v>
      </c>
      <c r="AS8" s="450">
        <f>INDEX('別紙1-4(研修内容計画書)'!$D$7:$D$295,COLUMN(AJ1)*4)</f>
        <v>0</v>
      </c>
      <c r="AT8" s="450">
        <f>INDEX('別紙1-4(研修内容計画書)'!$D$7:$D$295,COLUMN(AK1)*4)</f>
        <v>0</v>
      </c>
      <c r="AU8" s="450">
        <f>INDEX('別紙1-4(研修内容計画書)'!$D$7:$D$295,COLUMN(AL1)*4)</f>
        <v>0</v>
      </c>
      <c r="AV8" s="450">
        <f>INDEX('別紙1-4(研修内容計画書)'!$D$7:$D$295,COLUMN(AM1)*4)</f>
        <v>0</v>
      </c>
      <c r="AW8" s="450">
        <f>INDEX('別紙1-4(研修内容計画書)'!$D$7:$D$295,COLUMN(AN1)*4)</f>
        <v>0</v>
      </c>
      <c r="AX8" s="450">
        <f>INDEX('別紙1-4(研修内容計画書)'!$D$7:$D$295,COLUMN(AO1)*4)</f>
        <v>0</v>
      </c>
      <c r="AY8" s="450">
        <f>INDEX('別紙1-4(研修内容計画書)'!$D$7:$D$295,COLUMN(AP1)*4)</f>
        <v>0</v>
      </c>
      <c r="AZ8" s="450">
        <f>INDEX('別紙1-4(研修内容計画書)'!$D$7:$D$295,COLUMN(AQ1)*4)</f>
        <v>0</v>
      </c>
      <c r="BA8" s="450">
        <f>INDEX('別紙1-4(研修内容計画書)'!$D$7:$D$295,COLUMN(AR1)*4)</f>
        <v>0</v>
      </c>
      <c r="BB8" s="450">
        <f>INDEX('別紙1-4(研修内容計画書)'!$D$7:$D$295,COLUMN(AS1)*4)</f>
        <v>0</v>
      </c>
      <c r="BC8" s="450">
        <f>INDEX('別紙1-4(研修内容計画書)'!$D$7:$D$295,COLUMN(AT1)*4)</f>
        <v>0</v>
      </c>
      <c r="BD8" s="450">
        <f>INDEX('別紙1-4(研修内容計画書)'!$D$7:$D$295,COLUMN(AU1)*4)</f>
        <v>0</v>
      </c>
      <c r="BE8" s="450">
        <f>INDEX('別紙1-4(研修内容計画書)'!$D$7:$D$295,COLUMN(AV1)*4)</f>
        <v>0</v>
      </c>
      <c r="BF8" s="450">
        <f>INDEX('別紙1-4(研修内容計画書)'!$D$7:$D$295,COLUMN(AW1)*4)</f>
        <v>0</v>
      </c>
      <c r="BG8" s="450">
        <f>INDEX('別紙1-4(研修内容計画書)'!$D$7:$D$295,COLUMN(AX1)*4)</f>
        <v>0</v>
      </c>
      <c r="BH8" s="450">
        <f>INDEX('別紙1-4(研修内容計画書)'!$D$7:$D$295,COLUMN(AY1)*4)</f>
        <v>0</v>
      </c>
      <c r="BI8" s="450">
        <f>INDEX('別紙1-4(研修内容計画書)'!$D$7:$D$295,COLUMN(AZ1)*4)</f>
        <v>0</v>
      </c>
      <c r="BJ8" s="450">
        <f>INDEX('別紙1-4(研修内容計画書)'!$D$7:$D$295,COLUMN(BA1)*4)</f>
        <v>0</v>
      </c>
      <c r="BK8" s="450">
        <f>INDEX('別紙1-4(研修内容計画書)'!$D$7:$D$295,COLUMN(BB1)*4)</f>
        <v>0</v>
      </c>
      <c r="BL8" s="450">
        <f>INDEX('別紙1-4(研修内容計画書)'!$D$7:$D$295,COLUMN(BC1)*4)</f>
        <v>0</v>
      </c>
      <c r="BM8" s="450">
        <f>INDEX('別紙1-4(研修内容計画書)'!$D$7:$D$295,COLUMN(BD1)*4)</f>
        <v>0</v>
      </c>
      <c r="BN8" s="450">
        <f>INDEX('別紙1-4(研修内容計画書)'!$D$7:$D$295,COLUMN(BE1)*4)</f>
        <v>0</v>
      </c>
      <c r="BO8" s="450">
        <f>INDEX('別紙1-4(研修内容計画書)'!$D$7:$D$295,COLUMN(BF1)*4)</f>
        <v>0</v>
      </c>
      <c r="BP8" s="450">
        <f>INDEX('別紙1-4(研修内容計画書)'!$D$7:$D$295,COLUMN(BG1)*4)</f>
        <v>0</v>
      </c>
      <c r="BQ8" s="450">
        <f>INDEX('別紙1-4(研修内容計画書)'!$D$7:$D$295,COLUMN(BH1)*4)</f>
        <v>0</v>
      </c>
      <c r="BR8" s="450">
        <f>INDEX('別紙1-4(研修内容計画書)'!$D$7:$D$295,COLUMN(BI1)*4)</f>
        <v>0</v>
      </c>
      <c r="BS8" s="450">
        <f>INDEX('別紙1-4(研修内容計画書)'!$D$7:$D$295,COLUMN(BJ1)*4)</f>
        <v>0</v>
      </c>
      <c r="BT8" s="450">
        <f>INDEX('別紙1-4(研修内容計画書)'!$D$7:$D$295,COLUMN(BK1)*4)</f>
        <v>0</v>
      </c>
      <c r="BU8" s="450">
        <f>INDEX('別紙1-4(研修内容計画書)'!$D$7:$D$295,COLUMN(BL1)*4)</f>
        <v>0</v>
      </c>
      <c r="BV8" s="450">
        <f>INDEX('別紙1-4(研修内容計画書)'!$D$7:$D$295,COLUMN(BM1)*4)</f>
        <v>0</v>
      </c>
      <c r="BW8" s="450">
        <f>INDEX('別紙1-4(研修内容計画書)'!$D$7:$D$295,COLUMN(BN1)*4)</f>
        <v>0</v>
      </c>
      <c r="BX8" s="450">
        <f>INDEX('別紙1-4(研修内容計画書)'!$D$7:$D$295,COLUMN(BO1)*4)</f>
        <v>0</v>
      </c>
      <c r="BY8" s="450">
        <f>INDEX('別紙1-4(研修内容計画書)'!$D$7:$D$295,COLUMN(BP1)*4)</f>
        <v>0</v>
      </c>
      <c r="BZ8" s="450">
        <f>INDEX('別紙1-4(研修内容計画書)'!$D$7:$D$295,COLUMN(BQ1)*4)</f>
        <v>0</v>
      </c>
      <c r="CA8" s="450">
        <f>INDEX('別紙1-4(研修内容計画書)'!$D$7:$D$295,COLUMN(BR1)*4)</f>
        <v>0</v>
      </c>
      <c r="CB8" s="450">
        <f>INDEX('別紙1-4(研修内容計画書)'!$D$7:$D$295,COLUMN(BS1)*4)</f>
        <v>0</v>
      </c>
      <c r="CC8" s="450">
        <f>INDEX('別紙1-4(研修内容計画書)'!$D$7:$D$295,COLUMN(BT1)*4)</f>
        <v>0</v>
      </c>
      <c r="CD8" s="451" t="s">
        <v>716</v>
      </c>
      <c r="CE8" s="452">
        <f>SUM(J8:CD8)</f>
        <v>0</v>
      </c>
    </row>
    <row r="9" spans="1:85" ht="18.75" customHeight="1">
      <c r="A9" s="435">
        <v>1</v>
      </c>
      <c r="B9" s="443" t="str">
        <f>IF(AND('別紙1-7(研修責任者教育担当者)'!E9="〇",'別紙1-7(研修責任者教育担当者)'!F9="〇"),"専任・兼任",IF('別紙1-7(研修責任者教育担当者)'!E9="〇","専任",IF('別紙1-7(研修責任者教育担当者)'!F9="〇","兼任","")))</f>
        <v/>
      </c>
      <c r="C9" s="418">
        <f>VLOOKUP(A9,'別紙1-7(研修責任者教育担当者)'!$B$9:$C$13,2,0)</f>
        <v>0</v>
      </c>
      <c r="D9" s="462" t="s">
        <v>205</v>
      </c>
      <c r="E9" s="463"/>
      <c r="F9" s="428" t="e">
        <f>ROUNDDOWN(E9/$F$6,0)</f>
        <v>#DIV/0!</v>
      </c>
      <c r="G9" s="429" t="e">
        <f>ROUNDDOWN(F9*H9,0)</f>
        <v>#DIV/0!</v>
      </c>
      <c r="H9" s="430">
        <f t="shared" ref="H9:H25" si="0">SUM(J9:CD9)</f>
        <v>0</v>
      </c>
      <c r="I9" s="430"/>
      <c r="J9" s="431" t="str">
        <f>IF(COUNTIF('別紙1-4(研修内容計画書)'!$G$8:$H$11,$C9),J$8,"")</f>
        <v/>
      </c>
      <c r="K9" s="432" t="str">
        <f>IF(COUNTIF('別紙1-4(研修内容計画書)'!$G$12:$H$15,$C9),K$8,"")</f>
        <v/>
      </c>
      <c r="L9" s="432" t="str">
        <f>IF(COUNTIF('別紙1-4(研修内容計画書)'!$G$16:$H$19,$C9),L$8,"")</f>
        <v/>
      </c>
      <c r="M9" s="432" t="str">
        <f>IF(COUNTIF('別紙1-4(研修内容計画書)'!$G$20:$H$23,$C9),M$8,"")</f>
        <v/>
      </c>
      <c r="N9" s="432" t="str">
        <f>IF(COUNTIF('別紙1-4(研修内容計画書)'!$G$24:$H$27,$C9),N$8,"")</f>
        <v/>
      </c>
      <c r="O9" s="432" t="str">
        <f>IF(COUNTIF('別紙1-4(研修内容計画書)'!$G$28:$H$31,$C9),O$8,"")</f>
        <v/>
      </c>
      <c r="P9" s="432" t="str">
        <f>IF(COUNTIF('別紙1-4(研修内容計画書)'!$G$32:$H$35,$C9),P$8,"")</f>
        <v/>
      </c>
      <c r="Q9" s="432" t="str">
        <f>IF(COUNTIF('別紙1-4(研修内容計画書)'!$G$36:$H$39,$C9),Q$8,"")</f>
        <v/>
      </c>
      <c r="R9" s="432" t="str">
        <f>IF(COUNTIF('別紙1-4(研修内容計画書)'!$G$40:$H$43,$C9),R$8,"")</f>
        <v/>
      </c>
      <c r="S9" s="432" t="str">
        <f>IF(COUNTIF('別紙1-4(研修内容計画書)'!$G$44:$H$47,$C9),S$8,"")</f>
        <v/>
      </c>
      <c r="T9" s="432" t="str">
        <f>IF(COUNTIF('別紙1-4(研修内容計画書)'!$G$48:$H$51,$C9),T$8,"")</f>
        <v/>
      </c>
      <c r="U9" s="432" t="str">
        <f>IF(COUNTIF('別紙1-4(研修内容計画書)'!$G$52:$H$55,$C9),U$8,"")</f>
        <v/>
      </c>
      <c r="V9" s="432" t="str">
        <f>IF(COUNTIF('別紙1-4(研修内容計画書)'!$G$56:$H$59,$C9),V$8,"")</f>
        <v/>
      </c>
      <c r="W9" s="432" t="str">
        <f>IF(COUNTIF('別紙1-4(研修内容計画書)'!$G$60:$H$63,$C9),W$8,"")</f>
        <v/>
      </c>
      <c r="X9" s="432" t="str">
        <f>IF(COUNTIF('別紙1-4(研修内容計画書)'!$G$64:$H$67,$C9),X$8,"")</f>
        <v/>
      </c>
      <c r="Y9" s="432" t="str">
        <f>IF(COUNTIF('別紙1-4(研修内容計画書)'!$G$68:$H$71,$C9),Y$8,"")</f>
        <v/>
      </c>
      <c r="Z9" s="432" t="str">
        <f>IF(COUNTIF('別紙1-4(研修内容計画書)'!$G$72:$H$75,$C9),Z$8,"")</f>
        <v/>
      </c>
      <c r="AA9" s="432" t="str">
        <f>IF(COUNTIF('別紙1-4(研修内容計画書)'!$G$76:$H$79,$C9),AA$8,"")</f>
        <v/>
      </c>
      <c r="AB9" s="432" t="str">
        <f>IF(COUNTIF('別紙1-4(研修内容計画書)'!$G$80:$H$83,$C9),AB$8,"")</f>
        <v/>
      </c>
      <c r="AC9" s="432" t="str">
        <f>IF(COUNTIF('別紙1-4(研修内容計画書)'!$G$84:$H$87,$C9),AC$8,"")</f>
        <v/>
      </c>
      <c r="AD9" s="432" t="str">
        <f>IF(COUNTIF('別紙1-4(研修内容計画書)'!$G$88:$H$91,$C9),AD$8,"")</f>
        <v/>
      </c>
      <c r="AE9" s="432" t="str">
        <f>IF(COUNTIF('別紙1-4(研修内容計画書)'!$G$92:$H$95,$C9),AE$8,"")</f>
        <v/>
      </c>
      <c r="AF9" s="432" t="str">
        <f>IF(COUNTIF('別紙1-4(研修内容計画書)'!$G$96:$H$99,$C9),AF$8,"")</f>
        <v/>
      </c>
      <c r="AG9" s="432" t="str">
        <f>IF(COUNTIF('別紙1-4(研修内容計画書)'!$G$100:$H$103,$C9),AG$8,"")</f>
        <v/>
      </c>
      <c r="AH9" s="432" t="str">
        <f>IF(COUNTIF('別紙1-4(研修内容計画書)'!$G$104:$H$107,$C9),AH$8,"")</f>
        <v/>
      </c>
      <c r="AI9" s="432" t="str">
        <f>IF(COUNTIF('別紙1-4(研修内容計画書)'!$G$108:$H$111,$C9),AI$8,"")</f>
        <v/>
      </c>
      <c r="AJ9" s="432" t="str">
        <f>IF(COUNTIF('別紙1-4(研修内容計画書)'!$G$112:$H$115,$C9),AJ$8,"")</f>
        <v/>
      </c>
      <c r="AK9" s="432" t="str">
        <f>IF(COUNTIF('別紙1-4(研修内容計画書)'!$G$116:$H$119,$C9),AK$8,"")</f>
        <v/>
      </c>
      <c r="AL9" s="432" t="str">
        <f>IF(COUNTIF('別紙1-4(研修内容計画書)'!$G$120:$H$123,$C9),AL$8,"")</f>
        <v/>
      </c>
      <c r="AM9" s="432" t="str">
        <f>IF(COUNTIF('別紙1-4(研修内容計画書)'!$G$124:$H$127,$C9),AM$8,"")</f>
        <v/>
      </c>
      <c r="AN9" s="432" t="str">
        <f>IF(COUNTIF('別紙1-4(研修内容計画書)'!$G$128:$H$131,$C9),AN$8,"")</f>
        <v/>
      </c>
      <c r="AO9" s="432" t="str">
        <f>IF(COUNTIF('別紙1-4(研修内容計画書)'!$G$132:$H$135,$C9),AO$8,"")</f>
        <v/>
      </c>
      <c r="AP9" s="432" t="str">
        <f>IF(COUNTIF('別紙1-4(研修内容計画書)'!$G$136:$H$139,$C9),AP$8,"")</f>
        <v/>
      </c>
      <c r="AQ9" s="432" t="str">
        <f>IF(COUNTIF('別紙1-4(研修内容計画書)'!$G$140:$H$143,$C9),AQ$8,"")</f>
        <v/>
      </c>
      <c r="AR9" s="432" t="str">
        <f>IF(COUNTIF('別紙1-4(研修内容計画書)'!$G$144:$H$147,$C9),AR$8,"")</f>
        <v/>
      </c>
      <c r="AS9" s="432" t="str">
        <f>IF(COUNTIF('別紙1-4(研修内容計画書)'!$G$148:$H$151,$C9),AS$8,"")</f>
        <v/>
      </c>
      <c r="AT9" s="432" t="str">
        <f>IF(COUNTIF('別紙1-4(研修内容計画書)'!$G$152:$H$155,$C9),AT$8,"")</f>
        <v/>
      </c>
      <c r="AU9" s="432" t="str">
        <f>IF(COUNTIF('別紙1-4(研修内容計画書)'!$G$156:$H$159,$C9),AU$8,"")</f>
        <v/>
      </c>
      <c r="AV9" s="432" t="str">
        <f>IF(COUNTIF('別紙1-4(研修内容計画書)'!$G$160:$H$163,$C9),AV$8,"")</f>
        <v/>
      </c>
      <c r="AW9" s="441" t="str">
        <f>IF(COUNTIF('別紙1-4(研修内容計画書)'!$G$164:$H$167,$C9),AW$8,"")</f>
        <v/>
      </c>
      <c r="AX9" s="441" t="str">
        <f>IF(COUNTIF('別紙1-4(研修内容計画書)'!$G$168:$H$171,$C9),AX$8,"")</f>
        <v/>
      </c>
      <c r="AY9" s="441" t="str">
        <f>IF(COUNTIF('別紙1-4(研修内容計画書)'!$G$172:$H$175,$C9),AY$8,"")</f>
        <v/>
      </c>
      <c r="AZ9" s="441" t="str">
        <f>IF(COUNTIF('別紙1-4(研修内容計画書)'!$G$176:$H$179,$C9),AZ$8,"")</f>
        <v/>
      </c>
      <c r="BA9" s="441" t="str">
        <f>IF(COUNTIF('別紙1-4(研修内容計画書)'!$G$180:$H$183,$C9),BA$8,"")</f>
        <v/>
      </c>
      <c r="BB9" s="441" t="str">
        <f>IF(COUNTIF('別紙1-4(研修内容計画書)'!$G$184:$H$187,$C9),BB$8,"")</f>
        <v/>
      </c>
      <c r="BC9" s="441" t="str">
        <f>IF(COUNTIF('別紙1-4(研修内容計画書)'!$G$188:$H$191,$C9),BC$8,"")</f>
        <v/>
      </c>
      <c r="BD9" s="441" t="str">
        <f>IF(COUNTIF('別紙1-4(研修内容計画書)'!$G$192:$H$195,$C9),BD$8,"")</f>
        <v/>
      </c>
      <c r="BE9" s="441" t="str">
        <f>IF(COUNTIF('別紙1-4(研修内容計画書)'!$G$196:$H$199,$C9),BE$8,"")</f>
        <v/>
      </c>
      <c r="BF9" s="441" t="str">
        <f>IF(COUNTIF('別紙1-4(研修内容計画書)'!$G$200:$H$203,$C9),BF$8,"")</f>
        <v/>
      </c>
      <c r="BG9" s="441" t="str">
        <f>IF(COUNTIF('別紙1-4(研修内容計画書)'!$G$204:$H$207,$C9),BG$8,"")</f>
        <v/>
      </c>
      <c r="BH9" s="441" t="str">
        <f>IF(COUNTIF('別紙1-4(研修内容計画書)'!$G$208:$H$211,$C9),BH$8,"")</f>
        <v/>
      </c>
      <c r="BI9" s="441" t="str">
        <f>IF(COUNTIF('別紙1-4(研修内容計画書)'!$G$212:$H$215,$C9),BI$8,"")</f>
        <v/>
      </c>
      <c r="BJ9" s="441" t="str">
        <f>IF(COUNTIF('別紙1-4(研修内容計画書)'!$G$216:$H$219,$C9),BJ$8,"")</f>
        <v/>
      </c>
      <c r="BK9" s="441" t="str">
        <f>IF(COUNTIF('別紙1-4(研修内容計画書)'!$G$220:$H$223,$C9),BK$8,"")</f>
        <v/>
      </c>
      <c r="BL9" s="441" t="str">
        <f>IF(COUNTIF('別紙1-4(研修内容計画書)'!$G$224:$H$227,$C9),BL$8,"")</f>
        <v/>
      </c>
      <c r="BM9" s="441" t="str">
        <f>IF(COUNTIF('別紙1-4(研修内容計画書)'!$G$228:$H$231,$C9),BM$8,"")</f>
        <v/>
      </c>
      <c r="BN9" s="441" t="str">
        <f>IF(COUNTIF('別紙1-4(研修内容計画書)'!$G$232:$H$235,$C9),BN$8,"")</f>
        <v/>
      </c>
      <c r="BO9" s="441" t="str">
        <f>IF(COUNTIF('別紙1-4(研修内容計画書)'!$G$236:$H$239,$C9),BO$8,"")</f>
        <v/>
      </c>
      <c r="BP9" s="441" t="str">
        <f>IF(COUNTIF('別紙1-4(研修内容計画書)'!$G$240:$H$243,$C9),BP$8,"")</f>
        <v/>
      </c>
      <c r="BQ9" s="441" t="str">
        <f>IF(COUNTIF('別紙1-4(研修内容計画書)'!$G$244:$H$247,$C9),BQ$8,"")</f>
        <v/>
      </c>
      <c r="BR9" s="441" t="str">
        <f>IF(COUNTIF('別紙1-4(研修内容計画書)'!$G$248:$H$251,$C9),BR$8,"")</f>
        <v/>
      </c>
      <c r="BS9" s="441" t="str">
        <f>IF(COUNTIF('別紙1-4(研修内容計画書)'!$G$252:$H$255,$C9),BS$8,"")</f>
        <v/>
      </c>
      <c r="BT9" s="441" t="str">
        <f>IF(COUNTIF('別紙1-4(研修内容計画書)'!$G$256:$H$259,$C9),BT$8,"")</f>
        <v/>
      </c>
      <c r="BU9" s="441" t="str">
        <f>IF(COUNTIF('別紙1-4(研修内容計画書)'!$G$260:$H$263,$C9),BU$8,"")</f>
        <v/>
      </c>
      <c r="BV9" s="441" t="str">
        <f>IF(COUNTIF('別紙1-4(研修内容計画書)'!$G$264:$H$267,$C9),BV$8,"")</f>
        <v/>
      </c>
      <c r="BW9" s="441" t="str">
        <f>IF(COUNTIF('別紙1-4(研修内容計画書)'!$G$268:$H$271,$C9),BW$8,"")</f>
        <v/>
      </c>
      <c r="BX9" s="441" t="str">
        <f>IF(COUNTIF('別紙1-4(研修内容計画書)'!$G$272:$H$275,$C9),BX$8,"")</f>
        <v/>
      </c>
      <c r="BY9" s="441" t="str">
        <f>IF(COUNTIF('別紙1-4(研修内容計画書)'!$G$276:$H$279,$C9),BY$8,"")</f>
        <v/>
      </c>
      <c r="BZ9" s="441" t="str">
        <f>IF(COUNTIF('別紙1-4(研修内容計画書)'!$G$280:$H$283,$C9),BZ$8,"")</f>
        <v/>
      </c>
      <c r="CA9" s="441" t="str">
        <f>IF(COUNTIF('別紙1-4(研修内容計画書)'!$G$284:$H$287,$C9),CA$8,"")</f>
        <v/>
      </c>
      <c r="CB9" s="441" t="str">
        <f>IF(COUNTIF('別紙1-4(研修内容計画書)'!$G$288:$H$291,$C9),CB$8,"")</f>
        <v/>
      </c>
      <c r="CC9" s="441" t="str">
        <f>IF(COUNTIF('別紙1-4(研修内容計画書)'!$G$292:$H$295,$C9),CC$8,"")</f>
        <v/>
      </c>
      <c r="CD9" s="442"/>
      <c r="CE9" s="409"/>
    </row>
    <row r="10" spans="1:85" ht="18.75" customHeight="1">
      <c r="A10" s="435">
        <v>2</v>
      </c>
      <c r="B10" s="436" t="str">
        <f>IF(AND('別紙1-7(研修責任者教育担当者)'!E10="〇",'別紙1-7(研修責任者教育担当者)'!F10="〇"),"専任・兼任",IF('別紙1-7(研修責任者教育担当者)'!E10="〇","専任",IF('別紙1-7(研修責任者教育担当者)'!F10="〇","兼任","")))</f>
        <v/>
      </c>
      <c r="C10" s="444">
        <f>VLOOKUP(A10,'別紙1-7(研修責任者教育担当者)'!$B$9:$C$13,2,0)</f>
        <v>0</v>
      </c>
      <c r="D10" s="464" t="s">
        <v>205</v>
      </c>
      <c r="E10" s="465"/>
      <c r="F10" s="403" t="e">
        <f t="shared" ref="F10:F13" si="1">ROUNDDOWN(E10/$F$6,0)</f>
        <v>#DIV/0!</v>
      </c>
      <c r="G10" s="404" t="e">
        <f>ROUNDDOWN(F10*H10,0)</f>
        <v>#DIV/0!</v>
      </c>
      <c r="H10" s="405">
        <f t="shared" si="0"/>
        <v>0</v>
      </c>
      <c r="I10" s="405"/>
      <c r="J10" s="406" t="str">
        <f>IF(COUNTIF('別紙1-4(研修内容計画書)'!$G$8:$H$11,$C10),J$8,"")</f>
        <v/>
      </c>
      <c r="K10" s="407" t="str">
        <f>IF(COUNTIF('別紙1-4(研修内容計画書)'!$G$12:$H$15,$C10),K$8,"")</f>
        <v/>
      </c>
      <c r="L10" s="407" t="str">
        <f>IF(COUNTIF('別紙1-4(研修内容計画書)'!$G$16:$H$19,$C10),L$8,"")</f>
        <v/>
      </c>
      <c r="M10" s="407" t="str">
        <f>IF(COUNTIF('別紙1-4(研修内容計画書)'!$G$20:$H$23,$C10),M$8,"")</f>
        <v/>
      </c>
      <c r="N10" s="407" t="str">
        <f>IF(COUNTIF('別紙1-4(研修内容計画書)'!$G$24:$H$27,$C10),N$8,"")</f>
        <v/>
      </c>
      <c r="O10" s="407" t="str">
        <f>IF(COUNTIF('別紙1-4(研修内容計画書)'!$G$28:$H$31,$C10),O$8,"")</f>
        <v/>
      </c>
      <c r="P10" s="407" t="str">
        <f>IF(COUNTIF('別紙1-4(研修内容計画書)'!$G$32:$H$35,$C10),P$8,"")</f>
        <v/>
      </c>
      <c r="Q10" s="407" t="str">
        <f>IF(COUNTIF('別紙1-4(研修内容計画書)'!$G$36:$H$39,$C10),Q$8,"")</f>
        <v/>
      </c>
      <c r="R10" s="407" t="str">
        <f>IF(COUNTIF('別紙1-4(研修内容計画書)'!$G$40:$H$43,$C10),R$8,"")</f>
        <v/>
      </c>
      <c r="S10" s="407" t="str">
        <f>IF(COUNTIF('別紙1-4(研修内容計画書)'!$G$44:$H$47,$C10),S$8,"")</f>
        <v/>
      </c>
      <c r="T10" s="407" t="str">
        <f>IF(COUNTIF('別紙1-4(研修内容計画書)'!$G$48:$H$51,$C10),T$8,"")</f>
        <v/>
      </c>
      <c r="U10" s="407" t="str">
        <f>IF(COUNTIF('別紙1-4(研修内容計画書)'!$G$52:$H$55,$C10),U$8,"")</f>
        <v/>
      </c>
      <c r="V10" s="407" t="str">
        <f>IF(COUNTIF('別紙1-4(研修内容計画書)'!$G$56:$H$59,$C10),V$8,"")</f>
        <v/>
      </c>
      <c r="W10" s="407" t="str">
        <f>IF(COUNTIF('別紙1-4(研修内容計画書)'!$G$60:$H$63,$C10),W$8,"")</f>
        <v/>
      </c>
      <c r="X10" s="407" t="str">
        <f>IF(COUNTIF('別紙1-4(研修内容計画書)'!$G$64:$H$67,$C10),X$8,"")</f>
        <v/>
      </c>
      <c r="Y10" s="407" t="str">
        <f>IF(COUNTIF('別紙1-4(研修内容計画書)'!$G$68:$H$71,$C10),Y$8,"")</f>
        <v/>
      </c>
      <c r="Z10" s="407" t="str">
        <f>IF(COUNTIF('別紙1-4(研修内容計画書)'!$G$72:$H$75,$C10),Z$8,"")</f>
        <v/>
      </c>
      <c r="AA10" s="407" t="str">
        <f>IF(COUNTIF('別紙1-4(研修内容計画書)'!$G$76:$H$79,$C10),AA$8,"")</f>
        <v/>
      </c>
      <c r="AB10" s="407" t="str">
        <f>IF(COUNTIF('別紙1-4(研修内容計画書)'!$G$80:$H$83,$C10),AB$8,"")</f>
        <v/>
      </c>
      <c r="AC10" s="407" t="str">
        <f>IF(COUNTIF('別紙1-4(研修内容計画書)'!$G$84:$H$87,$C10),AC$8,"")</f>
        <v/>
      </c>
      <c r="AD10" s="407" t="str">
        <f>IF(COUNTIF('別紙1-4(研修内容計画書)'!$G$88:$H$91,$C10),AD$8,"")</f>
        <v/>
      </c>
      <c r="AE10" s="407" t="str">
        <f>IF(COUNTIF('別紙1-4(研修内容計画書)'!$G$92:$H$95,$C10),AE$8,"")</f>
        <v/>
      </c>
      <c r="AF10" s="407" t="str">
        <f>IF(COUNTIF('別紙1-4(研修内容計画書)'!$G$96:$H$99,$C10),AF$8,"")</f>
        <v/>
      </c>
      <c r="AG10" s="407" t="str">
        <f>IF(COUNTIF('別紙1-4(研修内容計画書)'!$G$100:$H$103,$C10),AG$8,"")</f>
        <v/>
      </c>
      <c r="AH10" s="407" t="str">
        <f>IF(COUNTIF('別紙1-4(研修内容計画書)'!$G$104:$H$107,$C10),AH$8,"")</f>
        <v/>
      </c>
      <c r="AI10" s="407" t="str">
        <f>IF(COUNTIF('別紙1-4(研修内容計画書)'!$G$108:$H$111,$C10),AI$8,"")</f>
        <v/>
      </c>
      <c r="AJ10" s="407" t="str">
        <f>IF(COUNTIF('別紙1-4(研修内容計画書)'!$G$112:$H$115,$C10),AJ$8,"")</f>
        <v/>
      </c>
      <c r="AK10" s="407" t="str">
        <f>IF(COUNTIF('別紙1-4(研修内容計画書)'!$G$116:$H$119,$C10),AK$8,"")</f>
        <v/>
      </c>
      <c r="AL10" s="407" t="str">
        <f>IF(COUNTIF('別紙1-4(研修内容計画書)'!$G$120:$H$123,$C10),AL$8,"")</f>
        <v/>
      </c>
      <c r="AM10" s="407" t="str">
        <f>IF(COUNTIF('別紙1-4(研修内容計画書)'!$G$124:$H$127,$C10),AM$8,"")</f>
        <v/>
      </c>
      <c r="AN10" s="407" t="str">
        <f>IF(COUNTIF('別紙1-4(研修内容計画書)'!$G$128:$H$131,$C10),AN$8,"")</f>
        <v/>
      </c>
      <c r="AO10" s="407" t="str">
        <f>IF(COUNTIF('別紙1-4(研修内容計画書)'!$G$132:$H$135,$C10),AO$8,"")</f>
        <v/>
      </c>
      <c r="AP10" s="407" t="str">
        <f>IF(COUNTIF('別紙1-4(研修内容計画書)'!$G$136:$H$139,$C10),AP$8,"")</f>
        <v/>
      </c>
      <c r="AQ10" s="407" t="str">
        <f>IF(COUNTIF('別紙1-4(研修内容計画書)'!$G$140:$H$143,$C10),AQ$8,"")</f>
        <v/>
      </c>
      <c r="AR10" s="407" t="str">
        <f>IF(COUNTIF('別紙1-4(研修内容計画書)'!$G$144:$H$147,$C10),AR$8,"")</f>
        <v/>
      </c>
      <c r="AS10" s="407" t="str">
        <f>IF(COUNTIF('別紙1-4(研修内容計画書)'!$G$148:$H$151,$C10),AS$8,"")</f>
        <v/>
      </c>
      <c r="AT10" s="407" t="str">
        <f>IF(COUNTIF('別紙1-4(研修内容計画書)'!$G$152:$H$155,$C10),AT$8,"")</f>
        <v/>
      </c>
      <c r="AU10" s="407" t="str">
        <f>IF(COUNTIF('別紙1-4(研修内容計画書)'!$G$156:$H$159,$C10),AU$8,"")</f>
        <v/>
      </c>
      <c r="AV10" s="407" t="str">
        <f>IF(COUNTIF('別紙1-4(研修内容計画書)'!$G$160:$H$163,$C10),AV$8,"")</f>
        <v/>
      </c>
      <c r="AW10" s="407" t="str">
        <f>IF(COUNTIF('別紙1-4(研修内容計画書)'!$G$164:$H$167,$C10),AW$8,"")</f>
        <v/>
      </c>
      <c r="AX10" s="407" t="str">
        <f>IF(COUNTIF('別紙1-4(研修内容計画書)'!$G$168:$H$171,$C10),AX$8,"")</f>
        <v/>
      </c>
      <c r="AY10" s="407" t="str">
        <f>IF(COUNTIF('別紙1-4(研修内容計画書)'!$G$172:$H$175,$C10),AY$8,"")</f>
        <v/>
      </c>
      <c r="AZ10" s="407" t="str">
        <f>IF(COUNTIF('別紙1-4(研修内容計画書)'!$G$176:$H$179,$C10),AZ$8,"")</f>
        <v/>
      </c>
      <c r="BA10" s="407" t="str">
        <f>IF(COUNTIF('別紙1-4(研修内容計画書)'!$G$180:$H$183,$C10),BA$8,"")</f>
        <v/>
      </c>
      <c r="BB10" s="407" t="str">
        <f>IF(COUNTIF('別紙1-4(研修内容計画書)'!$G$184:$H$187,$C10),BB$8,"")</f>
        <v/>
      </c>
      <c r="BC10" s="407" t="str">
        <f>IF(COUNTIF('別紙1-4(研修内容計画書)'!$G$188:$H$191,$C10),BC$8,"")</f>
        <v/>
      </c>
      <c r="BD10" s="407" t="str">
        <f>IF(COUNTIF('別紙1-4(研修内容計画書)'!$G$192:$H$195,$C10),BD$8,"")</f>
        <v/>
      </c>
      <c r="BE10" s="407" t="str">
        <f>IF(COUNTIF('別紙1-4(研修内容計画書)'!$G$196:$H$199,$C10),BE$8,"")</f>
        <v/>
      </c>
      <c r="BF10" s="407" t="str">
        <f>IF(COUNTIF('別紙1-4(研修内容計画書)'!$G$200:$H$203,$C10),BF$8,"")</f>
        <v/>
      </c>
      <c r="BG10" s="407" t="str">
        <f>IF(COUNTIF('別紙1-4(研修内容計画書)'!$G$204:$H$207,$C10),BG$8,"")</f>
        <v/>
      </c>
      <c r="BH10" s="407" t="str">
        <f>IF(COUNTIF('別紙1-4(研修内容計画書)'!$G$208:$H$211,$C10),BH$8,"")</f>
        <v/>
      </c>
      <c r="BI10" s="407" t="str">
        <f>IF(COUNTIF('別紙1-4(研修内容計画書)'!$G$212:$H$215,$C10),BI$8,"")</f>
        <v/>
      </c>
      <c r="BJ10" s="407" t="str">
        <f>IF(COUNTIF('別紙1-4(研修内容計画書)'!$G$216:$H$219,$C10),BJ$8,"")</f>
        <v/>
      </c>
      <c r="BK10" s="407" t="str">
        <f>IF(COUNTIF('別紙1-4(研修内容計画書)'!$G$220:$H$223,$C10),BK$8,"")</f>
        <v/>
      </c>
      <c r="BL10" s="407" t="str">
        <f>IF(COUNTIF('別紙1-4(研修内容計画書)'!$G$224:$H$227,$C10),BL$8,"")</f>
        <v/>
      </c>
      <c r="BM10" s="407" t="str">
        <f>IF(COUNTIF('別紙1-4(研修内容計画書)'!$G$228:$H$231,$C10),BM$8,"")</f>
        <v/>
      </c>
      <c r="BN10" s="407" t="str">
        <f>IF(COUNTIF('別紙1-4(研修内容計画書)'!$G$232:$H$235,$C10),BN$8,"")</f>
        <v/>
      </c>
      <c r="BO10" s="407" t="str">
        <f>IF(COUNTIF('別紙1-4(研修内容計画書)'!$G$236:$H$239,$C10),BO$8,"")</f>
        <v/>
      </c>
      <c r="BP10" s="407" t="str">
        <f>IF(COUNTIF('別紙1-4(研修内容計画書)'!$G$240:$H$243,$C10),BP$8,"")</f>
        <v/>
      </c>
      <c r="BQ10" s="407" t="str">
        <f>IF(COUNTIF('別紙1-4(研修内容計画書)'!$G$244:$H$247,$C10),BQ$8,"")</f>
        <v/>
      </c>
      <c r="BR10" s="407" t="str">
        <f>IF(COUNTIF('別紙1-4(研修内容計画書)'!$G$248:$H$251,$C10),BR$8,"")</f>
        <v/>
      </c>
      <c r="BS10" s="407" t="str">
        <f>IF(COUNTIF('別紙1-4(研修内容計画書)'!$G$252:$H$255,$C10),BS$8,"")</f>
        <v/>
      </c>
      <c r="BT10" s="407" t="str">
        <f>IF(COUNTIF('別紙1-4(研修内容計画書)'!$G$256:$H$259,$C10),BT$8,"")</f>
        <v/>
      </c>
      <c r="BU10" s="407" t="str">
        <f>IF(COUNTIF('別紙1-4(研修内容計画書)'!$G$260:$H$263,$C10),BU$8,"")</f>
        <v/>
      </c>
      <c r="BV10" s="407" t="str">
        <f>IF(COUNTIF('別紙1-4(研修内容計画書)'!$G$264:$H$267,$C10),BV$8,"")</f>
        <v/>
      </c>
      <c r="BW10" s="407" t="str">
        <f>IF(COUNTIF('別紙1-4(研修内容計画書)'!$G$268:$H$271,$C10),BW$8,"")</f>
        <v/>
      </c>
      <c r="BX10" s="407" t="str">
        <f>IF(COUNTIF('別紙1-4(研修内容計画書)'!$G$272:$H$275,$C10),BX$8,"")</f>
        <v/>
      </c>
      <c r="BY10" s="407" t="str">
        <f>IF(COUNTIF('別紙1-4(研修内容計画書)'!$G$276:$H$279,$C10),BY$8,"")</f>
        <v/>
      </c>
      <c r="BZ10" s="407" t="str">
        <f>IF(COUNTIF('別紙1-4(研修内容計画書)'!$G$280:$H$283,$C10),BZ$8,"")</f>
        <v/>
      </c>
      <c r="CA10" s="407" t="str">
        <f>IF(COUNTIF('別紙1-4(研修内容計画書)'!$G$284:$H$287,$C10),CA$8,"")</f>
        <v/>
      </c>
      <c r="CB10" s="407" t="str">
        <f>IF(COUNTIF('別紙1-4(研修内容計画書)'!$G$288:$H$291,$C10),CB$8,"")</f>
        <v/>
      </c>
      <c r="CC10" s="407" t="str">
        <f>IF(COUNTIF('別紙1-4(研修内容計画書)'!$G$292:$H$295,$C10),CC$8,"")</f>
        <v/>
      </c>
      <c r="CD10" s="408"/>
      <c r="CE10" s="409"/>
    </row>
    <row r="11" spans="1:85" ht="18.75" customHeight="1">
      <c r="A11" s="435">
        <v>3</v>
      </c>
      <c r="B11" s="436" t="str">
        <f>IF(AND('別紙1-7(研修責任者教育担当者)'!E11="〇",'別紙1-7(研修責任者教育担当者)'!F11="〇"),"専任・兼任",IF('別紙1-7(研修責任者教育担当者)'!E11="〇","専任",IF('別紙1-7(研修責任者教育担当者)'!F11="〇","兼任","")))</f>
        <v/>
      </c>
      <c r="C11" s="437">
        <f>VLOOKUP(A11,'別紙1-7(研修責任者教育担当者)'!$B$9:$C$13,2,0)</f>
        <v>0</v>
      </c>
      <c r="D11" s="464" t="s">
        <v>205</v>
      </c>
      <c r="E11" s="465"/>
      <c r="F11" s="403" t="e">
        <f t="shared" si="1"/>
        <v>#DIV/0!</v>
      </c>
      <c r="G11" s="404" t="e">
        <f>ROUNDDOWN(F11*H11,0)</f>
        <v>#DIV/0!</v>
      </c>
      <c r="H11" s="405">
        <f t="shared" si="0"/>
        <v>0</v>
      </c>
      <c r="I11" s="405"/>
      <c r="J11" s="406" t="str">
        <f>IF(COUNTIF('別紙1-4(研修内容計画書)'!$G$8:$H$11,$C11),J$8,"")</f>
        <v/>
      </c>
      <c r="K11" s="407" t="str">
        <f>IF(COUNTIF('別紙1-4(研修内容計画書)'!$G$12:$H$15,$C11),K$8,"")</f>
        <v/>
      </c>
      <c r="L11" s="407" t="str">
        <f>IF(COUNTIF('別紙1-4(研修内容計画書)'!$G$16:$H$19,$C11),L$8,"")</f>
        <v/>
      </c>
      <c r="M11" s="407" t="str">
        <f>IF(COUNTIF('別紙1-4(研修内容計画書)'!$G$20:$H$23,$C11),M$8,"")</f>
        <v/>
      </c>
      <c r="N11" s="407" t="str">
        <f>IF(COUNTIF('別紙1-4(研修内容計画書)'!$G$24:$H$27,$C11),N$8,"")</f>
        <v/>
      </c>
      <c r="O11" s="407" t="str">
        <f>IF(COUNTIF('別紙1-4(研修内容計画書)'!$G$28:$H$31,$C11),O$8,"")</f>
        <v/>
      </c>
      <c r="P11" s="407" t="str">
        <f>IF(COUNTIF('別紙1-4(研修内容計画書)'!$G$32:$H$35,$C11),P$8,"")</f>
        <v/>
      </c>
      <c r="Q11" s="407" t="str">
        <f>IF(COUNTIF('別紙1-4(研修内容計画書)'!$G$36:$H$39,$C11),Q$8,"")</f>
        <v/>
      </c>
      <c r="R11" s="407" t="str">
        <f>IF(COUNTIF('別紙1-4(研修内容計画書)'!$G$40:$H$43,$C11),R$8,"")</f>
        <v/>
      </c>
      <c r="S11" s="407" t="str">
        <f>IF(COUNTIF('別紙1-4(研修内容計画書)'!$G$44:$H$47,$C11),S$8,"")</f>
        <v/>
      </c>
      <c r="T11" s="407" t="str">
        <f>IF(COUNTIF('別紙1-4(研修内容計画書)'!$G$48:$H$51,$C11),T$8,"")</f>
        <v/>
      </c>
      <c r="U11" s="407" t="str">
        <f>IF(COUNTIF('別紙1-4(研修内容計画書)'!$G$52:$H$55,$C11),U$8,"")</f>
        <v/>
      </c>
      <c r="V11" s="407" t="str">
        <f>IF(COUNTIF('別紙1-4(研修内容計画書)'!$G$56:$H$59,$C11),V$8,"")</f>
        <v/>
      </c>
      <c r="W11" s="407" t="str">
        <f>IF(COUNTIF('別紙1-4(研修内容計画書)'!$G$60:$H$63,$C11),W$8,"")</f>
        <v/>
      </c>
      <c r="X11" s="407" t="str">
        <f>IF(COUNTIF('別紙1-4(研修内容計画書)'!$G$64:$H$67,$C11),X$8,"")</f>
        <v/>
      </c>
      <c r="Y11" s="407" t="str">
        <f>IF(COUNTIF('別紙1-4(研修内容計画書)'!$G$68:$H$71,$C11),Y$8,"")</f>
        <v/>
      </c>
      <c r="Z11" s="407" t="str">
        <f>IF(COUNTIF('別紙1-4(研修内容計画書)'!$G$72:$H$75,$C11),Z$8,"")</f>
        <v/>
      </c>
      <c r="AA11" s="407" t="str">
        <f>IF(COUNTIF('別紙1-4(研修内容計画書)'!$G$76:$H$79,$C11),AA$8,"")</f>
        <v/>
      </c>
      <c r="AB11" s="407" t="str">
        <f>IF(COUNTIF('別紙1-4(研修内容計画書)'!$G$80:$H$83,$C11),AB$8,"")</f>
        <v/>
      </c>
      <c r="AC11" s="407" t="str">
        <f>IF(COUNTIF('別紙1-4(研修内容計画書)'!$G$84:$H$87,$C11),AC$8,"")</f>
        <v/>
      </c>
      <c r="AD11" s="407" t="str">
        <f>IF(COUNTIF('別紙1-4(研修内容計画書)'!$G$88:$H$91,$C11),AD$8,"")</f>
        <v/>
      </c>
      <c r="AE11" s="407" t="str">
        <f>IF(COUNTIF('別紙1-4(研修内容計画書)'!$G$92:$H$95,$C11),AE$8,"")</f>
        <v/>
      </c>
      <c r="AF11" s="407" t="str">
        <f>IF(COUNTIF('別紙1-4(研修内容計画書)'!$G$96:$H$99,$C11),AF$8,"")</f>
        <v/>
      </c>
      <c r="AG11" s="407" t="str">
        <f>IF(COUNTIF('別紙1-4(研修内容計画書)'!$G$100:$H$103,$C11),AG$8,"")</f>
        <v/>
      </c>
      <c r="AH11" s="407" t="str">
        <f>IF(COUNTIF('別紙1-4(研修内容計画書)'!$G$104:$H$107,$C11),AH$8,"")</f>
        <v/>
      </c>
      <c r="AI11" s="407" t="str">
        <f>IF(COUNTIF('別紙1-4(研修内容計画書)'!$G$108:$H$111,$C11),AI$8,"")</f>
        <v/>
      </c>
      <c r="AJ11" s="407" t="str">
        <f>IF(COUNTIF('別紙1-4(研修内容計画書)'!$G$112:$H$115,$C11),AJ$8,"")</f>
        <v/>
      </c>
      <c r="AK11" s="407" t="str">
        <f>IF(COUNTIF('別紙1-4(研修内容計画書)'!$G$116:$H$119,$C11),AK$8,"")</f>
        <v/>
      </c>
      <c r="AL11" s="407" t="str">
        <f>IF(COUNTIF('別紙1-4(研修内容計画書)'!$G$120:$H$123,$C11),AL$8,"")</f>
        <v/>
      </c>
      <c r="AM11" s="407" t="str">
        <f>IF(COUNTIF('別紙1-4(研修内容計画書)'!$G$124:$H$127,$C11),AM$8,"")</f>
        <v/>
      </c>
      <c r="AN11" s="407" t="str">
        <f>IF(COUNTIF('別紙1-4(研修内容計画書)'!$G$128:$H$131,$C11),AN$8,"")</f>
        <v/>
      </c>
      <c r="AO11" s="407" t="str">
        <f>IF(COUNTIF('別紙1-4(研修内容計画書)'!$G$132:$H$135,$C11),AO$8,"")</f>
        <v/>
      </c>
      <c r="AP11" s="407" t="str">
        <f>IF(COUNTIF('別紙1-4(研修内容計画書)'!$G$136:$H$139,$C11),AP$8,"")</f>
        <v/>
      </c>
      <c r="AQ11" s="407" t="str">
        <f>IF(COUNTIF('別紙1-4(研修内容計画書)'!$G$140:$H$143,$C11),AQ$8,"")</f>
        <v/>
      </c>
      <c r="AR11" s="407" t="str">
        <f>IF(COUNTIF('別紙1-4(研修内容計画書)'!$G$144:$H$147,$C11),AR$8,"")</f>
        <v/>
      </c>
      <c r="AS11" s="407" t="str">
        <f>IF(COUNTIF('別紙1-4(研修内容計画書)'!$G$148:$H$151,$C11),AS$8,"")</f>
        <v/>
      </c>
      <c r="AT11" s="407" t="str">
        <f>IF(COUNTIF('別紙1-4(研修内容計画書)'!$G$152:$H$155,$C11),AT$8,"")</f>
        <v/>
      </c>
      <c r="AU11" s="407" t="str">
        <f>IF(COUNTIF('別紙1-4(研修内容計画書)'!$G$156:$H$159,$C11),AU$8,"")</f>
        <v/>
      </c>
      <c r="AV11" s="407" t="str">
        <f>IF(COUNTIF('別紙1-4(研修内容計画書)'!$G$160:$H$163,$C11),AV$8,"")</f>
        <v/>
      </c>
      <c r="AW11" s="407" t="str">
        <f>IF(COUNTIF('別紙1-4(研修内容計画書)'!$G$164:$H$167,$C11),AW$8,"")</f>
        <v/>
      </c>
      <c r="AX11" s="407" t="str">
        <f>IF(COUNTIF('別紙1-4(研修内容計画書)'!$G$168:$H$171,$C11),AX$8,"")</f>
        <v/>
      </c>
      <c r="AY11" s="407" t="str">
        <f>IF(COUNTIF('別紙1-4(研修内容計画書)'!$G$172:$H$175,$C11),AY$8,"")</f>
        <v/>
      </c>
      <c r="AZ11" s="407" t="str">
        <f>IF(COUNTIF('別紙1-4(研修内容計画書)'!$G$176:$H$179,$C11),AZ$8,"")</f>
        <v/>
      </c>
      <c r="BA11" s="407" t="str">
        <f>IF(COUNTIF('別紙1-4(研修内容計画書)'!$G$180:$H$183,$C11),BA$8,"")</f>
        <v/>
      </c>
      <c r="BB11" s="407" t="str">
        <f>IF(COUNTIF('別紙1-4(研修内容計画書)'!$G$184:$H$187,$C11),BB$8,"")</f>
        <v/>
      </c>
      <c r="BC11" s="407" t="str">
        <f>IF(COUNTIF('別紙1-4(研修内容計画書)'!$G$188:$H$191,$C11),BC$8,"")</f>
        <v/>
      </c>
      <c r="BD11" s="407" t="str">
        <f>IF(COUNTIF('別紙1-4(研修内容計画書)'!$G$192:$H$195,$C11),BD$8,"")</f>
        <v/>
      </c>
      <c r="BE11" s="407" t="str">
        <f>IF(COUNTIF('別紙1-4(研修内容計画書)'!$G$196:$H$199,$C11),BE$8,"")</f>
        <v/>
      </c>
      <c r="BF11" s="407" t="str">
        <f>IF(COUNTIF('別紙1-4(研修内容計画書)'!$G$200:$H$203,$C11),BF$8,"")</f>
        <v/>
      </c>
      <c r="BG11" s="407" t="str">
        <f>IF(COUNTIF('別紙1-4(研修内容計画書)'!$G$204:$H$207,$C11),BG$8,"")</f>
        <v/>
      </c>
      <c r="BH11" s="407" t="str">
        <f>IF(COUNTIF('別紙1-4(研修内容計画書)'!$G$208:$H$211,$C11),BH$8,"")</f>
        <v/>
      </c>
      <c r="BI11" s="407" t="str">
        <f>IF(COUNTIF('別紙1-4(研修内容計画書)'!$G$212:$H$215,$C11),BI$8,"")</f>
        <v/>
      </c>
      <c r="BJ11" s="407" t="str">
        <f>IF(COUNTIF('別紙1-4(研修内容計画書)'!$G$216:$H$219,$C11),BJ$8,"")</f>
        <v/>
      </c>
      <c r="BK11" s="407" t="str">
        <f>IF(COUNTIF('別紙1-4(研修内容計画書)'!$G$220:$H$223,$C11),BK$8,"")</f>
        <v/>
      </c>
      <c r="BL11" s="407" t="str">
        <f>IF(COUNTIF('別紙1-4(研修内容計画書)'!$G$224:$H$227,$C11),BL$8,"")</f>
        <v/>
      </c>
      <c r="BM11" s="407" t="str">
        <f>IF(COUNTIF('別紙1-4(研修内容計画書)'!$G$228:$H$231,$C11),BM$8,"")</f>
        <v/>
      </c>
      <c r="BN11" s="407" t="str">
        <f>IF(COUNTIF('別紙1-4(研修内容計画書)'!$G$232:$H$235,$C11),BN$8,"")</f>
        <v/>
      </c>
      <c r="BO11" s="407" t="str">
        <f>IF(COUNTIF('別紙1-4(研修内容計画書)'!$G$236:$H$239,$C11),BO$8,"")</f>
        <v/>
      </c>
      <c r="BP11" s="407" t="str">
        <f>IF(COUNTIF('別紙1-4(研修内容計画書)'!$G$240:$H$243,$C11),BP$8,"")</f>
        <v/>
      </c>
      <c r="BQ11" s="407" t="str">
        <f>IF(COUNTIF('別紙1-4(研修内容計画書)'!$G$244:$H$247,$C11),BQ$8,"")</f>
        <v/>
      </c>
      <c r="BR11" s="407" t="str">
        <f>IF(COUNTIF('別紙1-4(研修内容計画書)'!$G$248:$H$251,$C11),BR$8,"")</f>
        <v/>
      </c>
      <c r="BS11" s="407" t="str">
        <f>IF(COUNTIF('別紙1-4(研修内容計画書)'!$G$252:$H$255,$C11),BS$8,"")</f>
        <v/>
      </c>
      <c r="BT11" s="407" t="str">
        <f>IF(COUNTIF('別紙1-4(研修内容計画書)'!$G$256:$H$259,$C11),BT$8,"")</f>
        <v/>
      </c>
      <c r="BU11" s="407" t="str">
        <f>IF(COUNTIF('別紙1-4(研修内容計画書)'!$G$260:$H$263,$C11),BU$8,"")</f>
        <v/>
      </c>
      <c r="BV11" s="407" t="str">
        <f>IF(COUNTIF('別紙1-4(研修内容計画書)'!$G$264:$H$267,$C11),BV$8,"")</f>
        <v/>
      </c>
      <c r="BW11" s="407" t="str">
        <f>IF(COUNTIF('別紙1-4(研修内容計画書)'!$G$268:$H$271,$C11),BW$8,"")</f>
        <v/>
      </c>
      <c r="BX11" s="407" t="str">
        <f>IF(COUNTIF('別紙1-4(研修内容計画書)'!$G$272:$H$275,$C11),BX$8,"")</f>
        <v/>
      </c>
      <c r="BY11" s="407" t="str">
        <f>IF(COUNTIF('別紙1-4(研修内容計画書)'!$G$276:$H$279,$C11),BY$8,"")</f>
        <v/>
      </c>
      <c r="BZ11" s="407" t="str">
        <f>IF(COUNTIF('別紙1-4(研修内容計画書)'!$G$280:$H$283,$C11),BZ$8,"")</f>
        <v/>
      </c>
      <c r="CA11" s="407" t="str">
        <f>IF(COUNTIF('別紙1-4(研修内容計画書)'!$G$284:$H$287,$C11),CA$8,"")</f>
        <v/>
      </c>
      <c r="CB11" s="407" t="str">
        <f>IF(COUNTIF('別紙1-4(研修内容計画書)'!$G$288:$H$291,$C11),CB$8,"")</f>
        <v/>
      </c>
      <c r="CC11" s="407" t="str">
        <f>IF(COUNTIF('別紙1-4(研修内容計画書)'!$G$292:$H$295,$C11),CC$8,"")</f>
        <v/>
      </c>
      <c r="CD11" s="408"/>
      <c r="CE11" s="409"/>
    </row>
    <row r="12" spans="1:85" ht="18.75" customHeight="1">
      <c r="A12" s="435">
        <v>4</v>
      </c>
      <c r="B12" s="436" t="str">
        <f>IF(AND('別紙1-7(研修責任者教育担当者)'!E12="〇",'別紙1-7(研修責任者教育担当者)'!F12="〇"),"専任・兼任",IF('別紙1-7(研修責任者教育担当者)'!E12="〇","専任",IF('別紙1-7(研修責任者教育担当者)'!F12="〇","兼任","")))</f>
        <v/>
      </c>
      <c r="C12" s="437">
        <f>VLOOKUP(A12,'別紙1-7(研修責任者教育担当者)'!$B$9:$C$13,2,0)</f>
        <v>0</v>
      </c>
      <c r="D12" s="464" t="s">
        <v>205</v>
      </c>
      <c r="E12" s="465"/>
      <c r="F12" s="403" t="e">
        <f t="shared" si="1"/>
        <v>#DIV/0!</v>
      </c>
      <c r="G12" s="404" t="e">
        <f t="shared" ref="G12:G13" si="2">ROUNDDOWN(F12*H12,0)</f>
        <v>#DIV/0!</v>
      </c>
      <c r="H12" s="405">
        <f t="shared" si="0"/>
        <v>0</v>
      </c>
      <c r="I12" s="405"/>
      <c r="J12" s="406" t="str">
        <f>IF(COUNTIF('別紙1-4(研修内容計画書)'!$G$8:$H$11,$C12),J$8,"")</f>
        <v/>
      </c>
      <c r="K12" s="407" t="str">
        <f>IF(COUNTIF('別紙1-4(研修内容計画書)'!$G$12:$H$15,$C12),K$8,"")</f>
        <v/>
      </c>
      <c r="L12" s="407" t="str">
        <f>IF(COUNTIF('別紙1-4(研修内容計画書)'!$G$16:$H$19,$C12),L$8,"")</f>
        <v/>
      </c>
      <c r="M12" s="407" t="str">
        <f>IF(COUNTIF('別紙1-4(研修内容計画書)'!$G$20:$H$23,$C12),M$8,"")</f>
        <v/>
      </c>
      <c r="N12" s="407" t="str">
        <f>IF(COUNTIF('別紙1-4(研修内容計画書)'!$G$24:$H$27,$C12),N$8,"")</f>
        <v/>
      </c>
      <c r="O12" s="407" t="str">
        <f>IF(COUNTIF('別紙1-4(研修内容計画書)'!$G$28:$H$31,$C12),O$8,"")</f>
        <v/>
      </c>
      <c r="P12" s="407" t="str">
        <f>IF(COUNTIF('別紙1-4(研修内容計画書)'!$G$32:$H$35,$C12),P$8,"")</f>
        <v/>
      </c>
      <c r="Q12" s="407" t="str">
        <f>IF(COUNTIF('別紙1-4(研修内容計画書)'!$G$36:$H$39,$C12),Q$8,"")</f>
        <v/>
      </c>
      <c r="R12" s="407" t="str">
        <f>IF(COUNTIF('別紙1-4(研修内容計画書)'!$G$40:$H$43,$C12),R$8,"")</f>
        <v/>
      </c>
      <c r="S12" s="407" t="str">
        <f>IF(COUNTIF('別紙1-4(研修内容計画書)'!$G$44:$H$47,$C12),S$8,"")</f>
        <v/>
      </c>
      <c r="T12" s="407" t="str">
        <f>IF(COUNTIF('別紙1-4(研修内容計画書)'!$G$48:$H$51,$C12),T$8,"")</f>
        <v/>
      </c>
      <c r="U12" s="407" t="str">
        <f>IF(COUNTIF('別紙1-4(研修内容計画書)'!$G$52:$H$55,$C12),U$8,"")</f>
        <v/>
      </c>
      <c r="V12" s="407" t="str">
        <f>IF(COUNTIF('別紙1-4(研修内容計画書)'!$G$56:$H$59,$C12),V$8,"")</f>
        <v/>
      </c>
      <c r="W12" s="407" t="str">
        <f>IF(COUNTIF('別紙1-4(研修内容計画書)'!$G$60:$H$63,$C12),W$8,"")</f>
        <v/>
      </c>
      <c r="X12" s="407" t="str">
        <f>IF(COUNTIF('別紙1-4(研修内容計画書)'!$G$64:$H$67,$C12),X$8,"")</f>
        <v/>
      </c>
      <c r="Y12" s="407" t="str">
        <f>IF(COUNTIF('別紙1-4(研修内容計画書)'!$G$68:$H$71,$C12),Y$8,"")</f>
        <v/>
      </c>
      <c r="Z12" s="407" t="str">
        <f>IF(COUNTIF('別紙1-4(研修内容計画書)'!$G$72:$H$75,$C12),Z$8,"")</f>
        <v/>
      </c>
      <c r="AA12" s="407" t="str">
        <f>IF(COUNTIF('別紙1-4(研修内容計画書)'!$G$76:$H$79,$C12),AA$8,"")</f>
        <v/>
      </c>
      <c r="AB12" s="407" t="str">
        <f>IF(COUNTIF('別紙1-4(研修内容計画書)'!$G$80:$H$83,$C12),AB$8,"")</f>
        <v/>
      </c>
      <c r="AC12" s="407" t="str">
        <f>IF(COUNTIF('別紙1-4(研修内容計画書)'!$G$84:$H$87,$C12),AC$8,"")</f>
        <v/>
      </c>
      <c r="AD12" s="407" t="str">
        <f>IF(COUNTIF('別紙1-4(研修内容計画書)'!$G$88:$H$91,$C12),AD$8,"")</f>
        <v/>
      </c>
      <c r="AE12" s="407" t="str">
        <f>IF(COUNTIF('別紙1-4(研修内容計画書)'!$G$92:$H$95,$C12),AE$8,"")</f>
        <v/>
      </c>
      <c r="AF12" s="407" t="str">
        <f>IF(COUNTIF('別紙1-4(研修内容計画書)'!$G$96:$H$99,$C12),AF$8,"")</f>
        <v/>
      </c>
      <c r="AG12" s="407" t="str">
        <f>IF(COUNTIF('別紙1-4(研修内容計画書)'!$G$100:$H$103,$C12),AG$8,"")</f>
        <v/>
      </c>
      <c r="AH12" s="407" t="str">
        <f>IF(COUNTIF('別紙1-4(研修内容計画書)'!$G$104:$H$107,$C12),AH$8,"")</f>
        <v/>
      </c>
      <c r="AI12" s="407" t="str">
        <f>IF(COUNTIF('別紙1-4(研修内容計画書)'!$G$108:$H$111,$C12),AI$8,"")</f>
        <v/>
      </c>
      <c r="AJ12" s="407" t="str">
        <f>IF(COUNTIF('別紙1-4(研修内容計画書)'!$G$112:$H$115,$C12),AJ$8,"")</f>
        <v/>
      </c>
      <c r="AK12" s="407" t="str">
        <f>IF(COUNTIF('別紙1-4(研修内容計画書)'!$G$116:$H$119,$C12),AK$8,"")</f>
        <v/>
      </c>
      <c r="AL12" s="407" t="str">
        <f>IF(COUNTIF('別紙1-4(研修内容計画書)'!$G$120:$H$123,$C12),AL$8,"")</f>
        <v/>
      </c>
      <c r="AM12" s="407" t="str">
        <f>IF(COUNTIF('別紙1-4(研修内容計画書)'!$G$124:$H$127,$C12),AM$8,"")</f>
        <v/>
      </c>
      <c r="AN12" s="407" t="str">
        <f>IF(COUNTIF('別紙1-4(研修内容計画書)'!$G$128:$H$131,$C12),AN$8,"")</f>
        <v/>
      </c>
      <c r="AO12" s="407" t="str">
        <f>IF(COUNTIF('別紙1-4(研修内容計画書)'!$G$132:$H$135,$C12),AO$8,"")</f>
        <v/>
      </c>
      <c r="AP12" s="407" t="str">
        <f>IF(COUNTIF('別紙1-4(研修内容計画書)'!$G$136:$H$139,$C12),AP$8,"")</f>
        <v/>
      </c>
      <c r="AQ12" s="407" t="str">
        <f>IF(COUNTIF('別紙1-4(研修内容計画書)'!$G$140:$H$143,$C12),AQ$8,"")</f>
        <v/>
      </c>
      <c r="AR12" s="407" t="str">
        <f>IF(COUNTIF('別紙1-4(研修内容計画書)'!$G$144:$H$147,$C12),AR$8,"")</f>
        <v/>
      </c>
      <c r="AS12" s="407" t="str">
        <f>IF(COUNTIF('別紙1-4(研修内容計画書)'!$G$148:$H$151,$C12),AS$8,"")</f>
        <v/>
      </c>
      <c r="AT12" s="407" t="str">
        <f>IF(COUNTIF('別紙1-4(研修内容計画書)'!$G$152:$H$155,$C12),AT$8,"")</f>
        <v/>
      </c>
      <c r="AU12" s="407" t="str">
        <f>IF(COUNTIF('別紙1-4(研修内容計画書)'!$G$156:$H$159,$C12),AU$8,"")</f>
        <v/>
      </c>
      <c r="AV12" s="407" t="str">
        <f>IF(COUNTIF('別紙1-4(研修内容計画書)'!$G$160:$H$163,$C12),AV$8,"")</f>
        <v/>
      </c>
      <c r="AW12" s="407" t="str">
        <f>IF(COUNTIF('別紙1-4(研修内容計画書)'!$G$164:$H$167,$C12),AW$8,"")</f>
        <v/>
      </c>
      <c r="AX12" s="407" t="str">
        <f>IF(COUNTIF('別紙1-4(研修内容計画書)'!$G$168:$H$171,$C12),AX$8,"")</f>
        <v/>
      </c>
      <c r="AY12" s="407" t="str">
        <f>IF(COUNTIF('別紙1-4(研修内容計画書)'!$G$172:$H$175,$C12),AY$8,"")</f>
        <v/>
      </c>
      <c r="AZ12" s="407" t="str">
        <f>IF(COUNTIF('別紙1-4(研修内容計画書)'!$G$176:$H$179,$C12),AZ$8,"")</f>
        <v/>
      </c>
      <c r="BA12" s="407" t="str">
        <f>IF(COUNTIF('別紙1-4(研修内容計画書)'!$G$180:$H$183,$C12),BA$8,"")</f>
        <v/>
      </c>
      <c r="BB12" s="407" t="str">
        <f>IF(COUNTIF('別紙1-4(研修内容計画書)'!$G$184:$H$187,$C12),BB$8,"")</f>
        <v/>
      </c>
      <c r="BC12" s="407" t="str">
        <f>IF(COUNTIF('別紙1-4(研修内容計画書)'!$G$188:$H$191,$C12),BC$8,"")</f>
        <v/>
      </c>
      <c r="BD12" s="407" t="str">
        <f>IF(COUNTIF('別紙1-4(研修内容計画書)'!$G$192:$H$195,$C12),BD$8,"")</f>
        <v/>
      </c>
      <c r="BE12" s="407" t="str">
        <f>IF(COUNTIF('別紙1-4(研修内容計画書)'!$G$196:$H$199,$C12),BE$8,"")</f>
        <v/>
      </c>
      <c r="BF12" s="407" t="str">
        <f>IF(COUNTIF('別紙1-4(研修内容計画書)'!$G$200:$H$203,$C12),BF$8,"")</f>
        <v/>
      </c>
      <c r="BG12" s="407" t="str">
        <f>IF(COUNTIF('別紙1-4(研修内容計画書)'!$G$204:$H$207,$C12),BG$8,"")</f>
        <v/>
      </c>
      <c r="BH12" s="407" t="str">
        <f>IF(COUNTIF('別紙1-4(研修内容計画書)'!$G$208:$H$211,$C12),BH$8,"")</f>
        <v/>
      </c>
      <c r="BI12" s="407" t="str">
        <f>IF(COUNTIF('別紙1-4(研修内容計画書)'!$G$212:$H$215,$C12),BI$8,"")</f>
        <v/>
      </c>
      <c r="BJ12" s="407" t="str">
        <f>IF(COUNTIF('別紙1-4(研修内容計画書)'!$G$216:$H$219,$C12),BJ$8,"")</f>
        <v/>
      </c>
      <c r="BK12" s="407" t="str">
        <f>IF(COUNTIF('別紙1-4(研修内容計画書)'!$G$220:$H$223,$C12),BK$8,"")</f>
        <v/>
      </c>
      <c r="BL12" s="407" t="str">
        <f>IF(COUNTIF('別紙1-4(研修内容計画書)'!$G$224:$H$227,$C12),BL$8,"")</f>
        <v/>
      </c>
      <c r="BM12" s="407" t="str">
        <f>IF(COUNTIF('別紙1-4(研修内容計画書)'!$G$228:$H$231,$C12),BM$8,"")</f>
        <v/>
      </c>
      <c r="BN12" s="407" t="str">
        <f>IF(COUNTIF('別紙1-4(研修内容計画書)'!$G$232:$H$235,$C12),BN$8,"")</f>
        <v/>
      </c>
      <c r="BO12" s="407" t="str">
        <f>IF(COUNTIF('別紙1-4(研修内容計画書)'!$G$236:$H$239,$C12),BO$8,"")</f>
        <v/>
      </c>
      <c r="BP12" s="407" t="str">
        <f>IF(COUNTIF('別紙1-4(研修内容計画書)'!$G$240:$H$243,$C12),BP$8,"")</f>
        <v/>
      </c>
      <c r="BQ12" s="407" t="str">
        <f>IF(COUNTIF('別紙1-4(研修内容計画書)'!$G$244:$H$247,$C12),BQ$8,"")</f>
        <v/>
      </c>
      <c r="BR12" s="407" t="str">
        <f>IF(COUNTIF('別紙1-4(研修内容計画書)'!$G$248:$H$251,$C12),BR$8,"")</f>
        <v/>
      </c>
      <c r="BS12" s="407" t="str">
        <f>IF(COUNTIF('別紙1-4(研修内容計画書)'!$G$252:$H$255,$C12),BS$8,"")</f>
        <v/>
      </c>
      <c r="BT12" s="407" t="str">
        <f>IF(COUNTIF('別紙1-4(研修内容計画書)'!$G$256:$H$259,$C12),BT$8,"")</f>
        <v/>
      </c>
      <c r="BU12" s="407" t="str">
        <f>IF(COUNTIF('別紙1-4(研修内容計画書)'!$G$260:$H$263,$C12),BU$8,"")</f>
        <v/>
      </c>
      <c r="BV12" s="407" t="str">
        <f>IF(COUNTIF('別紙1-4(研修内容計画書)'!$G$264:$H$267,$C12),BV$8,"")</f>
        <v/>
      </c>
      <c r="BW12" s="407" t="str">
        <f>IF(COUNTIF('別紙1-4(研修内容計画書)'!$G$268:$H$271,$C12),BW$8,"")</f>
        <v/>
      </c>
      <c r="BX12" s="407" t="str">
        <f>IF(COUNTIF('別紙1-4(研修内容計画書)'!$G$272:$H$275,$C12),BX$8,"")</f>
        <v/>
      </c>
      <c r="BY12" s="407" t="str">
        <f>IF(COUNTIF('別紙1-4(研修内容計画書)'!$G$276:$H$279,$C12),BY$8,"")</f>
        <v/>
      </c>
      <c r="BZ12" s="407" t="str">
        <f>IF(COUNTIF('別紙1-4(研修内容計画書)'!$G$280:$H$283,$C12),BZ$8,"")</f>
        <v/>
      </c>
      <c r="CA12" s="407" t="str">
        <f>IF(COUNTIF('別紙1-4(研修内容計画書)'!$G$284:$H$287,$C12),CA$8,"")</f>
        <v/>
      </c>
      <c r="CB12" s="407" t="str">
        <f>IF(COUNTIF('別紙1-4(研修内容計画書)'!$G$288:$H$291,$C12),CB$8,"")</f>
        <v/>
      </c>
      <c r="CC12" s="407" t="str">
        <f>IF(COUNTIF('別紙1-4(研修内容計画書)'!$G$292:$H$295,$C12),CC$8,"")</f>
        <v/>
      </c>
      <c r="CD12" s="408"/>
      <c r="CE12" s="409"/>
      <c r="CG12" s="381"/>
    </row>
    <row r="13" spans="1:85" ht="18.75" customHeight="1">
      <c r="A13" s="435">
        <v>5</v>
      </c>
      <c r="B13" s="438" t="str">
        <f>IF(AND('別紙1-7(研修責任者教育担当者)'!E13="〇",'別紙1-7(研修責任者教育担当者)'!F13="〇"),"専任・兼任",IF('別紙1-7(研修責任者教育担当者)'!E13="〇","専任",IF('別紙1-7(研修責任者教育担当者)'!F13="〇","兼任","")))</f>
        <v/>
      </c>
      <c r="C13" s="439">
        <f>VLOOKUP(A13,'別紙1-7(研修責任者教育担当者)'!$B$9:$C$13,2,0)</f>
        <v>0</v>
      </c>
      <c r="D13" s="466" t="s">
        <v>205</v>
      </c>
      <c r="E13" s="467"/>
      <c r="F13" s="422" t="e">
        <f t="shared" si="1"/>
        <v>#DIV/0!</v>
      </c>
      <c r="G13" s="423" t="e">
        <f t="shared" si="2"/>
        <v>#DIV/0!</v>
      </c>
      <c r="H13" s="424">
        <f t="shared" si="0"/>
        <v>0</v>
      </c>
      <c r="I13" s="424"/>
      <c r="J13" s="425" t="str">
        <f>IF(COUNTIF('別紙1-4(研修内容計画書)'!$G$8:$H$11,$C13),J$8,"")</f>
        <v/>
      </c>
      <c r="K13" s="426" t="str">
        <f>IF(COUNTIF('別紙1-4(研修内容計画書)'!$G$12:$H$15,$C13),K$8,"")</f>
        <v/>
      </c>
      <c r="L13" s="426" t="str">
        <f>IF(COUNTIF('別紙1-4(研修内容計画書)'!$G$16:$H$19,$C13),L$8,"")</f>
        <v/>
      </c>
      <c r="M13" s="426" t="str">
        <f>IF(COUNTIF('別紙1-4(研修内容計画書)'!$G$20:$H$23,$C13),M$8,"")</f>
        <v/>
      </c>
      <c r="N13" s="426" t="str">
        <f>IF(COUNTIF('別紙1-4(研修内容計画書)'!$G$24:$H$27,$C13),N$8,"")</f>
        <v/>
      </c>
      <c r="O13" s="426" t="str">
        <f>IF(COUNTIF('別紙1-4(研修内容計画書)'!$G$28:$H$31,$C13),O$8,"")</f>
        <v/>
      </c>
      <c r="P13" s="426" t="str">
        <f>IF(COUNTIF('別紙1-4(研修内容計画書)'!$G$32:$H$35,$C13),P$8,"")</f>
        <v/>
      </c>
      <c r="Q13" s="426" t="str">
        <f>IF(COUNTIF('別紙1-4(研修内容計画書)'!$G$36:$H$39,$C13),Q$8,"")</f>
        <v/>
      </c>
      <c r="R13" s="426" t="str">
        <f>IF(COUNTIF('別紙1-4(研修内容計画書)'!$G$40:$H$43,$C13),R$8,"")</f>
        <v/>
      </c>
      <c r="S13" s="426" t="str">
        <f>IF(COUNTIF('別紙1-4(研修内容計画書)'!$G$44:$H$47,$C13),S$8,"")</f>
        <v/>
      </c>
      <c r="T13" s="426" t="str">
        <f>IF(COUNTIF('別紙1-4(研修内容計画書)'!$G$48:$H$51,$C13),T$8,"")</f>
        <v/>
      </c>
      <c r="U13" s="426" t="str">
        <f>IF(COUNTIF('別紙1-4(研修内容計画書)'!$G$52:$H$55,$C13),U$8,"")</f>
        <v/>
      </c>
      <c r="V13" s="426" t="str">
        <f>IF(COUNTIF('別紙1-4(研修内容計画書)'!$G$56:$H$59,$C13),V$8,"")</f>
        <v/>
      </c>
      <c r="W13" s="426" t="str">
        <f>IF(COUNTIF('別紙1-4(研修内容計画書)'!$G$60:$H$63,$C13),W$8,"")</f>
        <v/>
      </c>
      <c r="X13" s="426" t="str">
        <f>IF(COUNTIF('別紙1-4(研修内容計画書)'!$G$64:$H$67,$C13),X$8,"")</f>
        <v/>
      </c>
      <c r="Y13" s="426" t="str">
        <f>IF(COUNTIF('別紙1-4(研修内容計画書)'!$G$68:$H$71,$C13),Y$8,"")</f>
        <v/>
      </c>
      <c r="Z13" s="426" t="str">
        <f>IF(COUNTIF('別紙1-4(研修内容計画書)'!$G$72:$H$75,$C13),Z$8,"")</f>
        <v/>
      </c>
      <c r="AA13" s="426" t="str">
        <f>IF(COUNTIF('別紙1-4(研修内容計画書)'!$G$76:$H$79,$C13),AA$8,"")</f>
        <v/>
      </c>
      <c r="AB13" s="426" t="str">
        <f>IF(COUNTIF('別紙1-4(研修内容計画書)'!$G$80:$H$83,$C13),AB$8,"")</f>
        <v/>
      </c>
      <c r="AC13" s="426" t="str">
        <f>IF(COUNTIF('別紙1-4(研修内容計画書)'!$G$84:$H$87,$C13),AC$8,"")</f>
        <v/>
      </c>
      <c r="AD13" s="426" t="str">
        <f>IF(COUNTIF('別紙1-4(研修内容計画書)'!$G$88:$H$91,$C13),AD$8,"")</f>
        <v/>
      </c>
      <c r="AE13" s="426" t="str">
        <f>IF(COUNTIF('別紙1-4(研修内容計画書)'!$G$92:$H$95,$C13),AE$8,"")</f>
        <v/>
      </c>
      <c r="AF13" s="426" t="str">
        <f>IF(COUNTIF('別紙1-4(研修内容計画書)'!$G$96:$H$99,$C13),AF$8,"")</f>
        <v/>
      </c>
      <c r="AG13" s="426" t="str">
        <f>IF(COUNTIF('別紙1-4(研修内容計画書)'!$G$100:$H$103,$C13),AG$8,"")</f>
        <v/>
      </c>
      <c r="AH13" s="426" t="str">
        <f>IF(COUNTIF('別紙1-4(研修内容計画書)'!$G$104:$H$107,$C13),AH$8,"")</f>
        <v/>
      </c>
      <c r="AI13" s="426" t="str">
        <f>IF(COUNTIF('別紙1-4(研修内容計画書)'!$G$108:$H$111,$C13),AI$8,"")</f>
        <v/>
      </c>
      <c r="AJ13" s="426" t="str">
        <f>IF(COUNTIF('別紙1-4(研修内容計画書)'!$G$112:$H$115,$C13),AJ$8,"")</f>
        <v/>
      </c>
      <c r="AK13" s="426" t="str">
        <f>IF(COUNTIF('別紙1-4(研修内容計画書)'!$G$116:$H$119,$C13),AK$8,"")</f>
        <v/>
      </c>
      <c r="AL13" s="426" t="str">
        <f>IF(COUNTIF('別紙1-4(研修内容計画書)'!$G$120:$H$123,$C13),AL$8,"")</f>
        <v/>
      </c>
      <c r="AM13" s="426" t="str">
        <f>IF(COUNTIF('別紙1-4(研修内容計画書)'!$G$124:$H$127,$C13),AM$8,"")</f>
        <v/>
      </c>
      <c r="AN13" s="426" t="str">
        <f>IF(COUNTIF('別紙1-4(研修内容計画書)'!$G$128:$H$131,$C13),AN$8,"")</f>
        <v/>
      </c>
      <c r="AO13" s="426" t="str">
        <f>IF(COUNTIF('別紙1-4(研修内容計画書)'!$G$132:$H$135,$C13),AO$8,"")</f>
        <v/>
      </c>
      <c r="AP13" s="426" t="str">
        <f>IF(COUNTIF('別紙1-4(研修内容計画書)'!$G$136:$H$139,$C13),AP$8,"")</f>
        <v/>
      </c>
      <c r="AQ13" s="426" t="str">
        <f>IF(COUNTIF('別紙1-4(研修内容計画書)'!$G$140:$H$143,$C13),AQ$8,"")</f>
        <v/>
      </c>
      <c r="AR13" s="426" t="str">
        <f>IF(COUNTIF('別紙1-4(研修内容計画書)'!$G$144:$H$147,$C13),AR$8,"")</f>
        <v/>
      </c>
      <c r="AS13" s="426" t="str">
        <f>IF(COUNTIF('別紙1-4(研修内容計画書)'!$G$148:$H$151,$C13),AS$8,"")</f>
        <v/>
      </c>
      <c r="AT13" s="426" t="str">
        <f>IF(COUNTIF('別紙1-4(研修内容計画書)'!$G$152:$H$155,$C13),AT$8,"")</f>
        <v/>
      </c>
      <c r="AU13" s="426" t="str">
        <f>IF(COUNTIF('別紙1-4(研修内容計画書)'!$G$156:$H$159,$C13),AU$8,"")</f>
        <v/>
      </c>
      <c r="AV13" s="426" t="str">
        <f>IF(COUNTIF('別紙1-4(研修内容計画書)'!$G$160:$H$163,$C13),AV$8,"")</f>
        <v/>
      </c>
      <c r="AW13" s="426" t="str">
        <f>IF(COUNTIF('別紙1-4(研修内容計画書)'!$G$164:$H$167,$C13),AW$8,"")</f>
        <v/>
      </c>
      <c r="AX13" s="426" t="str">
        <f>IF(COUNTIF('別紙1-4(研修内容計画書)'!$G$168:$H$171,$C13),AX$8,"")</f>
        <v/>
      </c>
      <c r="AY13" s="426" t="str">
        <f>IF(COUNTIF('別紙1-4(研修内容計画書)'!$G$172:$H$175,$C13),AY$8,"")</f>
        <v/>
      </c>
      <c r="AZ13" s="426" t="str">
        <f>IF(COUNTIF('別紙1-4(研修内容計画書)'!$G$176:$H$179,$C13),AZ$8,"")</f>
        <v/>
      </c>
      <c r="BA13" s="426" t="str">
        <f>IF(COUNTIF('別紙1-4(研修内容計画書)'!$G$180:$H$183,$C13),BA$8,"")</f>
        <v/>
      </c>
      <c r="BB13" s="426" t="str">
        <f>IF(COUNTIF('別紙1-4(研修内容計画書)'!$G$184:$H$187,$C13),BB$8,"")</f>
        <v/>
      </c>
      <c r="BC13" s="426" t="str">
        <f>IF(COUNTIF('別紙1-4(研修内容計画書)'!$G$188:$H$191,$C13),BC$8,"")</f>
        <v/>
      </c>
      <c r="BD13" s="426" t="str">
        <f>IF(COUNTIF('別紙1-4(研修内容計画書)'!$G$192:$H$195,$C13),BD$8,"")</f>
        <v/>
      </c>
      <c r="BE13" s="426" t="str">
        <f>IF(COUNTIF('別紙1-4(研修内容計画書)'!$G$196:$H$199,$C13),BE$8,"")</f>
        <v/>
      </c>
      <c r="BF13" s="426" t="str">
        <f>IF(COUNTIF('別紙1-4(研修内容計画書)'!$G$200:$H$203,$C13),BF$8,"")</f>
        <v/>
      </c>
      <c r="BG13" s="426" t="str">
        <f>IF(COUNTIF('別紙1-4(研修内容計画書)'!$G$204:$H$207,$C13),BG$8,"")</f>
        <v/>
      </c>
      <c r="BH13" s="426" t="str">
        <f>IF(COUNTIF('別紙1-4(研修内容計画書)'!$G$208:$H$211,$C13),BH$8,"")</f>
        <v/>
      </c>
      <c r="BI13" s="426" t="str">
        <f>IF(COUNTIF('別紙1-4(研修内容計画書)'!$G$212:$H$215,$C13),BI$8,"")</f>
        <v/>
      </c>
      <c r="BJ13" s="426" t="str">
        <f>IF(COUNTIF('別紙1-4(研修内容計画書)'!$G$216:$H$219,$C13),BJ$8,"")</f>
        <v/>
      </c>
      <c r="BK13" s="426" t="str">
        <f>IF(COUNTIF('別紙1-4(研修内容計画書)'!$G$220:$H$223,$C13),BK$8,"")</f>
        <v/>
      </c>
      <c r="BL13" s="426" t="str">
        <f>IF(COUNTIF('別紙1-4(研修内容計画書)'!$G$224:$H$227,$C13),BL$8,"")</f>
        <v/>
      </c>
      <c r="BM13" s="426" t="str">
        <f>IF(COUNTIF('別紙1-4(研修内容計画書)'!$G$228:$H$231,$C13),BM$8,"")</f>
        <v/>
      </c>
      <c r="BN13" s="426" t="str">
        <f>IF(COUNTIF('別紙1-4(研修内容計画書)'!$G$232:$H$235,$C13),BN$8,"")</f>
        <v/>
      </c>
      <c r="BO13" s="426" t="str">
        <f>IF(COUNTIF('別紙1-4(研修内容計画書)'!$G$236:$H$239,$C13),BO$8,"")</f>
        <v/>
      </c>
      <c r="BP13" s="426" t="str">
        <f>IF(COUNTIF('別紙1-4(研修内容計画書)'!$G$240:$H$243,$C13),BP$8,"")</f>
        <v/>
      </c>
      <c r="BQ13" s="426" t="str">
        <f>IF(COUNTIF('別紙1-4(研修内容計画書)'!$G$244:$H$247,$C13),BQ$8,"")</f>
        <v/>
      </c>
      <c r="BR13" s="426" t="str">
        <f>IF(COUNTIF('別紙1-4(研修内容計画書)'!$G$248:$H$251,$C13),BR$8,"")</f>
        <v/>
      </c>
      <c r="BS13" s="426" t="str">
        <f>IF(COUNTIF('別紙1-4(研修内容計画書)'!$G$252:$H$255,$C13),BS$8,"")</f>
        <v/>
      </c>
      <c r="BT13" s="426" t="str">
        <f>IF(COUNTIF('別紙1-4(研修内容計画書)'!$G$256:$H$259,$C13),BT$8,"")</f>
        <v/>
      </c>
      <c r="BU13" s="426" t="str">
        <f>IF(COUNTIF('別紙1-4(研修内容計画書)'!$G$260:$H$263,$C13),BU$8,"")</f>
        <v/>
      </c>
      <c r="BV13" s="426" t="str">
        <f>IF(COUNTIF('別紙1-4(研修内容計画書)'!$G$264:$H$267,$C13),BV$8,"")</f>
        <v/>
      </c>
      <c r="BW13" s="426" t="str">
        <f>IF(COUNTIF('別紙1-4(研修内容計画書)'!$G$268:$H$271,$C13),BW$8,"")</f>
        <v/>
      </c>
      <c r="BX13" s="426" t="str">
        <f>IF(COUNTIF('別紙1-4(研修内容計画書)'!$G$272:$H$275,$C13),BX$8,"")</f>
        <v/>
      </c>
      <c r="BY13" s="426" t="str">
        <f>IF(COUNTIF('別紙1-4(研修内容計画書)'!$G$276:$H$279,$C13),BY$8,"")</f>
        <v/>
      </c>
      <c r="BZ13" s="426" t="str">
        <f>IF(COUNTIF('別紙1-4(研修内容計画書)'!$G$280:$H$283,$C13),BZ$8,"")</f>
        <v/>
      </c>
      <c r="CA13" s="426" t="str">
        <f>IF(COUNTIF('別紙1-4(研修内容計画書)'!$G$284:$H$287,$C13),CA$8,"")</f>
        <v/>
      </c>
      <c r="CB13" s="426" t="str">
        <f>IF(COUNTIF('別紙1-4(研修内容計画書)'!$G$288:$H$291,$C13),CB$8,"")</f>
        <v/>
      </c>
      <c r="CC13" s="426" t="str">
        <f>IF(COUNTIF('別紙1-4(研修内容計画書)'!$G$292:$H$295,$C13),CC$8,"")</f>
        <v/>
      </c>
      <c r="CD13" s="427"/>
      <c r="CE13" s="409"/>
    </row>
    <row r="14" spans="1:85" ht="18.75" customHeight="1">
      <c r="A14" s="416">
        <v>1</v>
      </c>
      <c r="B14" s="440" t="str">
        <f>IF(AND('別紙1-7(研修責任者教育担当者)'!E18="〇",'別紙1-7(研修責任者教育担当者)'!F18="〇"),"専任・兼任",IF('別紙1-7(研修責任者教育担当者)'!E18="〇","専任",IF('別紙1-7(研修責任者教育担当者)'!F18="〇","兼任","")))</f>
        <v/>
      </c>
      <c r="C14" s="418">
        <f>VLOOKUP(A14,'別紙1-7(研修責任者教育担当者)'!$B$18:$C$97,2,0)</f>
        <v>0</v>
      </c>
      <c r="D14" s="464" t="s">
        <v>206</v>
      </c>
      <c r="E14" s="463"/>
      <c r="F14" s="428" t="e">
        <f t="shared" ref="F14:F48" si="3">ROUNDDOWN(E14/$F$6,0)</f>
        <v>#DIV/0!</v>
      </c>
      <c r="G14" s="429" t="e">
        <f t="shared" ref="G14:G48" si="4">ROUNDDOWN(F14*H14,0)</f>
        <v>#DIV/0!</v>
      </c>
      <c r="H14" s="430">
        <f t="shared" si="0"/>
        <v>0</v>
      </c>
      <c r="I14" s="430"/>
      <c r="J14" s="431" t="str">
        <f>IF(COUNTIF('別紙1-4(研修内容計画書)'!$I$8:$J$11,$C14),J$8,"")</f>
        <v/>
      </c>
      <c r="K14" s="432" t="str">
        <f>IF(COUNTIF('別紙1-4(研修内容計画書)'!$I$12:$J$15,$C14),K$8,"")</f>
        <v/>
      </c>
      <c r="L14" s="432" t="str">
        <f>IF(COUNTIF('別紙1-4(研修内容計画書)'!$I$16:$J$19,$C14),L$8,"")</f>
        <v/>
      </c>
      <c r="M14" s="432" t="str">
        <f>IF(COUNTIF('別紙1-4(研修内容計画書)'!$I$20:$J$23,$C14),M$8,"")</f>
        <v/>
      </c>
      <c r="N14" s="432" t="str">
        <f>IF(COUNTIF('別紙1-4(研修内容計画書)'!$I$24:$J$27,$C14),N$8,"")</f>
        <v/>
      </c>
      <c r="O14" s="432" t="str">
        <f>IF(COUNTIF('別紙1-4(研修内容計画書)'!$I$28:$J$31,$C14),O$8,"")</f>
        <v/>
      </c>
      <c r="P14" s="432" t="str">
        <f>IF(COUNTIF('別紙1-4(研修内容計画書)'!$I$32:$J$35,$C14),P$8,"")</f>
        <v/>
      </c>
      <c r="Q14" s="432" t="str">
        <f>IF(COUNTIF('別紙1-4(研修内容計画書)'!$I$36:$J$39,$C14),Q$8,"")</f>
        <v/>
      </c>
      <c r="R14" s="432" t="str">
        <f>IF(COUNTIF('別紙1-4(研修内容計画書)'!$I$40:$J$43,$C14),R$8,"")</f>
        <v/>
      </c>
      <c r="S14" s="432" t="str">
        <f>IF(COUNTIF('別紙1-4(研修内容計画書)'!$I$44:$J$47,$C14),S$8,"")</f>
        <v/>
      </c>
      <c r="T14" s="432" t="str">
        <f>IF(COUNTIF('別紙1-4(研修内容計画書)'!$I$48:$J$51,$C14),T$8,"")</f>
        <v/>
      </c>
      <c r="U14" s="432" t="str">
        <f>IF(COUNTIF('別紙1-4(研修内容計画書)'!$I$52:$J$55,$C14),U$8,"")</f>
        <v/>
      </c>
      <c r="V14" s="432" t="str">
        <f>IF(COUNTIF('別紙1-4(研修内容計画書)'!$I$56:$J$59,$C14),V$8,"")</f>
        <v/>
      </c>
      <c r="W14" s="432" t="str">
        <f>IF(COUNTIF('別紙1-4(研修内容計画書)'!$I$60:$J$63,$C14),W$8,"")</f>
        <v/>
      </c>
      <c r="X14" s="432" t="str">
        <f>IF(COUNTIF('別紙1-4(研修内容計画書)'!$I$64:$J$67,$C14),X$8,"")</f>
        <v/>
      </c>
      <c r="Y14" s="432" t="str">
        <f>IF(COUNTIF('別紙1-4(研修内容計画書)'!$I$68:$J$71,$C14),Y$8,"")</f>
        <v/>
      </c>
      <c r="Z14" s="432" t="str">
        <f>IF(COUNTIF('別紙1-4(研修内容計画書)'!$I$72:$J$75,$C14),Z$8,"")</f>
        <v/>
      </c>
      <c r="AA14" s="432" t="str">
        <f>IF(COUNTIF('別紙1-4(研修内容計画書)'!$I$76:$J$79,$C14),AA$8,"")</f>
        <v/>
      </c>
      <c r="AB14" s="432" t="str">
        <f>IF(COUNTIF('別紙1-4(研修内容計画書)'!$I$80:$J$83,$C14),AB$8,"")</f>
        <v/>
      </c>
      <c r="AC14" s="432" t="str">
        <f>IF(COUNTIF('別紙1-4(研修内容計画書)'!$I$84:$J$87,$C14),AC$8,"")</f>
        <v/>
      </c>
      <c r="AD14" s="432" t="str">
        <f>IF(COUNTIF('別紙1-4(研修内容計画書)'!$I$88:$J$91,$C14),AD$8,"")</f>
        <v/>
      </c>
      <c r="AE14" s="432" t="str">
        <f>IF(COUNTIF('別紙1-4(研修内容計画書)'!$I$92:$J$95,$C14),AE$8,"")</f>
        <v/>
      </c>
      <c r="AF14" s="432" t="str">
        <f>IF(COUNTIF('別紙1-4(研修内容計画書)'!$I$96:$J$99,$C14),AF$8,"")</f>
        <v/>
      </c>
      <c r="AG14" s="432" t="str">
        <f>IF(COUNTIF('別紙1-4(研修内容計画書)'!$I$100:$J$103,$C14),AG$8,"")</f>
        <v/>
      </c>
      <c r="AH14" s="432" t="str">
        <f>IF(COUNTIF('別紙1-4(研修内容計画書)'!$I$104:$J$107,$C14),AH$8,"")</f>
        <v/>
      </c>
      <c r="AI14" s="432" t="str">
        <f>IF(COUNTIF('別紙1-4(研修内容計画書)'!$I$108:$J$111,$C14),AI$8,"")</f>
        <v/>
      </c>
      <c r="AJ14" s="432" t="str">
        <f>IF(COUNTIF('別紙1-4(研修内容計画書)'!$I$112:$J$115,$C14),AJ$8,"")</f>
        <v/>
      </c>
      <c r="AK14" s="432" t="str">
        <f>IF(COUNTIF('別紙1-4(研修内容計画書)'!$I$116:$J$119,$C14),AK$8,"")</f>
        <v/>
      </c>
      <c r="AL14" s="432" t="str">
        <f>IF(COUNTIF('別紙1-4(研修内容計画書)'!$I$120:$J$123,$C14),AL$8,"")</f>
        <v/>
      </c>
      <c r="AM14" s="432" t="str">
        <f>IF(COUNTIF('別紙1-4(研修内容計画書)'!$I$124:$J$127,$C14),AM$8,"")</f>
        <v/>
      </c>
      <c r="AN14" s="432" t="str">
        <f>IF(COUNTIF('別紙1-4(研修内容計画書)'!$I$128:$J$131,$C14),AN$8,"")</f>
        <v/>
      </c>
      <c r="AO14" s="432" t="str">
        <f>IF(COUNTIF('別紙1-4(研修内容計画書)'!$I$132:$J$135,$C14),AO$8,"")</f>
        <v/>
      </c>
      <c r="AP14" s="432" t="str">
        <f>IF(COUNTIF('別紙1-4(研修内容計画書)'!$I$136:$J$139,$C14),AP$8,"")</f>
        <v/>
      </c>
      <c r="AQ14" s="432" t="str">
        <f>IF(COUNTIF('別紙1-4(研修内容計画書)'!$I$140:$J$143,$C14),AQ$8,"")</f>
        <v/>
      </c>
      <c r="AR14" s="432" t="str">
        <f>IF(COUNTIF('別紙1-4(研修内容計画書)'!$I$144:$J$147,$C14),AR$8,"")</f>
        <v/>
      </c>
      <c r="AS14" s="432" t="str">
        <f>IF(COUNTIF('別紙1-4(研修内容計画書)'!$I$148:$J$151,$C14),AS$8,"")</f>
        <v/>
      </c>
      <c r="AT14" s="432" t="str">
        <f>IF(COUNTIF('別紙1-4(研修内容計画書)'!$I$152:$J$155,$C14),AT$8,"")</f>
        <v/>
      </c>
      <c r="AU14" s="432" t="str">
        <f>IF(COUNTIF('別紙1-4(研修内容計画書)'!$I$156:$J$159,$C14),AU$8,"")</f>
        <v/>
      </c>
      <c r="AV14" s="432" t="str">
        <f>IF(COUNTIF('別紙1-4(研修内容計画書)'!$I$160:$J$163,$C14),AV$8,"")</f>
        <v/>
      </c>
      <c r="AW14" s="432" t="str">
        <f>IF(COUNTIF('別紙1-4(研修内容計画書)'!$I$164:$J$167,$C14),AW$8,"")</f>
        <v/>
      </c>
      <c r="AX14" s="432" t="str">
        <f>IF(COUNTIF('別紙1-4(研修内容計画書)'!$I$168:$J$171,$C14),AX$8,"")</f>
        <v/>
      </c>
      <c r="AY14" s="432" t="str">
        <f>IF(COUNTIF('別紙1-4(研修内容計画書)'!$I$172:$J$175,$C14),AY$8,"")</f>
        <v/>
      </c>
      <c r="AZ14" s="432" t="str">
        <f>IF(COUNTIF('別紙1-4(研修内容計画書)'!$I$176:$J$179,$C14),AZ$8,"")</f>
        <v/>
      </c>
      <c r="BA14" s="432" t="str">
        <f>IF(COUNTIF('別紙1-4(研修内容計画書)'!$I$180:$J$183,$C14),BA$8,"")</f>
        <v/>
      </c>
      <c r="BB14" s="432" t="str">
        <f>IF(COUNTIF('別紙1-4(研修内容計画書)'!$I$184:$J$187,$C14),BB$8,"")</f>
        <v/>
      </c>
      <c r="BC14" s="432" t="str">
        <f>IF(COUNTIF('別紙1-4(研修内容計画書)'!$I$188:$J$191,$C14),BC$8,"")</f>
        <v/>
      </c>
      <c r="BD14" s="432" t="str">
        <f>IF(COUNTIF('別紙1-4(研修内容計画書)'!$I$192:$J$195,$C14),BD$8,"")</f>
        <v/>
      </c>
      <c r="BE14" s="432" t="str">
        <f>IF(COUNTIF('別紙1-4(研修内容計画書)'!$I$196:$J$199,$C14),BE$8,"")</f>
        <v/>
      </c>
      <c r="BF14" s="432" t="str">
        <f>IF(COUNTIF('別紙1-4(研修内容計画書)'!$I$200:$J$203,$C14),BF$8,"")</f>
        <v/>
      </c>
      <c r="BG14" s="432" t="str">
        <f>IF(COUNTIF('別紙1-4(研修内容計画書)'!$I$204:$J$207,$C14),BG$8,"")</f>
        <v/>
      </c>
      <c r="BH14" s="432" t="str">
        <f>IF(COUNTIF('別紙1-4(研修内容計画書)'!$I$208:$J$211,$C14),BH$8,"")</f>
        <v/>
      </c>
      <c r="BI14" s="432" t="str">
        <f>IF(COUNTIF('別紙1-4(研修内容計画書)'!$I$212:$J$215,$C14),BI$8,"")</f>
        <v/>
      </c>
      <c r="BJ14" s="432" t="str">
        <f>IF(COUNTIF('別紙1-4(研修内容計画書)'!$I$216:$J$219,$C14),BJ$8,"")</f>
        <v/>
      </c>
      <c r="BK14" s="432" t="str">
        <f>IF(COUNTIF('別紙1-4(研修内容計画書)'!$I$220:$J$223,$C14),BK$8,"")</f>
        <v/>
      </c>
      <c r="BL14" s="432" t="str">
        <f>IF(COUNTIF('別紙1-4(研修内容計画書)'!$I$224:$J$227,$C14),BL$8,"")</f>
        <v/>
      </c>
      <c r="BM14" s="432" t="str">
        <f>IF(COUNTIF('別紙1-4(研修内容計画書)'!$I$228:$J$231,$C14),BM$8,"")</f>
        <v/>
      </c>
      <c r="BN14" s="432" t="str">
        <f>IF(COUNTIF('別紙1-4(研修内容計画書)'!$I$232:$J$235,$C14),BN$8,"")</f>
        <v/>
      </c>
      <c r="BO14" s="432" t="str">
        <f>IF(COUNTIF('別紙1-4(研修内容計画書)'!$I$236:$J$239,$C14),BO$8,"")</f>
        <v/>
      </c>
      <c r="BP14" s="432" t="str">
        <f>IF(COUNTIF('別紙1-4(研修内容計画書)'!$I$240:$J$243,$C14),BP$8,"")</f>
        <v/>
      </c>
      <c r="BQ14" s="432" t="str">
        <f>IF(COUNTIF('別紙1-4(研修内容計画書)'!$I$244:$J$247,$C14),BQ$8,"")</f>
        <v/>
      </c>
      <c r="BR14" s="432" t="str">
        <f>IF(COUNTIF('別紙1-4(研修内容計画書)'!$I$248:$J$251,$C14),BR$8,"")</f>
        <v/>
      </c>
      <c r="BS14" s="432" t="str">
        <f>IF(COUNTIF('別紙1-4(研修内容計画書)'!$I$252:$J$255,$C14),BS$8,"")</f>
        <v/>
      </c>
      <c r="BT14" s="432" t="str">
        <f>IF(COUNTIF('別紙1-4(研修内容計画書)'!$I$256:$J$259,$C14),BT$8,"")</f>
        <v/>
      </c>
      <c r="BU14" s="432" t="str">
        <f>IF(COUNTIF('別紙1-4(研修内容計画書)'!$I$260:$J$263,$C14),BU$8,"")</f>
        <v/>
      </c>
      <c r="BV14" s="432" t="str">
        <f>IF(COUNTIF('別紙1-4(研修内容計画書)'!$I$264:$J$267,$C14),BV$8,"")</f>
        <v/>
      </c>
      <c r="BW14" s="432" t="str">
        <f>IF(COUNTIF('別紙1-4(研修内容計画書)'!$I$268:$J$271,$C14),BW$8,"")</f>
        <v/>
      </c>
      <c r="BX14" s="432" t="str">
        <f>IF(COUNTIF('別紙1-4(研修内容計画書)'!$I$272:$J$275,$C14),BX$8,"")</f>
        <v/>
      </c>
      <c r="BY14" s="432" t="str">
        <f>IF(COUNTIF('別紙1-4(研修内容計画書)'!$I$276:$J$279,$C14),BY$8,"")</f>
        <v/>
      </c>
      <c r="BZ14" s="432" t="str">
        <f>IF(COUNTIF('別紙1-4(研修内容計画書)'!$I$280:$J$283,$C14),BZ$8,"")</f>
        <v/>
      </c>
      <c r="CA14" s="432" t="str">
        <f>IF(COUNTIF('別紙1-4(研修内容計画書)'!$I$284:$J$287,$C14),CA$8,"")</f>
        <v/>
      </c>
      <c r="CB14" s="432" t="str">
        <f>IF(COUNTIF('別紙1-4(研修内容計画書)'!$I$288:$J$291,$C14),CB$8,"")</f>
        <v/>
      </c>
      <c r="CC14" s="432" t="str">
        <f>IF(COUNTIF('別紙1-4(研修内容計画書)'!$I$292:$J$295,$C14),CC$8,"")</f>
        <v/>
      </c>
      <c r="CD14" s="433"/>
      <c r="CE14" s="409"/>
    </row>
    <row r="15" spans="1:85" ht="18.75" customHeight="1">
      <c r="A15" s="416">
        <v>2</v>
      </c>
      <c r="B15" s="417" t="str">
        <f>IF(AND('別紙1-7(研修責任者教育担当者)'!E19="〇",'別紙1-7(研修責任者教育担当者)'!F19="〇"),"専任・兼任",IF('別紙1-7(研修責任者教育担当者)'!E19="〇","専任",IF('別紙1-7(研修責任者教育担当者)'!F19="〇","兼任","")))</f>
        <v/>
      </c>
      <c r="C15" s="418">
        <f>VLOOKUP(A15,'別紙1-7(研修責任者教育担当者)'!$B$18:$C$97,2,0)</f>
        <v>0</v>
      </c>
      <c r="D15" s="464" t="s">
        <v>206</v>
      </c>
      <c r="E15" s="465"/>
      <c r="F15" s="403" t="e">
        <f t="shared" si="3"/>
        <v>#DIV/0!</v>
      </c>
      <c r="G15" s="404" t="e">
        <f t="shared" si="4"/>
        <v>#DIV/0!</v>
      </c>
      <c r="H15" s="405">
        <f t="shared" si="0"/>
        <v>0</v>
      </c>
      <c r="I15" s="405"/>
      <c r="J15" s="406" t="str">
        <f>IF(COUNTIF('別紙1-4(研修内容計画書)'!$I$8:$J$11,$C15),J$8,"")</f>
        <v/>
      </c>
      <c r="K15" s="407" t="str">
        <f>IF(COUNTIF('別紙1-4(研修内容計画書)'!$I$12:$J$15,$C15),K$8,"")</f>
        <v/>
      </c>
      <c r="L15" s="407" t="str">
        <f>IF(COUNTIF('別紙1-4(研修内容計画書)'!$I$16:$J$19,$C15),L$8,"")</f>
        <v/>
      </c>
      <c r="M15" s="407" t="str">
        <f>IF(COUNTIF('別紙1-4(研修内容計画書)'!$I$20:$J$23,$C15),M$8,"")</f>
        <v/>
      </c>
      <c r="N15" s="407" t="str">
        <f>IF(COUNTIF('別紙1-4(研修内容計画書)'!$I$24:$J$27,$C15),N$8,"")</f>
        <v/>
      </c>
      <c r="O15" s="407" t="str">
        <f>IF(COUNTIF('別紙1-4(研修内容計画書)'!$I$28:$J$31,$C15),O$8,"")</f>
        <v/>
      </c>
      <c r="P15" s="407" t="str">
        <f>IF(COUNTIF('別紙1-4(研修内容計画書)'!$I$32:$J$35,$C15),P$8,"")</f>
        <v/>
      </c>
      <c r="Q15" s="407" t="str">
        <f>IF(COUNTIF('別紙1-4(研修内容計画書)'!$I$36:$J$39,$C15),Q$8,"")</f>
        <v/>
      </c>
      <c r="R15" s="407" t="str">
        <f>IF(COUNTIF('別紙1-4(研修内容計画書)'!$I$40:$J$43,$C15),R$8,"")</f>
        <v/>
      </c>
      <c r="S15" s="407" t="str">
        <f>IF(COUNTIF('別紙1-4(研修内容計画書)'!$I$44:$J$47,$C15),S$8,"")</f>
        <v/>
      </c>
      <c r="T15" s="407" t="str">
        <f>IF(COUNTIF('別紙1-4(研修内容計画書)'!$I$48:$J$51,$C15),T$8,"")</f>
        <v/>
      </c>
      <c r="U15" s="407" t="str">
        <f>IF(COUNTIF('別紙1-4(研修内容計画書)'!$I$52:$J$55,$C15),U$8,"")</f>
        <v/>
      </c>
      <c r="V15" s="407" t="str">
        <f>IF(COUNTIF('別紙1-4(研修内容計画書)'!$I$56:$J$59,$C15),V$8,"")</f>
        <v/>
      </c>
      <c r="W15" s="407" t="str">
        <f>IF(COUNTIF('別紙1-4(研修内容計画書)'!$I$60:$J$63,$C15),W$8,"")</f>
        <v/>
      </c>
      <c r="X15" s="407" t="str">
        <f>IF(COUNTIF('別紙1-4(研修内容計画書)'!$I$64:$J$67,$C15),X$8,"")</f>
        <v/>
      </c>
      <c r="Y15" s="407" t="str">
        <f>IF(COUNTIF('別紙1-4(研修内容計画書)'!$I$68:$J$71,$C15),Y$8,"")</f>
        <v/>
      </c>
      <c r="Z15" s="407" t="str">
        <f>IF(COUNTIF('別紙1-4(研修内容計画書)'!$I$72:$J$75,$C15),Z$8,"")</f>
        <v/>
      </c>
      <c r="AA15" s="407" t="str">
        <f>IF(COUNTIF('別紙1-4(研修内容計画書)'!$I$76:$J$79,$C15),AA$8,"")</f>
        <v/>
      </c>
      <c r="AB15" s="407" t="str">
        <f>IF(COUNTIF('別紙1-4(研修内容計画書)'!$I$80:$J$83,$C15),AB$8,"")</f>
        <v/>
      </c>
      <c r="AC15" s="407" t="str">
        <f>IF(COUNTIF('別紙1-4(研修内容計画書)'!$I$84:$J$87,$C15),AC$8,"")</f>
        <v/>
      </c>
      <c r="AD15" s="407" t="str">
        <f>IF(COUNTIF('別紙1-4(研修内容計画書)'!$I$88:$J$91,$C15),AD$8,"")</f>
        <v/>
      </c>
      <c r="AE15" s="407" t="str">
        <f>IF(COUNTIF('別紙1-4(研修内容計画書)'!$I$92:$J$95,$C15),AE$8,"")</f>
        <v/>
      </c>
      <c r="AF15" s="407" t="str">
        <f>IF(COUNTIF('別紙1-4(研修内容計画書)'!$I$96:$J$99,$C15),AF$8,"")</f>
        <v/>
      </c>
      <c r="AG15" s="407" t="str">
        <f>IF(COUNTIF('別紙1-4(研修内容計画書)'!$I$100:$J$103,$C15),AG$8,"")</f>
        <v/>
      </c>
      <c r="AH15" s="407" t="str">
        <f>IF(COUNTIF('別紙1-4(研修内容計画書)'!$I$104:$J$107,$C15),AH$8,"")</f>
        <v/>
      </c>
      <c r="AI15" s="407" t="str">
        <f>IF(COUNTIF('別紙1-4(研修内容計画書)'!$I$108:$J$111,$C15),AI$8,"")</f>
        <v/>
      </c>
      <c r="AJ15" s="407" t="str">
        <f>IF(COUNTIF('別紙1-4(研修内容計画書)'!$I$112:$J$115,$C15),AJ$8,"")</f>
        <v/>
      </c>
      <c r="AK15" s="407" t="str">
        <f>IF(COUNTIF('別紙1-4(研修内容計画書)'!$I$116:$J$119,$C15),AK$8,"")</f>
        <v/>
      </c>
      <c r="AL15" s="407" t="str">
        <f>IF(COUNTIF('別紙1-4(研修内容計画書)'!$I$120:$J$123,$C15),AL$8,"")</f>
        <v/>
      </c>
      <c r="AM15" s="407" t="str">
        <f>IF(COUNTIF('別紙1-4(研修内容計画書)'!$I$124:$J$127,$C15),AM$8,"")</f>
        <v/>
      </c>
      <c r="AN15" s="407" t="str">
        <f>IF(COUNTIF('別紙1-4(研修内容計画書)'!$I$128:$J$131,$C15),AN$8,"")</f>
        <v/>
      </c>
      <c r="AO15" s="407" t="str">
        <f>IF(COUNTIF('別紙1-4(研修内容計画書)'!$I$132:$J$135,$C15),AO$8,"")</f>
        <v/>
      </c>
      <c r="AP15" s="407" t="str">
        <f>IF(COUNTIF('別紙1-4(研修内容計画書)'!$I$136:$J$139,$C15),AP$8,"")</f>
        <v/>
      </c>
      <c r="AQ15" s="407" t="str">
        <f>IF(COUNTIF('別紙1-4(研修内容計画書)'!$I$140:$J$143,$C15),AQ$8,"")</f>
        <v/>
      </c>
      <c r="AR15" s="407" t="str">
        <f>IF(COUNTIF('別紙1-4(研修内容計画書)'!$I$144:$J$147,$C15),AR$8,"")</f>
        <v/>
      </c>
      <c r="AS15" s="407" t="str">
        <f>IF(COUNTIF('別紙1-4(研修内容計画書)'!$I$148:$J$151,$C15),AS$8,"")</f>
        <v/>
      </c>
      <c r="AT15" s="407" t="str">
        <f>IF(COUNTIF('別紙1-4(研修内容計画書)'!$I$152:$J$155,$C15),AT$8,"")</f>
        <v/>
      </c>
      <c r="AU15" s="407" t="str">
        <f>IF(COUNTIF('別紙1-4(研修内容計画書)'!$I$156:$J$159,$C15),AU$8,"")</f>
        <v/>
      </c>
      <c r="AV15" s="407" t="str">
        <f>IF(COUNTIF('別紙1-4(研修内容計画書)'!$I$160:$J$163,$C15),AV$8,"")</f>
        <v/>
      </c>
      <c r="AW15" s="407" t="str">
        <f>IF(COUNTIF('別紙1-4(研修内容計画書)'!$I$164:$J$167,$C15),AW$8,"")</f>
        <v/>
      </c>
      <c r="AX15" s="407" t="str">
        <f>IF(COUNTIF('別紙1-4(研修内容計画書)'!$I$168:$J$171,$C15),AX$8,"")</f>
        <v/>
      </c>
      <c r="AY15" s="407" t="str">
        <f>IF(COUNTIF('別紙1-4(研修内容計画書)'!$I$172:$J$175,$C15),AY$8,"")</f>
        <v/>
      </c>
      <c r="AZ15" s="407" t="str">
        <f>IF(COUNTIF('別紙1-4(研修内容計画書)'!$I$176:$J$179,$C15),AZ$8,"")</f>
        <v/>
      </c>
      <c r="BA15" s="407" t="str">
        <f>IF(COUNTIF('別紙1-4(研修内容計画書)'!$I$180:$J$183,$C15),BA$8,"")</f>
        <v/>
      </c>
      <c r="BB15" s="407" t="str">
        <f>IF(COUNTIF('別紙1-4(研修内容計画書)'!$I$184:$J$187,$C15),BB$8,"")</f>
        <v/>
      </c>
      <c r="BC15" s="407" t="str">
        <f>IF(COUNTIF('別紙1-4(研修内容計画書)'!$I$188:$J$191,$C15),BC$8,"")</f>
        <v/>
      </c>
      <c r="BD15" s="407" t="str">
        <f>IF(COUNTIF('別紙1-4(研修内容計画書)'!$I$192:$J$195,$C15),BD$8,"")</f>
        <v/>
      </c>
      <c r="BE15" s="407" t="str">
        <f>IF(COUNTIF('別紙1-4(研修内容計画書)'!$I$196:$J$199,$C15),BE$8,"")</f>
        <v/>
      </c>
      <c r="BF15" s="407" t="str">
        <f>IF(COUNTIF('別紙1-4(研修内容計画書)'!$I$200:$J$203,$C15),BF$8,"")</f>
        <v/>
      </c>
      <c r="BG15" s="407" t="str">
        <f>IF(COUNTIF('別紙1-4(研修内容計画書)'!$I$204:$J$207,$C15),BG$8,"")</f>
        <v/>
      </c>
      <c r="BH15" s="407" t="str">
        <f>IF(COUNTIF('別紙1-4(研修内容計画書)'!$I$208:$J$211,$C15),BH$8,"")</f>
        <v/>
      </c>
      <c r="BI15" s="407" t="str">
        <f>IF(COUNTIF('別紙1-4(研修内容計画書)'!$I$212:$J$215,$C15),BI$8,"")</f>
        <v/>
      </c>
      <c r="BJ15" s="407" t="str">
        <f>IF(COUNTIF('別紙1-4(研修内容計画書)'!$I$216:$J$219,$C15),BJ$8,"")</f>
        <v/>
      </c>
      <c r="BK15" s="407" t="str">
        <f>IF(COUNTIF('別紙1-4(研修内容計画書)'!$I$220:$J$223,$C15),BK$8,"")</f>
        <v/>
      </c>
      <c r="BL15" s="407" t="str">
        <f>IF(COUNTIF('別紙1-4(研修内容計画書)'!$I$224:$J$227,$C15),BL$8,"")</f>
        <v/>
      </c>
      <c r="BM15" s="407" t="str">
        <f>IF(COUNTIF('別紙1-4(研修内容計画書)'!$I$228:$J$231,$C15),BM$8,"")</f>
        <v/>
      </c>
      <c r="BN15" s="407" t="str">
        <f>IF(COUNTIF('別紙1-4(研修内容計画書)'!$I$232:$J$235,$C15),BN$8,"")</f>
        <v/>
      </c>
      <c r="BO15" s="407" t="str">
        <f>IF(COUNTIF('別紙1-4(研修内容計画書)'!$I$236:$J$239,$C15),BO$8,"")</f>
        <v/>
      </c>
      <c r="BP15" s="407" t="str">
        <f>IF(COUNTIF('別紙1-4(研修内容計画書)'!$I$240:$J$243,$C15),BP$8,"")</f>
        <v/>
      </c>
      <c r="BQ15" s="407" t="str">
        <f>IF(COUNTIF('別紙1-4(研修内容計画書)'!$I$244:$J$247,$C15),BQ$8,"")</f>
        <v/>
      </c>
      <c r="BR15" s="407" t="str">
        <f>IF(COUNTIF('別紙1-4(研修内容計画書)'!$I$248:$J$251,$C15),BR$8,"")</f>
        <v/>
      </c>
      <c r="BS15" s="407" t="str">
        <f>IF(COUNTIF('別紙1-4(研修内容計画書)'!$I$252:$J$255,$C15),BS$8,"")</f>
        <v/>
      </c>
      <c r="BT15" s="407" t="str">
        <f>IF(COUNTIF('別紙1-4(研修内容計画書)'!$I$256:$J$259,$C15),BT$8,"")</f>
        <v/>
      </c>
      <c r="BU15" s="407" t="str">
        <f>IF(COUNTIF('別紙1-4(研修内容計画書)'!$I$260:$J$263,$C15),BU$8,"")</f>
        <v/>
      </c>
      <c r="BV15" s="407" t="str">
        <f>IF(COUNTIF('別紙1-4(研修内容計画書)'!$I$264:$J$267,$C15),BV$8,"")</f>
        <v/>
      </c>
      <c r="BW15" s="407" t="str">
        <f>IF(COUNTIF('別紙1-4(研修内容計画書)'!$I$268:$J$271,$C15),BW$8,"")</f>
        <v/>
      </c>
      <c r="BX15" s="407" t="str">
        <f>IF(COUNTIF('別紙1-4(研修内容計画書)'!$I$272:$J$275,$C15),BX$8,"")</f>
        <v/>
      </c>
      <c r="BY15" s="407" t="str">
        <f>IF(COUNTIF('別紙1-4(研修内容計画書)'!$I$276:$J$279,$C15),BY$8,"")</f>
        <v/>
      </c>
      <c r="BZ15" s="407" t="str">
        <f>IF(COUNTIF('別紙1-4(研修内容計画書)'!$I$280:$J$283,$C15),BZ$8,"")</f>
        <v/>
      </c>
      <c r="CA15" s="407" t="str">
        <f>IF(COUNTIF('別紙1-4(研修内容計画書)'!$I$284:$J$287,$C15),CA$8,"")</f>
        <v/>
      </c>
      <c r="CB15" s="407" t="str">
        <f>IF(COUNTIF('別紙1-4(研修内容計画書)'!$I$288:$J$291,$C15),CB$8,"")</f>
        <v/>
      </c>
      <c r="CC15" s="407" t="str">
        <f>IF(COUNTIF('別紙1-4(研修内容計画書)'!$I$292:$J$295,$C15),CC$8,"")</f>
        <v/>
      </c>
      <c r="CD15" s="408"/>
      <c r="CE15" s="409"/>
    </row>
    <row r="16" spans="1:85" ht="18.75" customHeight="1">
      <c r="A16" s="416">
        <v>3</v>
      </c>
      <c r="B16" s="417" t="str">
        <f>IF(AND('別紙1-7(研修責任者教育担当者)'!E20="〇",'別紙1-7(研修責任者教育担当者)'!F20="〇"),"専任・兼任",IF('別紙1-7(研修責任者教育担当者)'!E20="〇","専任",IF('別紙1-7(研修責任者教育担当者)'!F20="〇","兼任","")))</f>
        <v/>
      </c>
      <c r="C16" s="418">
        <f>VLOOKUP(A16,'別紙1-7(研修責任者教育担当者)'!$B$18:$C$97,2,0)</f>
        <v>0</v>
      </c>
      <c r="D16" s="464" t="s">
        <v>206</v>
      </c>
      <c r="E16" s="465"/>
      <c r="F16" s="403" t="e">
        <f t="shared" si="3"/>
        <v>#DIV/0!</v>
      </c>
      <c r="G16" s="404" t="e">
        <f t="shared" si="4"/>
        <v>#DIV/0!</v>
      </c>
      <c r="H16" s="405">
        <f t="shared" si="0"/>
        <v>0</v>
      </c>
      <c r="I16" s="405"/>
      <c r="J16" s="406" t="str">
        <f>IF(COUNTIF('別紙1-4(研修内容計画書)'!$I$8:$J$11,$C16),J$8,"")</f>
        <v/>
      </c>
      <c r="K16" s="407" t="str">
        <f>IF(COUNTIF('別紙1-4(研修内容計画書)'!$I$12:$J$15,$C16),K$8,"")</f>
        <v/>
      </c>
      <c r="L16" s="407" t="str">
        <f>IF(COUNTIF('別紙1-4(研修内容計画書)'!$I$16:$J$19,$C16),L$8,"")</f>
        <v/>
      </c>
      <c r="M16" s="407" t="str">
        <f>IF(COUNTIF('別紙1-4(研修内容計画書)'!$I$20:$J$23,$C16),M$8,"")</f>
        <v/>
      </c>
      <c r="N16" s="407" t="str">
        <f>IF(COUNTIF('別紙1-4(研修内容計画書)'!$I$24:$J$27,$C16),N$8,"")</f>
        <v/>
      </c>
      <c r="O16" s="407" t="str">
        <f>IF(COUNTIF('別紙1-4(研修内容計画書)'!$I$28:$J$31,$C16),O$8,"")</f>
        <v/>
      </c>
      <c r="P16" s="407" t="str">
        <f>IF(COUNTIF('別紙1-4(研修内容計画書)'!$I$32:$J$35,$C16),P$8,"")</f>
        <v/>
      </c>
      <c r="Q16" s="407" t="str">
        <f>IF(COUNTIF('別紙1-4(研修内容計画書)'!$I$36:$J$39,$C16),Q$8,"")</f>
        <v/>
      </c>
      <c r="R16" s="407" t="str">
        <f>IF(COUNTIF('別紙1-4(研修内容計画書)'!$I$40:$J$43,$C16),R$8,"")</f>
        <v/>
      </c>
      <c r="S16" s="407" t="str">
        <f>IF(COUNTIF('別紙1-4(研修内容計画書)'!$I$44:$J$47,$C16),S$8,"")</f>
        <v/>
      </c>
      <c r="T16" s="407" t="str">
        <f>IF(COUNTIF('別紙1-4(研修内容計画書)'!$I$48:$J$51,$C16),T$8,"")</f>
        <v/>
      </c>
      <c r="U16" s="407" t="str">
        <f>IF(COUNTIF('別紙1-4(研修内容計画書)'!$I$52:$J$55,$C16),U$8,"")</f>
        <v/>
      </c>
      <c r="V16" s="407" t="str">
        <f>IF(COUNTIF('別紙1-4(研修内容計画書)'!$I$56:$J$59,$C16),V$8,"")</f>
        <v/>
      </c>
      <c r="W16" s="407" t="str">
        <f>IF(COUNTIF('別紙1-4(研修内容計画書)'!$I$60:$J$63,$C16),W$8,"")</f>
        <v/>
      </c>
      <c r="X16" s="407" t="str">
        <f>IF(COUNTIF('別紙1-4(研修内容計画書)'!$I$64:$J$67,$C16),X$8,"")</f>
        <v/>
      </c>
      <c r="Y16" s="407" t="str">
        <f>IF(COUNTIF('別紙1-4(研修内容計画書)'!$I$68:$J$71,$C16),Y$8,"")</f>
        <v/>
      </c>
      <c r="Z16" s="407" t="str">
        <f>IF(COUNTIF('別紙1-4(研修内容計画書)'!$I$72:$J$75,$C16),Z$8,"")</f>
        <v/>
      </c>
      <c r="AA16" s="407" t="str">
        <f>IF(COUNTIF('別紙1-4(研修内容計画書)'!$I$76:$J$79,$C16),AA$8,"")</f>
        <v/>
      </c>
      <c r="AB16" s="407" t="str">
        <f>IF(COUNTIF('別紙1-4(研修内容計画書)'!$I$80:$J$83,$C16),AB$8,"")</f>
        <v/>
      </c>
      <c r="AC16" s="407" t="str">
        <f>IF(COUNTIF('別紙1-4(研修内容計画書)'!$I$84:$J$87,$C16),AC$8,"")</f>
        <v/>
      </c>
      <c r="AD16" s="407" t="str">
        <f>IF(COUNTIF('別紙1-4(研修内容計画書)'!$I$88:$J$91,$C16),AD$8,"")</f>
        <v/>
      </c>
      <c r="AE16" s="407" t="str">
        <f>IF(COUNTIF('別紙1-4(研修内容計画書)'!$I$92:$J$95,$C16),AE$8,"")</f>
        <v/>
      </c>
      <c r="AF16" s="407" t="str">
        <f>IF(COUNTIF('別紙1-4(研修内容計画書)'!$I$96:$J$99,$C16),AF$8,"")</f>
        <v/>
      </c>
      <c r="AG16" s="407" t="str">
        <f>IF(COUNTIF('別紙1-4(研修内容計画書)'!$I$100:$J$103,$C16),AG$8,"")</f>
        <v/>
      </c>
      <c r="AH16" s="407" t="str">
        <f>IF(COUNTIF('別紙1-4(研修内容計画書)'!$I$104:$J$107,$C16),AH$8,"")</f>
        <v/>
      </c>
      <c r="AI16" s="407" t="str">
        <f>IF(COUNTIF('別紙1-4(研修内容計画書)'!$I$108:$J$111,$C16),AI$8,"")</f>
        <v/>
      </c>
      <c r="AJ16" s="407" t="str">
        <f>IF(COUNTIF('別紙1-4(研修内容計画書)'!$I$112:$J$115,$C16),AJ$8,"")</f>
        <v/>
      </c>
      <c r="AK16" s="407" t="str">
        <f>IF(COUNTIF('別紙1-4(研修内容計画書)'!$I$116:$J$119,$C16),AK$8,"")</f>
        <v/>
      </c>
      <c r="AL16" s="407" t="str">
        <f>IF(COUNTIF('別紙1-4(研修内容計画書)'!$I$120:$J$123,$C16),AL$8,"")</f>
        <v/>
      </c>
      <c r="AM16" s="407" t="str">
        <f>IF(COUNTIF('別紙1-4(研修内容計画書)'!$I$124:$J$127,$C16),AM$8,"")</f>
        <v/>
      </c>
      <c r="AN16" s="407" t="str">
        <f>IF(COUNTIF('別紙1-4(研修内容計画書)'!$I$128:$J$131,$C16),AN$8,"")</f>
        <v/>
      </c>
      <c r="AO16" s="407" t="str">
        <f>IF(COUNTIF('別紙1-4(研修内容計画書)'!$I$132:$J$135,$C16),AO$8,"")</f>
        <v/>
      </c>
      <c r="AP16" s="407" t="str">
        <f>IF(COUNTIF('別紙1-4(研修内容計画書)'!$I$136:$J$139,$C16),AP$8,"")</f>
        <v/>
      </c>
      <c r="AQ16" s="407" t="str">
        <f>IF(COUNTIF('別紙1-4(研修内容計画書)'!$I$140:$J$143,$C16),AQ$8,"")</f>
        <v/>
      </c>
      <c r="AR16" s="407" t="str">
        <f>IF(COUNTIF('別紙1-4(研修内容計画書)'!$I$144:$J$147,$C16),AR$8,"")</f>
        <v/>
      </c>
      <c r="AS16" s="407" t="str">
        <f>IF(COUNTIF('別紙1-4(研修内容計画書)'!$I$148:$J$151,$C16),AS$8,"")</f>
        <v/>
      </c>
      <c r="AT16" s="407" t="str">
        <f>IF(COUNTIF('別紙1-4(研修内容計画書)'!$I$152:$J$155,$C16),AT$8,"")</f>
        <v/>
      </c>
      <c r="AU16" s="407" t="str">
        <f>IF(COUNTIF('別紙1-4(研修内容計画書)'!$I$156:$J$159,$C16),AU$8,"")</f>
        <v/>
      </c>
      <c r="AV16" s="407" t="str">
        <f>IF(COUNTIF('別紙1-4(研修内容計画書)'!$I$160:$J$163,$C16),AV$8,"")</f>
        <v/>
      </c>
      <c r="AW16" s="407" t="str">
        <f>IF(COUNTIF('別紙1-4(研修内容計画書)'!$I$164:$J$167,$C16),AW$8,"")</f>
        <v/>
      </c>
      <c r="AX16" s="407" t="str">
        <f>IF(COUNTIF('別紙1-4(研修内容計画書)'!$I$168:$J$171,$C16),AX$8,"")</f>
        <v/>
      </c>
      <c r="AY16" s="407" t="str">
        <f>IF(COUNTIF('別紙1-4(研修内容計画書)'!$I$172:$J$175,$C16),AY$8,"")</f>
        <v/>
      </c>
      <c r="AZ16" s="407" t="str">
        <f>IF(COUNTIF('別紙1-4(研修内容計画書)'!$I$176:$J$179,$C16),AZ$8,"")</f>
        <v/>
      </c>
      <c r="BA16" s="407" t="str">
        <f>IF(COUNTIF('別紙1-4(研修内容計画書)'!$I$180:$J$183,$C16),BA$8,"")</f>
        <v/>
      </c>
      <c r="BB16" s="407" t="str">
        <f>IF(COUNTIF('別紙1-4(研修内容計画書)'!$I$184:$J$187,$C16),BB$8,"")</f>
        <v/>
      </c>
      <c r="BC16" s="407" t="str">
        <f>IF(COUNTIF('別紙1-4(研修内容計画書)'!$I$188:$J$191,$C16),BC$8,"")</f>
        <v/>
      </c>
      <c r="BD16" s="407" t="str">
        <f>IF(COUNTIF('別紙1-4(研修内容計画書)'!$I$192:$J$195,$C16),BD$8,"")</f>
        <v/>
      </c>
      <c r="BE16" s="407" t="str">
        <f>IF(COUNTIF('別紙1-4(研修内容計画書)'!$I$196:$J$199,$C16),BE$8,"")</f>
        <v/>
      </c>
      <c r="BF16" s="407" t="str">
        <f>IF(COUNTIF('別紙1-4(研修内容計画書)'!$I$200:$J$203,$C16),BF$8,"")</f>
        <v/>
      </c>
      <c r="BG16" s="407" t="str">
        <f>IF(COUNTIF('別紙1-4(研修内容計画書)'!$I$204:$J$207,$C16),BG$8,"")</f>
        <v/>
      </c>
      <c r="BH16" s="407" t="str">
        <f>IF(COUNTIF('別紙1-4(研修内容計画書)'!$I$208:$J$211,$C16),BH$8,"")</f>
        <v/>
      </c>
      <c r="BI16" s="407" t="str">
        <f>IF(COUNTIF('別紙1-4(研修内容計画書)'!$I$212:$J$215,$C16),BI$8,"")</f>
        <v/>
      </c>
      <c r="BJ16" s="407" t="str">
        <f>IF(COUNTIF('別紙1-4(研修内容計画書)'!$I$216:$J$219,$C16),BJ$8,"")</f>
        <v/>
      </c>
      <c r="BK16" s="407" t="str">
        <f>IF(COUNTIF('別紙1-4(研修内容計画書)'!$I$220:$J$223,$C16),BK$8,"")</f>
        <v/>
      </c>
      <c r="BL16" s="407" t="str">
        <f>IF(COUNTIF('別紙1-4(研修内容計画書)'!$I$224:$J$227,$C16),BL$8,"")</f>
        <v/>
      </c>
      <c r="BM16" s="407" t="str">
        <f>IF(COUNTIF('別紙1-4(研修内容計画書)'!$I$228:$J$231,$C16),BM$8,"")</f>
        <v/>
      </c>
      <c r="BN16" s="407" t="str">
        <f>IF(COUNTIF('別紙1-4(研修内容計画書)'!$I$232:$J$235,$C16),BN$8,"")</f>
        <v/>
      </c>
      <c r="BO16" s="407" t="str">
        <f>IF(COUNTIF('別紙1-4(研修内容計画書)'!$I$236:$J$239,$C16),BO$8,"")</f>
        <v/>
      </c>
      <c r="BP16" s="407" t="str">
        <f>IF(COUNTIF('別紙1-4(研修内容計画書)'!$I$240:$J$243,$C16),BP$8,"")</f>
        <v/>
      </c>
      <c r="BQ16" s="407" t="str">
        <f>IF(COUNTIF('別紙1-4(研修内容計画書)'!$I$244:$J$247,$C16),BQ$8,"")</f>
        <v/>
      </c>
      <c r="BR16" s="407" t="str">
        <f>IF(COUNTIF('別紙1-4(研修内容計画書)'!$I$248:$J$251,$C16),BR$8,"")</f>
        <v/>
      </c>
      <c r="BS16" s="407" t="str">
        <f>IF(COUNTIF('別紙1-4(研修内容計画書)'!$I$252:$J$255,$C16),BS$8,"")</f>
        <v/>
      </c>
      <c r="BT16" s="407" t="str">
        <f>IF(COUNTIF('別紙1-4(研修内容計画書)'!$I$256:$J$259,$C16),BT$8,"")</f>
        <v/>
      </c>
      <c r="BU16" s="407" t="str">
        <f>IF(COUNTIF('別紙1-4(研修内容計画書)'!$I$260:$J$263,$C16),BU$8,"")</f>
        <v/>
      </c>
      <c r="BV16" s="407" t="str">
        <f>IF(COUNTIF('別紙1-4(研修内容計画書)'!$I$264:$J$267,$C16),BV$8,"")</f>
        <v/>
      </c>
      <c r="BW16" s="407" t="str">
        <f>IF(COUNTIF('別紙1-4(研修内容計画書)'!$I$268:$J$271,$C16),BW$8,"")</f>
        <v/>
      </c>
      <c r="BX16" s="407" t="str">
        <f>IF(COUNTIF('別紙1-4(研修内容計画書)'!$I$272:$J$275,$C16),BX$8,"")</f>
        <v/>
      </c>
      <c r="BY16" s="407" t="str">
        <f>IF(COUNTIF('別紙1-4(研修内容計画書)'!$I$276:$J$279,$C16),BY$8,"")</f>
        <v/>
      </c>
      <c r="BZ16" s="407" t="str">
        <f>IF(COUNTIF('別紙1-4(研修内容計画書)'!$I$280:$J$283,$C16),BZ$8,"")</f>
        <v/>
      </c>
      <c r="CA16" s="407" t="str">
        <f>IF(COUNTIF('別紙1-4(研修内容計画書)'!$I$284:$J$287,$C16),CA$8,"")</f>
        <v/>
      </c>
      <c r="CB16" s="407" t="str">
        <f>IF(COUNTIF('別紙1-4(研修内容計画書)'!$I$288:$J$291,$C16),CB$8,"")</f>
        <v/>
      </c>
      <c r="CC16" s="407" t="str">
        <f>IF(COUNTIF('別紙1-4(研修内容計画書)'!$I$292:$J$295,$C16),CC$8,"")</f>
        <v/>
      </c>
      <c r="CD16" s="408"/>
      <c r="CE16" s="409"/>
    </row>
    <row r="17" spans="1:96" ht="18.75" customHeight="1">
      <c r="A17" s="416">
        <v>4</v>
      </c>
      <c r="B17" s="417" t="str">
        <f>IF(AND('別紙1-7(研修責任者教育担当者)'!E21="〇",'別紙1-7(研修責任者教育担当者)'!F21="〇"),"専任・兼任",IF('別紙1-7(研修責任者教育担当者)'!E21="〇","専任",IF('別紙1-7(研修責任者教育担当者)'!F21="〇","兼任","")))</f>
        <v/>
      </c>
      <c r="C17" s="418">
        <f>VLOOKUP(A17,'別紙1-7(研修責任者教育担当者)'!$B$18:$C$97,2,0)</f>
        <v>0</v>
      </c>
      <c r="D17" s="464" t="s">
        <v>206</v>
      </c>
      <c r="E17" s="465"/>
      <c r="F17" s="403" t="e">
        <f t="shared" si="3"/>
        <v>#DIV/0!</v>
      </c>
      <c r="G17" s="404" t="e">
        <f t="shared" si="4"/>
        <v>#DIV/0!</v>
      </c>
      <c r="H17" s="405">
        <f t="shared" si="0"/>
        <v>0</v>
      </c>
      <c r="I17" s="405"/>
      <c r="J17" s="406" t="str">
        <f>IF(COUNTIF('別紙1-4(研修内容計画書)'!$I$8:$J$11,$C17),J$8,"")</f>
        <v/>
      </c>
      <c r="K17" s="407" t="str">
        <f>IF(COUNTIF('別紙1-4(研修内容計画書)'!$I$12:$J$15,$C17),K$8,"")</f>
        <v/>
      </c>
      <c r="L17" s="407" t="str">
        <f>IF(COUNTIF('別紙1-4(研修内容計画書)'!$I$16:$J$19,$C17),L$8,"")</f>
        <v/>
      </c>
      <c r="M17" s="407" t="str">
        <f>IF(COUNTIF('別紙1-4(研修内容計画書)'!$I$20:$J$23,$C17),M$8,"")</f>
        <v/>
      </c>
      <c r="N17" s="407" t="str">
        <f>IF(COUNTIF('別紙1-4(研修内容計画書)'!$I$24:$J$27,$C17),N$8,"")</f>
        <v/>
      </c>
      <c r="O17" s="407" t="str">
        <f>IF(COUNTIF('別紙1-4(研修内容計画書)'!$I$28:$J$31,$C17),O$8,"")</f>
        <v/>
      </c>
      <c r="P17" s="407" t="str">
        <f>IF(COUNTIF('別紙1-4(研修内容計画書)'!$I$32:$J$35,$C17),P$8,"")</f>
        <v/>
      </c>
      <c r="Q17" s="407" t="str">
        <f>IF(COUNTIF('別紙1-4(研修内容計画書)'!$I$36:$J$39,$C17),Q$8,"")</f>
        <v/>
      </c>
      <c r="R17" s="407" t="str">
        <f>IF(COUNTIF('別紙1-4(研修内容計画書)'!$I$40:$J$43,$C17),R$8,"")</f>
        <v/>
      </c>
      <c r="S17" s="407" t="str">
        <f>IF(COUNTIF('別紙1-4(研修内容計画書)'!$I$44:$J$47,$C17),S$8,"")</f>
        <v/>
      </c>
      <c r="T17" s="407" t="str">
        <f>IF(COUNTIF('別紙1-4(研修内容計画書)'!$I$48:$J$51,$C17),T$8,"")</f>
        <v/>
      </c>
      <c r="U17" s="407" t="str">
        <f>IF(COUNTIF('別紙1-4(研修内容計画書)'!$I$52:$J$55,$C17),U$8,"")</f>
        <v/>
      </c>
      <c r="V17" s="407" t="str">
        <f>IF(COUNTIF('別紙1-4(研修内容計画書)'!$I$56:$J$59,$C17),V$8,"")</f>
        <v/>
      </c>
      <c r="W17" s="407" t="str">
        <f>IF(COUNTIF('別紙1-4(研修内容計画書)'!$I$60:$J$63,$C17),W$8,"")</f>
        <v/>
      </c>
      <c r="X17" s="407" t="str">
        <f>IF(COUNTIF('別紙1-4(研修内容計画書)'!$I$64:$J$67,$C17),X$8,"")</f>
        <v/>
      </c>
      <c r="Y17" s="407" t="str">
        <f>IF(COUNTIF('別紙1-4(研修内容計画書)'!$I$68:$J$71,$C17),Y$8,"")</f>
        <v/>
      </c>
      <c r="Z17" s="407" t="str">
        <f>IF(COUNTIF('別紙1-4(研修内容計画書)'!$I$72:$J$75,$C17),Z$8,"")</f>
        <v/>
      </c>
      <c r="AA17" s="407" t="str">
        <f>IF(COUNTIF('別紙1-4(研修内容計画書)'!$I$76:$J$79,$C17),AA$8,"")</f>
        <v/>
      </c>
      <c r="AB17" s="407" t="str">
        <f>IF(COUNTIF('別紙1-4(研修内容計画書)'!$I$80:$J$83,$C17),AB$8,"")</f>
        <v/>
      </c>
      <c r="AC17" s="407" t="str">
        <f>IF(COUNTIF('別紙1-4(研修内容計画書)'!$I$84:$J$87,$C17),AC$8,"")</f>
        <v/>
      </c>
      <c r="AD17" s="407" t="str">
        <f>IF(COUNTIF('別紙1-4(研修内容計画書)'!$I$88:$J$91,$C17),AD$8,"")</f>
        <v/>
      </c>
      <c r="AE17" s="407" t="str">
        <f>IF(COUNTIF('別紙1-4(研修内容計画書)'!$I$92:$J$95,$C17),AE$8,"")</f>
        <v/>
      </c>
      <c r="AF17" s="407" t="str">
        <f>IF(COUNTIF('別紙1-4(研修内容計画書)'!$I$96:$J$99,$C17),AF$8,"")</f>
        <v/>
      </c>
      <c r="AG17" s="407" t="str">
        <f>IF(COUNTIF('別紙1-4(研修内容計画書)'!$I$100:$J$103,$C17),AG$8,"")</f>
        <v/>
      </c>
      <c r="AH17" s="407" t="str">
        <f>IF(COUNTIF('別紙1-4(研修内容計画書)'!$I$104:$J$107,$C17),AH$8,"")</f>
        <v/>
      </c>
      <c r="AI17" s="407" t="str">
        <f>IF(COUNTIF('別紙1-4(研修内容計画書)'!$I$108:$J$111,$C17),AI$8,"")</f>
        <v/>
      </c>
      <c r="AJ17" s="407" t="str">
        <f>IF(COUNTIF('別紙1-4(研修内容計画書)'!$I$112:$J$115,$C17),AJ$8,"")</f>
        <v/>
      </c>
      <c r="AK17" s="407" t="str">
        <f>IF(COUNTIF('別紙1-4(研修内容計画書)'!$I$116:$J$119,$C17),AK$8,"")</f>
        <v/>
      </c>
      <c r="AL17" s="407" t="str">
        <f>IF(COUNTIF('別紙1-4(研修内容計画書)'!$I$120:$J$123,$C17),AL$8,"")</f>
        <v/>
      </c>
      <c r="AM17" s="407" t="str">
        <f>IF(COUNTIF('別紙1-4(研修内容計画書)'!$I$124:$J$127,$C17),AM$8,"")</f>
        <v/>
      </c>
      <c r="AN17" s="407" t="str">
        <f>IF(COUNTIF('別紙1-4(研修内容計画書)'!$I$128:$J$131,$C17),AN$8,"")</f>
        <v/>
      </c>
      <c r="AO17" s="407" t="str">
        <f>IF(COUNTIF('別紙1-4(研修内容計画書)'!$I$132:$J$135,$C17),AO$8,"")</f>
        <v/>
      </c>
      <c r="AP17" s="407" t="str">
        <f>IF(COUNTIF('別紙1-4(研修内容計画書)'!$I$136:$J$139,$C17),AP$8,"")</f>
        <v/>
      </c>
      <c r="AQ17" s="407" t="str">
        <f>IF(COUNTIF('別紙1-4(研修内容計画書)'!$I$140:$J$143,$C17),AQ$8,"")</f>
        <v/>
      </c>
      <c r="AR17" s="407" t="str">
        <f>IF(COUNTIF('別紙1-4(研修内容計画書)'!$I$144:$J$147,$C17),AR$8,"")</f>
        <v/>
      </c>
      <c r="AS17" s="407" t="str">
        <f>IF(COUNTIF('別紙1-4(研修内容計画書)'!$I$148:$J$151,$C17),AS$8,"")</f>
        <v/>
      </c>
      <c r="AT17" s="407" t="str">
        <f>IF(COUNTIF('別紙1-4(研修内容計画書)'!$I$152:$J$155,$C17),AT$8,"")</f>
        <v/>
      </c>
      <c r="AU17" s="407" t="str">
        <f>IF(COUNTIF('別紙1-4(研修内容計画書)'!$I$156:$J$159,$C17),AU$8,"")</f>
        <v/>
      </c>
      <c r="AV17" s="407" t="str">
        <f>IF(COUNTIF('別紙1-4(研修内容計画書)'!$I$160:$J$163,$C17),AV$8,"")</f>
        <v/>
      </c>
      <c r="AW17" s="407" t="str">
        <f>IF(COUNTIF('別紙1-4(研修内容計画書)'!$I$164:$J$167,$C17),AW$8,"")</f>
        <v/>
      </c>
      <c r="AX17" s="407" t="str">
        <f>IF(COUNTIF('別紙1-4(研修内容計画書)'!$I$168:$J$171,$C17),AX$8,"")</f>
        <v/>
      </c>
      <c r="AY17" s="407" t="str">
        <f>IF(COUNTIF('別紙1-4(研修内容計画書)'!$I$172:$J$175,$C17),AY$8,"")</f>
        <v/>
      </c>
      <c r="AZ17" s="407" t="str">
        <f>IF(COUNTIF('別紙1-4(研修内容計画書)'!$I$176:$J$179,$C17),AZ$8,"")</f>
        <v/>
      </c>
      <c r="BA17" s="407" t="str">
        <f>IF(COUNTIF('別紙1-4(研修内容計画書)'!$I$180:$J$183,$C17),BA$8,"")</f>
        <v/>
      </c>
      <c r="BB17" s="407" t="str">
        <f>IF(COUNTIF('別紙1-4(研修内容計画書)'!$I$184:$J$187,$C17),BB$8,"")</f>
        <v/>
      </c>
      <c r="BC17" s="407" t="str">
        <f>IF(COUNTIF('別紙1-4(研修内容計画書)'!$I$188:$J$191,$C17),BC$8,"")</f>
        <v/>
      </c>
      <c r="BD17" s="407" t="str">
        <f>IF(COUNTIF('別紙1-4(研修内容計画書)'!$I$192:$J$195,$C17),BD$8,"")</f>
        <v/>
      </c>
      <c r="BE17" s="407" t="str">
        <f>IF(COUNTIF('別紙1-4(研修内容計画書)'!$I$196:$J$199,$C17),BE$8,"")</f>
        <v/>
      </c>
      <c r="BF17" s="407" t="str">
        <f>IF(COUNTIF('別紙1-4(研修内容計画書)'!$I$200:$J$203,$C17),BF$8,"")</f>
        <v/>
      </c>
      <c r="BG17" s="407" t="str">
        <f>IF(COUNTIF('別紙1-4(研修内容計画書)'!$I$204:$J$207,$C17),BG$8,"")</f>
        <v/>
      </c>
      <c r="BH17" s="407" t="str">
        <f>IF(COUNTIF('別紙1-4(研修内容計画書)'!$I$208:$J$211,$C17),BH$8,"")</f>
        <v/>
      </c>
      <c r="BI17" s="407" t="str">
        <f>IF(COUNTIF('別紙1-4(研修内容計画書)'!$I$212:$J$215,$C17),BI$8,"")</f>
        <v/>
      </c>
      <c r="BJ17" s="407" t="str">
        <f>IF(COUNTIF('別紙1-4(研修内容計画書)'!$I$216:$J$219,$C17),BJ$8,"")</f>
        <v/>
      </c>
      <c r="BK17" s="407" t="str">
        <f>IF(COUNTIF('別紙1-4(研修内容計画書)'!$I$220:$J$223,$C17),BK$8,"")</f>
        <v/>
      </c>
      <c r="BL17" s="407" t="str">
        <f>IF(COUNTIF('別紙1-4(研修内容計画書)'!$I$224:$J$227,$C17),BL$8,"")</f>
        <v/>
      </c>
      <c r="BM17" s="407" t="str">
        <f>IF(COUNTIF('別紙1-4(研修内容計画書)'!$I$228:$J$231,$C17),BM$8,"")</f>
        <v/>
      </c>
      <c r="BN17" s="407" t="str">
        <f>IF(COUNTIF('別紙1-4(研修内容計画書)'!$I$232:$J$235,$C17),BN$8,"")</f>
        <v/>
      </c>
      <c r="BO17" s="407" t="str">
        <f>IF(COUNTIF('別紙1-4(研修内容計画書)'!$I$236:$J$239,$C17),BO$8,"")</f>
        <v/>
      </c>
      <c r="BP17" s="407" t="str">
        <f>IF(COUNTIF('別紙1-4(研修内容計画書)'!$I$240:$J$243,$C17),BP$8,"")</f>
        <v/>
      </c>
      <c r="BQ17" s="407" t="str">
        <f>IF(COUNTIF('別紙1-4(研修内容計画書)'!$I$244:$J$247,$C17),BQ$8,"")</f>
        <v/>
      </c>
      <c r="BR17" s="407" t="str">
        <f>IF(COUNTIF('別紙1-4(研修内容計画書)'!$I$248:$J$251,$C17),BR$8,"")</f>
        <v/>
      </c>
      <c r="BS17" s="407" t="str">
        <f>IF(COUNTIF('別紙1-4(研修内容計画書)'!$I$252:$J$255,$C17),BS$8,"")</f>
        <v/>
      </c>
      <c r="BT17" s="407" t="str">
        <f>IF(COUNTIF('別紙1-4(研修内容計画書)'!$I$256:$J$259,$C17),BT$8,"")</f>
        <v/>
      </c>
      <c r="BU17" s="407" t="str">
        <f>IF(COUNTIF('別紙1-4(研修内容計画書)'!$I$260:$J$263,$C17),BU$8,"")</f>
        <v/>
      </c>
      <c r="BV17" s="407" t="str">
        <f>IF(COUNTIF('別紙1-4(研修内容計画書)'!$I$264:$J$267,$C17),BV$8,"")</f>
        <v/>
      </c>
      <c r="BW17" s="407" t="str">
        <f>IF(COUNTIF('別紙1-4(研修内容計画書)'!$I$268:$J$271,$C17),BW$8,"")</f>
        <v/>
      </c>
      <c r="BX17" s="407" t="str">
        <f>IF(COUNTIF('別紙1-4(研修内容計画書)'!$I$272:$J$275,$C17),BX$8,"")</f>
        <v/>
      </c>
      <c r="BY17" s="407" t="str">
        <f>IF(COUNTIF('別紙1-4(研修内容計画書)'!$I$276:$J$279,$C17),BY$8,"")</f>
        <v/>
      </c>
      <c r="BZ17" s="407" t="str">
        <f>IF(COUNTIF('別紙1-4(研修内容計画書)'!$I$280:$J$283,$C17),BZ$8,"")</f>
        <v/>
      </c>
      <c r="CA17" s="407" t="str">
        <f>IF(COUNTIF('別紙1-4(研修内容計画書)'!$I$284:$J$287,$C17),CA$8,"")</f>
        <v/>
      </c>
      <c r="CB17" s="407" t="str">
        <f>IF(COUNTIF('別紙1-4(研修内容計画書)'!$I$288:$J$291,$C17),CB$8,"")</f>
        <v/>
      </c>
      <c r="CC17" s="407" t="str">
        <f>IF(COUNTIF('別紙1-4(研修内容計画書)'!$I$292:$J$295,$C17),CC$8,"")</f>
        <v/>
      </c>
      <c r="CD17" s="408"/>
      <c r="CE17" s="409"/>
    </row>
    <row r="18" spans="1:96" ht="18.75" customHeight="1">
      <c r="A18" s="416">
        <v>5</v>
      </c>
      <c r="B18" s="417" t="str">
        <f>IF(AND('別紙1-7(研修責任者教育担当者)'!E22="〇",'別紙1-7(研修責任者教育担当者)'!F22="〇"),"専任・兼任",IF('別紙1-7(研修責任者教育担当者)'!E22="〇","専任",IF('別紙1-7(研修責任者教育担当者)'!F22="〇","兼任","")))</f>
        <v/>
      </c>
      <c r="C18" s="418">
        <f>VLOOKUP(A18,'別紙1-7(研修責任者教育担当者)'!$B$18:$C$97,2,0)</f>
        <v>0</v>
      </c>
      <c r="D18" s="464" t="s">
        <v>206</v>
      </c>
      <c r="E18" s="465"/>
      <c r="F18" s="403" t="e">
        <f t="shared" si="3"/>
        <v>#DIV/0!</v>
      </c>
      <c r="G18" s="404" t="e">
        <f t="shared" si="4"/>
        <v>#DIV/0!</v>
      </c>
      <c r="H18" s="405">
        <f t="shared" si="0"/>
        <v>0</v>
      </c>
      <c r="I18" s="405"/>
      <c r="J18" s="406" t="str">
        <f>IF(COUNTIF('別紙1-4(研修内容計画書)'!$I$8:$J$11,$C18),J$8,"")</f>
        <v/>
      </c>
      <c r="K18" s="407" t="str">
        <f>IF(COUNTIF('別紙1-4(研修内容計画書)'!$I$12:$J$15,$C18),K$8,"")</f>
        <v/>
      </c>
      <c r="L18" s="407" t="str">
        <f>IF(COUNTIF('別紙1-4(研修内容計画書)'!$I$16:$J$19,$C18),L$8,"")</f>
        <v/>
      </c>
      <c r="M18" s="407" t="str">
        <f>IF(COUNTIF('別紙1-4(研修内容計画書)'!$I$20:$J$23,$C18),M$8,"")</f>
        <v/>
      </c>
      <c r="N18" s="407" t="str">
        <f>IF(COUNTIF('別紙1-4(研修内容計画書)'!$I$24:$J$27,$C18),N$8,"")</f>
        <v/>
      </c>
      <c r="O18" s="407" t="str">
        <f>IF(COUNTIF('別紙1-4(研修内容計画書)'!$I$28:$J$31,$C18),O$8,"")</f>
        <v/>
      </c>
      <c r="P18" s="407" t="str">
        <f>IF(COUNTIF('別紙1-4(研修内容計画書)'!$I$32:$J$35,$C18),P$8,"")</f>
        <v/>
      </c>
      <c r="Q18" s="407" t="str">
        <f>IF(COUNTIF('別紙1-4(研修内容計画書)'!$I$36:$J$39,$C18),Q$8,"")</f>
        <v/>
      </c>
      <c r="R18" s="407" t="str">
        <f>IF(COUNTIF('別紙1-4(研修内容計画書)'!$I$40:$J$43,$C18),R$8,"")</f>
        <v/>
      </c>
      <c r="S18" s="407" t="str">
        <f>IF(COUNTIF('別紙1-4(研修内容計画書)'!$I$44:$J$47,$C18),S$8,"")</f>
        <v/>
      </c>
      <c r="T18" s="407" t="str">
        <f>IF(COUNTIF('別紙1-4(研修内容計画書)'!$I$48:$J$51,$C18),T$8,"")</f>
        <v/>
      </c>
      <c r="U18" s="407" t="str">
        <f>IF(COUNTIF('別紙1-4(研修内容計画書)'!$I$52:$J$55,$C18),U$8,"")</f>
        <v/>
      </c>
      <c r="V18" s="407" t="str">
        <f>IF(COUNTIF('別紙1-4(研修内容計画書)'!$I$56:$J$59,$C18),V$8,"")</f>
        <v/>
      </c>
      <c r="W18" s="407" t="str">
        <f>IF(COUNTIF('別紙1-4(研修内容計画書)'!$I$60:$J$63,$C18),W$8,"")</f>
        <v/>
      </c>
      <c r="X18" s="407" t="str">
        <f>IF(COUNTIF('別紙1-4(研修内容計画書)'!$I$64:$J$67,$C18),X$8,"")</f>
        <v/>
      </c>
      <c r="Y18" s="407" t="str">
        <f>IF(COUNTIF('別紙1-4(研修内容計画書)'!$I$68:$J$71,$C18),Y$8,"")</f>
        <v/>
      </c>
      <c r="Z18" s="407" t="str">
        <f>IF(COUNTIF('別紙1-4(研修内容計画書)'!$I$72:$J$75,$C18),Z$8,"")</f>
        <v/>
      </c>
      <c r="AA18" s="407" t="str">
        <f>IF(COUNTIF('別紙1-4(研修内容計画書)'!$I$76:$J$79,$C18),AA$8,"")</f>
        <v/>
      </c>
      <c r="AB18" s="407" t="str">
        <f>IF(COUNTIF('別紙1-4(研修内容計画書)'!$I$80:$J$83,$C18),AB$8,"")</f>
        <v/>
      </c>
      <c r="AC18" s="407" t="str">
        <f>IF(COUNTIF('別紙1-4(研修内容計画書)'!$I$84:$J$87,$C18),AC$8,"")</f>
        <v/>
      </c>
      <c r="AD18" s="407" t="str">
        <f>IF(COUNTIF('別紙1-4(研修内容計画書)'!$I$88:$J$91,$C18),AD$8,"")</f>
        <v/>
      </c>
      <c r="AE18" s="407" t="str">
        <f>IF(COUNTIF('別紙1-4(研修内容計画書)'!$I$92:$J$95,$C18),AE$8,"")</f>
        <v/>
      </c>
      <c r="AF18" s="407" t="str">
        <f>IF(COUNTIF('別紙1-4(研修内容計画書)'!$I$96:$J$99,$C18),AF$8,"")</f>
        <v/>
      </c>
      <c r="AG18" s="407" t="str">
        <f>IF(COUNTIF('別紙1-4(研修内容計画書)'!$I$100:$J$103,$C18),AG$8,"")</f>
        <v/>
      </c>
      <c r="AH18" s="407" t="str">
        <f>IF(COUNTIF('別紙1-4(研修内容計画書)'!$I$104:$J$107,$C18),AH$8,"")</f>
        <v/>
      </c>
      <c r="AI18" s="407" t="str">
        <f>IF(COUNTIF('別紙1-4(研修内容計画書)'!$I$108:$J$111,$C18),AI$8,"")</f>
        <v/>
      </c>
      <c r="AJ18" s="407" t="str">
        <f>IF(COUNTIF('別紙1-4(研修内容計画書)'!$I$112:$J$115,$C18),AJ$8,"")</f>
        <v/>
      </c>
      <c r="AK18" s="407" t="str">
        <f>IF(COUNTIF('別紙1-4(研修内容計画書)'!$I$116:$J$119,$C18),AK$8,"")</f>
        <v/>
      </c>
      <c r="AL18" s="407" t="str">
        <f>IF(COUNTIF('別紙1-4(研修内容計画書)'!$I$120:$J$123,$C18),AL$8,"")</f>
        <v/>
      </c>
      <c r="AM18" s="407" t="str">
        <f>IF(COUNTIF('別紙1-4(研修内容計画書)'!$I$124:$J$127,$C18),AM$8,"")</f>
        <v/>
      </c>
      <c r="AN18" s="407" t="str">
        <f>IF(COUNTIF('別紙1-4(研修内容計画書)'!$I$128:$J$131,$C18),AN$8,"")</f>
        <v/>
      </c>
      <c r="AO18" s="407" t="str">
        <f>IF(COUNTIF('別紙1-4(研修内容計画書)'!$I$132:$J$135,$C18),AO$8,"")</f>
        <v/>
      </c>
      <c r="AP18" s="407" t="str">
        <f>IF(COUNTIF('別紙1-4(研修内容計画書)'!$I$136:$J$139,$C18),AP$8,"")</f>
        <v/>
      </c>
      <c r="AQ18" s="407" t="str">
        <f>IF(COUNTIF('別紙1-4(研修内容計画書)'!$I$140:$J$143,$C18),AQ$8,"")</f>
        <v/>
      </c>
      <c r="AR18" s="407" t="str">
        <f>IF(COUNTIF('別紙1-4(研修内容計画書)'!$I$144:$J$147,$C18),AR$8,"")</f>
        <v/>
      </c>
      <c r="AS18" s="407" t="str">
        <f>IF(COUNTIF('別紙1-4(研修内容計画書)'!$I$148:$J$151,$C18),AS$8,"")</f>
        <v/>
      </c>
      <c r="AT18" s="407" t="str">
        <f>IF(COUNTIF('別紙1-4(研修内容計画書)'!$I$152:$J$155,$C18),AT$8,"")</f>
        <v/>
      </c>
      <c r="AU18" s="407" t="str">
        <f>IF(COUNTIF('別紙1-4(研修内容計画書)'!$I$156:$J$159,$C18),AU$8,"")</f>
        <v/>
      </c>
      <c r="AV18" s="407" t="str">
        <f>IF(COUNTIF('別紙1-4(研修内容計画書)'!$I$160:$J$163,$C18),AV$8,"")</f>
        <v/>
      </c>
      <c r="AW18" s="407" t="str">
        <f>IF(COUNTIF('別紙1-4(研修内容計画書)'!$I$164:$J$167,$C18),AW$8,"")</f>
        <v/>
      </c>
      <c r="AX18" s="407" t="str">
        <f>IF(COUNTIF('別紙1-4(研修内容計画書)'!$I$168:$J$171,$C18),AX$8,"")</f>
        <v/>
      </c>
      <c r="AY18" s="407" t="str">
        <f>IF(COUNTIF('別紙1-4(研修内容計画書)'!$I$172:$J$175,$C18),AY$8,"")</f>
        <v/>
      </c>
      <c r="AZ18" s="407" t="str">
        <f>IF(COUNTIF('別紙1-4(研修内容計画書)'!$I$176:$J$179,$C18),AZ$8,"")</f>
        <v/>
      </c>
      <c r="BA18" s="407" t="str">
        <f>IF(COUNTIF('別紙1-4(研修内容計画書)'!$I$180:$J$183,$C18),BA$8,"")</f>
        <v/>
      </c>
      <c r="BB18" s="407" t="str">
        <f>IF(COUNTIF('別紙1-4(研修内容計画書)'!$I$184:$J$187,$C18),BB$8,"")</f>
        <v/>
      </c>
      <c r="BC18" s="407" t="str">
        <f>IF(COUNTIF('別紙1-4(研修内容計画書)'!$I$188:$J$191,$C18),BC$8,"")</f>
        <v/>
      </c>
      <c r="BD18" s="407" t="str">
        <f>IF(COUNTIF('別紙1-4(研修内容計画書)'!$I$192:$J$195,$C18),BD$8,"")</f>
        <v/>
      </c>
      <c r="BE18" s="407" t="str">
        <f>IF(COUNTIF('別紙1-4(研修内容計画書)'!$I$196:$J$199,$C18),BE$8,"")</f>
        <v/>
      </c>
      <c r="BF18" s="407" t="str">
        <f>IF(COUNTIF('別紙1-4(研修内容計画書)'!$I$200:$J$203,$C18),BF$8,"")</f>
        <v/>
      </c>
      <c r="BG18" s="407" t="str">
        <f>IF(COUNTIF('別紙1-4(研修内容計画書)'!$I$204:$J$207,$C18),BG$8,"")</f>
        <v/>
      </c>
      <c r="BH18" s="407" t="str">
        <f>IF(COUNTIF('別紙1-4(研修内容計画書)'!$I$208:$J$211,$C18),BH$8,"")</f>
        <v/>
      </c>
      <c r="BI18" s="407" t="str">
        <f>IF(COUNTIF('別紙1-4(研修内容計画書)'!$I$212:$J$215,$C18),BI$8,"")</f>
        <v/>
      </c>
      <c r="BJ18" s="407" t="str">
        <f>IF(COUNTIF('別紙1-4(研修内容計画書)'!$I$216:$J$219,$C18),BJ$8,"")</f>
        <v/>
      </c>
      <c r="BK18" s="407" t="str">
        <f>IF(COUNTIF('別紙1-4(研修内容計画書)'!$I$220:$J$223,$C18),BK$8,"")</f>
        <v/>
      </c>
      <c r="BL18" s="407" t="str">
        <f>IF(COUNTIF('別紙1-4(研修内容計画書)'!$I$224:$J$227,$C18),BL$8,"")</f>
        <v/>
      </c>
      <c r="BM18" s="407" t="str">
        <f>IF(COUNTIF('別紙1-4(研修内容計画書)'!$I$228:$J$231,$C18),BM$8,"")</f>
        <v/>
      </c>
      <c r="BN18" s="407" t="str">
        <f>IF(COUNTIF('別紙1-4(研修内容計画書)'!$I$232:$J$235,$C18),BN$8,"")</f>
        <v/>
      </c>
      <c r="BO18" s="407" t="str">
        <f>IF(COUNTIF('別紙1-4(研修内容計画書)'!$I$236:$J$239,$C18),BO$8,"")</f>
        <v/>
      </c>
      <c r="BP18" s="407" t="str">
        <f>IF(COUNTIF('別紙1-4(研修内容計画書)'!$I$240:$J$243,$C18),BP$8,"")</f>
        <v/>
      </c>
      <c r="BQ18" s="407" t="str">
        <f>IF(COUNTIF('別紙1-4(研修内容計画書)'!$I$244:$J$247,$C18),BQ$8,"")</f>
        <v/>
      </c>
      <c r="BR18" s="407" t="str">
        <f>IF(COUNTIF('別紙1-4(研修内容計画書)'!$I$248:$J$251,$C18),BR$8,"")</f>
        <v/>
      </c>
      <c r="BS18" s="407" t="str">
        <f>IF(COUNTIF('別紙1-4(研修内容計画書)'!$I$252:$J$255,$C18),BS$8,"")</f>
        <v/>
      </c>
      <c r="BT18" s="407" t="str">
        <f>IF(COUNTIF('別紙1-4(研修内容計画書)'!$I$256:$J$259,$C18),BT$8,"")</f>
        <v/>
      </c>
      <c r="BU18" s="407" t="str">
        <f>IF(COUNTIF('別紙1-4(研修内容計画書)'!$I$260:$J$263,$C18),BU$8,"")</f>
        <v/>
      </c>
      <c r="BV18" s="407" t="str">
        <f>IF(COUNTIF('別紙1-4(研修内容計画書)'!$I$264:$J$267,$C18),BV$8,"")</f>
        <v/>
      </c>
      <c r="BW18" s="407" t="str">
        <f>IF(COUNTIF('別紙1-4(研修内容計画書)'!$I$268:$J$271,$C18),BW$8,"")</f>
        <v/>
      </c>
      <c r="BX18" s="407" t="str">
        <f>IF(COUNTIF('別紙1-4(研修内容計画書)'!$I$272:$J$275,$C18),BX$8,"")</f>
        <v/>
      </c>
      <c r="BY18" s="407" t="str">
        <f>IF(COUNTIF('別紙1-4(研修内容計画書)'!$I$276:$J$279,$C18),BY$8,"")</f>
        <v/>
      </c>
      <c r="BZ18" s="407" t="str">
        <f>IF(COUNTIF('別紙1-4(研修内容計画書)'!$I$280:$J$283,$C18),BZ$8,"")</f>
        <v/>
      </c>
      <c r="CA18" s="407" t="str">
        <f>IF(COUNTIF('別紙1-4(研修内容計画書)'!$I$284:$J$287,$C18),CA$8,"")</f>
        <v/>
      </c>
      <c r="CB18" s="407" t="str">
        <f>IF(COUNTIF('別紙1-4(研修内容計画書)'!$I$288:$J$291,$C18),CB$8,"")</f>
        <v/>
      </c>
      <c r="CC18" s="407" t="str">
        <f>IF(COUNTIF('別紙1-4(研修内容計画書)'!$I$292:$J$295,$C18),CC$8,"")</f>
        <v/>
      </c>
      <c r="CD18" s="408"/>
      <c r="CE18" s="409"/>
    </row>
    <row r="19" spans="1:96" ht="18.75" customHeight="1">
      <c r="A19" s="416">
        <v>6</v>
      </c>
      <c r="B19" s="417" t="str">
        <f>IF(AND('別紙1-7(研修責任者教育担当者)'!E23="〇",'別紙1-7(研修責任者教育担当者)'!F23="〇"),"専任・兼任",IF('別紙1-7(研修責任者教育担当者)'!E23="〇","専任",IF('別紙1-7(研修責任者教育担当者)'!F23="〇","兼任","")))</f>
        <v/>
      </c>
      <c r="C19" s="418">
        <f>VLOOKUP(A19,'別紙1-7(研修責任者教育担当者)'!$B$18:$C$97,2,0)</f>
        <v>0</v>
      </c>
      <c r="D19" s="464" t="s">
        <v>206</v>
      </c>
      <c r="E19" s="465"/>
      <c r="F19" s="403" t="e">
        <f t="shared" si="3"/>
        <v>#DIV/0!</v>
      </c>
      <c r="G19" s="404" t="e">
        <f t="shared" si="4"/>
        <v>#DIV/0!</v>
      </c>
      <c r="H19" s="405">
        <f t="shared" si="0"/>
        <v>0</v>
      </c>
      <c r="I19" s="405"/>
      <c r="J19" s="406" t="str">
        <f>IF(COUNTIF('別紙1-4(研修内容計画書)'!$I$8:$J$11,$C19),J$8,"")</f>
        <v/>
      </c>
      <c r="K19" s="407" t="str">
        <f>IF(COUNTIF('別紙1-4(研修内容計画書)'!$I$12:$J$15,$C19),K$8,"")</f>
        <v/>
      </c>
      <c r="L19" s="407" t="str">
        <f>IF(COUNTIF('別紙1-4(研修内容計画書)'!$I$16:$J$19,$C19),L$8,"")</f>
        <v/>
      </c>
      <c r="M19" s="407" t="str">
        <f>IF(COUNTIF('別紙1-4(研修内容計画書)'!$I$20:$J$23,$C19),M$8,"")</f>
        <v/>
      </c>
      <c r="N19" s="407" t="str">
        <f>IF(COUNTIF('別紙1-4(研修内容計画書)'!$I$24:$J$27,$C19),N$8,"")</f>
        <v/>
      </c>
      <c r="O19" s="407" t="str">
        <f>IF(COUNTIF('別紙1-4(研修内容計画書)'!$I$28:$J$31,$C19),O$8,"")</f>
        <v/>
      </c>
      <c r="P19" s="407" t="str">
        <f>IF(COUNTIF('別紙1-4(研修内容計画書)'!$I$32:$J$35,$C19),P$8,"")</f>
        <v/>
      </c>
      <c r="Q19" s="407" t="str">
        <f>IF(COUNTIF('別紙1-4(研修内容計画書)'!$I$36:$J$39,$C19),Q$8,"")</f>
        <v/>
      </c>
      <c r="R19" s="407" t="str">
        <f>IF(COUNTIF('別紙1-4(研修内容計画書)'!$I$40:$J$43,$C19),R$8,"")</f>
        <v/>
      </c>
      <c r="S19" s="407" t="str">
        <f>IF(COUNTIF('別紙1-4(研修内容計画書)'!$I$44:$J$47,$C19),S$8,"")</f>
        <v/>
      </c>
      <c r="T19" s="407" t="str">
        <f>IF(COUNTIF('別紙1-4(研修内容計画書)'!$I$48:$J$51,$C19),T$8,"")</f>
        <v/>
      </c>
      <c r="U19" s="407" t="str">
        <f>IF(COUNTIF('別紙1-4(研修内容計画書)'!$I$52:$J$55,$C19),U$8,"")</f>
        <v/>
      </c>
      <c r="V19" s="407" t="str">
        <f>IF(COUNTIF('別紙1-4(研修内容計画書)'!$I$56:$J$59,$C19),V$8,"")</f>
        <v/>
      </c>
      <c r="W19" s="407" t="str">
        <f>IF(COUNTIF('別紙1-4(研修内容計画書)'!$I$60:$J$63,$C19),W$8,"")</f>
        <v/>
      </c>
      <c r="X19" s="407" t="str">
        <f>IF(COUNTIF('別紙1-4(研修内容計画書)'!$I$64:$J$67,$C19),X$8,"")</f>
        <v/>
      </c>
      <c r="Y19" s="407" t="str">
        <f>IF(COUNTIF('別紙1-4(研修内容計画書)'!$I$68:$J$71,$C19),Y$8,"")</f>
        <v/>
      </c>
      <c r="Z19" s="407" t="str">
        <f>IF(COUNTIF('別紙1-4(研修内容計画書)'!$I$72:$J$75,$C19),Z$8,"")</f>
        <v/>
      </c>
      <c r="AA19" s="407" t="str">
        <f>IF(COUNTIF('別紙1-4(研修内容計画書)'!$I$76:$J$79,$C19),AA$8,"")</f>
        <v/>
      </c>
      <c r="AB19" s="407" t="str">
        <f>IF(COUNTIF('別紙1-4(研修内容計画書)'!$I$80:$J$83,$C19),AB$8,"")</f>
        <v/>
      </c>
      <c r="AC19" s="407" t="str">
        <f>IF(COUNTIF('別紙1-4(研修内容計画書)'!$I$84:$J$87,$C19),AC$8,"")</f>
        <v/>
      </c>
      <c r="AD19" s="407" t="str">
        <f>IF(COUNTIF('別紙1-4(研修内容計画書)'!$I$88:$J$91,$C19),AD$8,"")</f>
        <v/>
      </c>
      <c r="AE19" s="407" t="str">
        <f>IF(COUNTIF('別紙1-4(研修内容計画書)'!$I$92:$J$95,$C19),AE$8,"")</f>
        <v/>
      </c>
      <c r="AF19" s="407" t="str">
        <f>IF(COUNTIF('別紙1-4(研修内容計画書)'!$I$96:$J$99,$C19),AF$8,"")</f>
        <v/>
      </c>
      <c r="AG19" s="407" t="str">
        <f>IF(COUNTIF('別紙1-4(研修内容計画書)'!$I$100:$J$103,$C19),AG$8,"")</f>
        <v/>
      </c>
      <c r="AH19" s="407" t="str">
        <f>IF(COUNTIF('別紙1-4(研修内容計画書)'!$I$104:$J$107,$C19),AH$8,"")</f>
        <v/>
      </c>
      <c r="AI19" s="407" t="str">
        <f>IF(COUNTIF('別紙1-4(研修内容計画書)'!$I$108:$J$111,$C19),AI$8,"")</f>
        <v/>
      </c>
      <c r="AJ19" s="407" t="str">
        <f>IF(COUNTIF('別紙1-4(研修内容計画書)'!$I$112:$J$115,$C19),AJ$8,"")</f>
        <v/>
      </c>
      <c r="AK19" s="407" t="str">
        <f>IF(COUNTIF('別紙1-4(研修内容計画書)'!$I$116:$J$119,$C19),AK$8,"")</f>
        <v/>
      </c>
      <c r="AL19" s="407" t="str">
        <f>IF(COUNTIF('別紙1-4(研修内容計画書)'!$I$120:$J$123,$C19),AL$8,"")</f>
        <v/>
      </c>
      <c r="AM19" s="407" t="str">
        <f>IF(COUNTIF('別紙1-4(研修内容計画書)'!$I$124:$J$127,$C19),AM$8,"")</f>
        <v/>
      </c>
      <c r="AN19" s="407" t="str">
        <f>IF(COUNTIF('別紙1-4(研修内容計画書)'!$I$128:$J$131,$C19),AN$8,"")</f>
        <v/>
      </c>
      <c r="AO19" s="407" t="str">
        <f>IF(COUNTIF('別紙1-4(研修内容計画書)'!$I$132:$J$135,$C19),AO$8,"")</f>
        <v/>
      </c>
      <c r="AP19" s="407" t="str">
        <f>IF(COUNTIF('別紙1-4(研修内容計画書)'!$I$136:$J$139,$C19),AP$8,"")</f>
        <v/>
      </c>
      <c r="AQ19" s="407" t="str">
        <f>IF(COUNTIF('別紙1-4(研修内容計画書)'!$I$140:$J$143,$C19),AQ$8,"")</f>
        <v/>
      </c>
      <c r="AR19" s="407" t="str">
        <f>IF(COUNTIF('別紙1-4(研修内容計画書)'!$I$144:$J$147,$C19),AR$8,"")</f>
        <v/>
      </c>
      <c r="AS19" s="407" t="str">
        <f>IF(COUNTIF('別紙1-4(研修内容計画書)'!$I$148:$J$151,$C19),AS$8,"")</f>
        <v/>
      </c>
      <c r="AT19" s="407" t="str">
        <f>IF(COUNTIF('別紙1-4(研修内容計画書)'!$I$152:$J$155,$C19),AT$8,"")</f>
        <v/>
      </c>
      <c r="AU19" s="407" t="str">
        <f>IF(COUNTIF('別紙1-4(研修内容計画書)'!$I$156:$J$159,$C19),AU$8,"")</f>
        <v/>
      </c>
      <c r="AV19" s="407" t="str">
        <f>IF(COUNTIF('別紙1-4(研修内容計画書)'!$I$160:$J$163,$C19),AV$8,"")</f>
        <v/>
      </c>
      <c r="AW19" s="407" t="str">
        <f>IF(COUNTIF('別紙1-4(研修内容計画書)'!$I$164:$J$167,$C19),AW$8,"")</f>
        <v/>
      </c>
      <c r="AX19" s="407" t="str">
        <f>IF(COUNTIF('別紙1-4(研修内容計画書)'!$I$168:$J$171,$C19),AX$8,"")</f>
        <v/>
      </c>
      <c r="AY19" s="407" t="str">
        <f>IF(COUNTIF('別紙1-4(研修内容計画書)'!$I$172:$J$175,$C19),AY$8,"")</f>
        <v/>
      </c>
      <c r="AZ19" s="407" t="str">
        <f>IF(COUNTIF('別紙1-4(研修内容計画書)'!$I$176:$J$179,$C19),AZ$8,"")</f>
        <v/>
      </c>
      <c r="BA19" s="407" t="str">
        <f>IF(COUNTIF('別紙1-4(研修内容計画書)'!$I$180:$J$183,$C19),BA$8,"")</f>
        <v/>
      </c>
      <c r="BB19" s="407" t="str">
        <f>IF(COUNTIF('別紙1-4(研修内容計画書)'!$I$184:$J$187,$C19),BB$8,"")</f>
        <v/>
      </c>
      <c r="BC19" s="407" t="str">
        <f>IF(COUNTIF('別紙1-4(研修内容計画書)'!$I$188:$J$191,$C19),BC$8,"")</f>
        <v/>
      </c>
      <c r="BD19" s="407" t="str">
        <f>IF(COUNTIF('別紙1-4(研修内容計画書)'!$I$192:$J$195,$C19),BD$8,"")</f>
        <v/>
      </c>
      <c r="BE19" s="407" t="str">
        <f>IF(COUNTIF('別紙1-4(研修内容計画書)'!$I$196:$J$199,$C19),BE$8,"")</f>
        <v/>
      </c>
      <c r="BF19" s="407" t="str">
        <f>IF(COUNTIF('別紙1-4(研修内容計画書)'!$I$200:$J$203,$C19),BF$8,"")</f>
        <v/>
      </c>
      <c r="BG19" s="407" t="str">
        <f>IF(COUNTIF('別紙1-4(研修内容計画書)'!$I$204:$J$207,$C19),BG$8,"")</f>
        <v/>
      </c>
      <c r="BH19" s="407" t="str">
        <f>IF(COUNTIF('別紙1-4(研修内容計画書)'!$I$208:$J$211,$C19),BH$8,"")</f>
        <v/>
      </c>
      <c r="BI19" s="407" t="str">
        <f>IF(COUNTIF('別紙1-4(研修内容計画書)'!$I$212:$J$215,$C19),BI$8,"")</f>
        <v/>
      </c>
      <c r="BJ19" s="407" t="str">
        <f>IF(COUNTIF('別紙1-4(研修内容計画書)'!$I$216:$J$219,$C19),BJ$8,"")</f>
        <v/>
      </c>
      <c r="BK19" s="407" t="str">
        <f>IF(COUNTIF('別紙1-4(研修内容計画書)'!$I$220:$J$223,$C19),BK$8,"")</f>
        <v/>
      </c>
      <c r="BL19" s="407" t="str">
        <f>IF(COUNTIF('別紙1-4(研修内容計画書)'!$I$224:$J$227,$C19),BL$8,"")</f>
        <v/>
      </c>
      <c r="BM19" s="407" t="str">
        <f>IF(COUNTIF('別紙1-4(研修内容計画書)'!$I$228:$J$231,$C19),BM$8,"")</f>
        <v/>
      </c>
      <c r="BN19" s="407" t="str">
        <f>IF(COUNTIF('別紙1-4(研修内容計画書)'!$I$232:$J$235,$C19),BN$8,"")</f>
        <v/>
      </c>
      <c r="BO19" s="407" t="str">
        <f>IF(COUNTIF('別紙1-4(研修内容計画書)'!$I$236:$J$239,$C19),BO$8,"")</f>
        <v/>
      </c>
      <c r="BP19" s="407" t="str">
        <f>IF(COUNTIF('別紙1-4(研修内容計画書)'!$I$240:$J$243,$C19),BP$8,"")</f>
        <v/>
      </c>
      <c r="BQ19" s="407" t="str">
        <f>IF(COUNTIF('別紙1-4(研修内容計画書)'!$I$244:$J$247,$C19),BQ$8,"")</f>
        <v/>
      </c>
      <c r="BR19" s="407" t="str">
        <f>IF(COUNTIF('別紙1-4(研修内容計画書)'!$I$248:$J$251,$C19),BR$8,"")</f>
        <v/>
      </c>
      <c r="BS19" s="407" t="str">
        <f>IF(COUNTIF('別紙1-4(研修内容計画書)'!$I$252:$J$255,$C19),BS$8,"")</f>
        <v/>
      </c>
      <c r="BT19" s="407" t="str">
        <f>IF(COUNTIF('別紙1-4(研修内容計画書)'!$I$256:$J$259,$C19),BT$8,"")</f>
        <v/>
      </c>
      <c r="BU19" s="407" t="str">
        <f>IF(COUNTIF('別紙1-4(研修内容計画書)'!$I$260:$J$263,$C19),BU$8,"")</f>
        <v/>
      </c>
      <c r="BV19" s="407" t="str">
        <f>IF(COUNTIF('別紙1-4(研修内容計画書)'!$I$264:$J$267,$C19),BV$8,"")</f>
        <v/>
      </c>
      <c r="BW19" s="407" t="str">
        <f>IF(COUNTIF('別紙1-4(研修内容計画書)'!$I$268:$J$271,$C19),BW$8,"")</f>
        <v/>
      </c>
      <c r="BX19" s="407" t="str">
        <f>IF(COUNTIF('別紙1-4(研修内容計画書)'!$I$272:$J$275,$C19),BX$8,"")</f>
        <v/>
      </c>
      <c r="BY19" s="407" t="str">
        <f>IF(COUNTIF('別紙1-4(研修内容計画書)'!$I$276:$J$279,$C19),BY$8,"")</f>
        <v/>
      </c>
      <c r="BZ19" s="407" t="str">
        <f>IF(COUNTIF('別紙1-4(研修内容計画書)'!$I$280:$J$283,$C19),BZ$8,"")</f>
        <v/>
      </c>
      <c r="CA19" s="407" t="str">
        <f>IF(COUNTIF('別紙1-4(研修内容計画書)'!$I$284:$J$287,$C19),CA$8,"")</f>
        <v/>
      </c>
      <c r="CB19" s="407" t="str">
        <f>IF(COUNTIF('別紙1-4(研修内容計画書)'!$I$288:$J$291,$C19),CB$8,"")</f>
        <v/>
      </c>
      <c r="CC19" s="407" t="str">
        <f>IF(COUNTIF('別紙1-4(研修内容計画書)'!$I$292:$J$295,$C19),CC$8,"")</f>
        <v/>
      </c>
      <c r="CD19" s="408"/>
      <c r="CE19" s="409"/>
    </row>
    <row r="20" spans="1:96" ht="18.75" customHeight="1">
      <c r="A20" s="416">
        <v>7</v>
      </c>
      <c r="B20" s="417" t="str">
        <f>IF(AND('別紙1-7(研修責任者教育担当者)'!E24="〇",'別紙1-7(研修責任者教育担当者)'!F24="〇"),"専任・兼任",IF('別紙1-7(研修責任者教育担当者)'!E24="〇","専任",IF('別紙1-7(研修責任者教育担当者)'!F24="〇","兼任","")))</f>
        <v/>
      </c>
      <c r="C20" s="418">
        <f>VLOOKUP(A20,'別紙1-7(研修責任者教育担当者)'!$B$18:$C$97,2,0)</f>
        <v>0</v>
      </c>
      <c r="D20" s="464" t="s">
        <v>206</v>
      </c>
      <c r="E20" s="465"/>
      <c r="F20" s="403" t="e">
        <f t="shared" si="3"/>
        <v>#DIV/0!</v>
      </c>
      <c r="G20" s="404" t="e">
        <f t="shared" si="4"/>
        <v>#DIV/0!</v>
      </c>
      <c r="H20" s="405">
        <f t="shared" si="0"/>
        <v>0</v>
      </c>
      <c r="I20" s="405"/>
      <c r="J20" s="406" t="str">
        <f>IF(COUNTIF('別紙1-4(研修内容計画書)'!$I$8:$J$11,$C20),J$8,"")</f>
        <v/>
      </c>
      <c r="K20" s="407" t="str">
        <f>IF(COUNTIF('別紙1-4(研修内容計画書)'!$I$12:$J$15,$C20),K$8,"")</f>
        <v/>
      </c>
      <c r="L20" s="407" t="str">
        <f>IF(COUNTIF('別紙1-4(研修内容計画書)'!$I$16:$J$19,$C20),L$8,"")</f>
        <v/>
      </c>
      <c r="M20" s="407" t="str">
        <f>IF(COUNTIF('別紙1-4(研修内容計画書)'!$I$20:$J$23,$C20),M$8,"")</f>
        <v/>
      </c>
      <c r="N20" s="407" t="str">
        <f>IF(COUNTIF('別紙1-4(研修内容計画書)'!$I$24:$J$27,$C20),N$8,"")</f>
        <v/>
      </c>
      <c r="O20" s="407" t="str">
        <f>IF(COUNTIF('別紙1-4(研修内容計画書)'!$I$28:$J$31,$C20),O$8,"")</f>
        <v/>
      </c>
      <c r="P20" s="407" t="str">
        <f>IF(COUNTIF('別紙1-4(研修内容計画書)'!$I$32:$J$35,$C20),P$8,"")</f>
        <v/>
      </c>
      <c r="Q20" s="407" t="str">
        <f>IF(COUNTIF('別紙1-4(研修内容計画書)'!$I$36:$J$39,$C20),Q$8,"")</f>
        <v/>
      </c>
      <c r="R20" s="407" t="str">
        <f>IF(COUNTIF('別紙1-4(研修内容計画書)'!$I$40:$J$43,$C20),R$8,"")</f>
        <v/>
      </c>
      <c r="S20" s="407" t="str">
        <f>IF(COUNTIF('別紙1-4(研修内容計画書)'!$I$44:$J$47,$C20),S$8,"")</f>
        <v/>
      </c>
      <c r="T20" s="407" t="str">
        <f>IF(COUNTIF('別紙1-4(研修内容計画書)'!$I$48:$J$51,$C20),T$8,"")</f>
        <v/>
      </c>
      <c r="U20" s="407" t="str">
        <f>IF(COUNTIF('別紙1-4(研修内容計画書)'!$I$52:$J$55,$C20),U$8,"")</f>
        <v/>
      </c>
      <c r="V20" s="407" t="str">
        <f>IF(COUNTIF('別紙1-4(研修内容計画書)'!$I$56:$J$59,$C20),V$8,"")</f>
        <v/>
      </c>
      <c r="W20" s="407" t="str">
        <f>IF(COUNTIF('別紙1-4(研修内容計画書)'!$I$60:$J$63,$C20),W$8,"")</f>
        <v/>
      </c>
      <c r="X20" s="407" t="str">
        <f>IF(COUNTIF('別紙1-4(研修内容計画書)'!$I$64:$J$67,$C20),X$8,"")</f>
        <v/>
      </c>
      <c r="Y20" s="407" t="str">
        <f>IF(COUNTIF('別紙1-4(研修内容計画書)'!$I$68:$J$71,$C20),Y$8,"")</f>
        <v/>
      </c>
      <c r="Z20" s="407" t="str">
        <f>IF(COUNTIF('別紙1-4(研修内容計画書)'!$I$72:$J$75,$C20),Z$8,"")</f>
        <v/>
      </c>
      <c r="AA20" s="407" t="str">
        <f>IF(COUNTIF('別紙1-4(研修内容計画書)'!$I$76:$J$79,$C20),AA$8,"")</f>
        <v/>
      </c>
      <c r="AB20" s="407" t="str">
        <f>IF(COUNTIF('別紙1-4(研修内容計画書)'!$I$80:$J$83,$C20),AB$8,"")</f>
        <v/>
      </c>
      <c r="AC20" s="407" t="str">
        <f>IF(COUNTIF('別紙1-4(研修内容計画書)'!$I$84:$J$87,$C20),AC$8,"")</f>
        <v/>
      </c>
      <c r="AD20" s="407" t="str">
        <f>IF(COUNTIF('別紙1-4(研修内容計画書)'!$I$88:$J$91,$C20),AD$8,"")</f>
        <v/>
      </c>
      <c r="AE20" s="407" t="str">
        <f>IF(COUNTIF('別紙1-4(研修内容計画書)'!$I$92:$J$95,$C20),AE$8,"")</f>
        <v/>
      </c>
      <c r="AF20" s="407" t="str">
        <f>IF(COUNTIF('別紙1-4(研修内容計画書)'!$I$96:$J$99,$C20),AF$8,"")</f>
        <v/>
      </c>
      <c r="AG20" s="407" t="str">
        <f>IF(COUNTIF('別紙1-4(研修内容計画書)'!$I$100:$J$103,$C20),AG$8,"")</f>
        <v/>
      </c>
      <c r="AH20" s="407" t="str">
        <f>IF(COUNTIF('別紙1-4(研修内容計画書)'!$I$104:$J$107,$C20),AH$8,"")</f>
        <v/>
      </c>
      <c r="AI20" s="407" t="str">
        <f>IF(COUNTIF('別紙1-4(研修内容計画書)'!$I$108:$J$111,$C20),AI$8,"")</f>
        <v/>
      </c>
      <c r="AJ20" s="407" t="str">
        <f>IF(COUNTIF('別紙1-4(研修内容計画書)'!$I$112:$J$115,$C20),AJ$8,"")</f>
        <v/>
      </c>
      <c r="AK20" s="407" t="str">
        <f>IF(COUNTIF('別紙1-4(研修内容計画書)'!$I$116:$J$119,$C20),AK$8,"")</f>
        <v/>
      </c>
      <c r="AL20" s="407" t="str">
        <f>IF(COUNTIF('別紙1-4(研修内容計画書)'!$I$120:$J$123,$C20),AL$8,"")</f>
        <v/>
      </c>
      <c r="AM20" s="407" t="str">
        <f>IF(COUNTIF('別紙1-4(研修内容計画書)'!$I$124:$J$127,$C20),AM$8,"")</f>
        <v/>
      </c>
      <c r="AN20" s="407" t="str">
        <f>IF(COUNTIF('別紙1-4(研修内容計画書)'!$I$128:$J$131,$C20),AN$8,"")</f>
        <v/>
      </c>
      <c r="AO20" s="407" t="str">
        <f>IF(COUNTIF('別紙1-4(研修内容計画書)'!$I$132:$J$135,$C20),AO$8,"")</f>
        <v/>
      </c>
      <c r="AP20" s="407" t="str">
        <f>IF(COUNTIF('別紙1-4(研修内容計画書)'!$I$136:$J$139,$C20),AP$8,"")</f>
        <v/>
      </c>
      <c r="AQ20" s="407" t="str">
        <f>IF(COUNTIF('別紙1-4(研修内容計画書)'!$I$140:$J$143,$C20),AQ$8,"")</f>
        <v/>
      </c>
      <c r="AR20" s="407" t="str">
        <f>IF(COUNTIF('別紙1-4(研修内容計画書)'!$I$144:$J$147,$C20),AR$8,"")</f>
        <v/>
      </c>
      <c r="AS20" s="407" t="str">
        <f>IF(COUNTIF('別紙1-4(研修内容計画書)'!$I$148:$J$151,$C20),AS$8,"")</f>
        <v/>
      </c>
      <c r="AT20" s="407" t="str">
        <f>IF(COUNTIF('別紙1-4(研修内容計画書)'!$I$152:$J$155,$C20),AT$8,"")</f>
        <v/>
      </c>
      <c r="AU20" s="407" t="str">
        <f>IF(COUNTIF('別紙1-4(研修内容計画書)'!$I$156:$J$159,$C20),AU$8,"")</f>
        <v/>
      </c>
      <c r="AV20" s="407" t="str">
        <f>IF(COUNTIF('別紙1-4(研修内容計画書)'!$I$160:$J$163,$C20),AV$8,"")</f>
        <v/>
      </c>
      <c r="AW20" s="407" t="str">
        <f>IF(COUNTIF('別紙1-4(研修内容計画書)'!$I$164:$J$167,$C20),AW$8,"")</f>
        <v/>
      </c>
      <c r="AX20" s="407" t="str">
        <f>IF(COUNTIF('別紙1-4(研修内容計画書)'!$I$168:$J$171,$C20),AX$8,"")</f>
        <v/>
      </c>
      <c r="AY20" s="407" t="str">
        <f>IF(COUNTIF('別紙1-4(研修内容計画書)'!$I$172:$J$175,$C20),AY$8,"")</f>
        <v/>
      </c>
      <c r="AZ20" s="407" t="str">
        <f>IF(COUNTIF('別紙1-4(研修内容計画書)'!$I$176:$J$179,$C20),AZ$8,"")</f>
        <v/>
      </c>
      <c r="BA20" s="407" t="str">
        <f>IF(COUNTIF('別紙1-4(研修内容計画書)'!$I$180:$J$183,$C20),BA$8,"")</f>
        <v/>
      </c>
      <c r="BB20" s="407" t="str">
        <f>IF(COUNTIF('別紙1-4(研修内容計画書)'!$I$184:$J$187,$C20),BB$8,"")</f>
        <v/>
      </c>
      <c r="BC20" s="407" t="str">
        <f>IF(COUNTIF('別紙1-4(研修内容計画書)'!$I$188:$J$191,$C20),BC$8,"")</f>
        <v/>
      </c>
      <c r="BD20" s="407" t="str">
        <f>IF(COUNTIF('別紙1-4(研修内容計画書)'!$I$192:$J$195,$C20),BD$8,"")</f>
        <v/>
      </c>
      <c r="BE20" s="407" t="str">
        <f>IF(COUNTIF('別紙1-4(研修内容計画書)'!$I$196:$J$199,$C20),BE$8,"")</f>
        <v/>
      </c>
      <c r="BF20" s="407" t="str">
        <f>IF(COUNTIF('別紙1-4(研修内容計画書)'!$I$200:$J$203,$C20),BF$8,"")</f>
        <v/>
      </c>
      <c r="BG20" s="407" t="str">
        <f>IF(COUNTIF('別紙1-4(研修内容計画書)'!$I$204:$J$207,$C20),BG$8,"")</f>
        <v/>
      </c>
      <c r="BH20" s="407" t="str">
        <f>IF(COUNTIF('別紙1-4(研修内容計画書)'!$I$208:$J$211,$C20),BH$8,"")</f>
        <v/>
      </c>
      <c r="BI20" s="407" t="str">
        <f>IF(COUNTIF('別紙1-4(研修内容計画書)'!$I$212:$J$215,$C20),BI$8,"")</f>
        <v/>
      </c>
      <c r="BJ20" s="407" t="str">
        <f>IF(COUNTIF('別紙1-4(研修内容計画書)'!$I$216:$J$219,$C20),BJ$8,"")</f>
        <v/>
      </c>
      <c r="BK20" s="407" t="str">
        <f>IF(COUNTIF('別紙1-4(研修内容計画書)'!$I$220:$J$223,$C20),BK$8,"")</f>
        <v/>
      </c>
      <c r="BL20" s="407" t="str">
        <f>IF(COUNTIF('別紙1-4(研修内容計画書)'!$I$224:$J$227,$C20),BL$8,"")</f>
        <v/>
      </c>
      <c r="BM20" s="407" t="str">
        <f>IF(COUNTIF('別紙1-4(研修内容計画書)'!$I$228:$J$231,$C20),BM$8,"")</f>
        <v/>
      </c>
      <c r="BN20" s="407" t="str">
        <f>IF(COUNTIF('別紙1-4(研修内容計画書)'!$I$232:$J$235,$C20),BN$8,"")</f>
        <v/>
      </c>
      <c r="BO20" s="407" t="str">
        <f>IF(COUNTIF('別紙1-4(研修内容計画書)'!$I$236:$J$239,$C20),BO$8,"")</f>
        <v/>
      </c>
      <c r="BP20" s="407" t="str">
        <f>IF(COUNTIF('別紙1-4(研修内容計画書)'!$I$240:$J$243,$C20),BP$8,"")</f>
        <v/>
      </c>
      <c r="BQ20" s="407" t="str">
        <f>IF(COUNTIF('別紙1-4(研修内容計画書)'!$I$244:$J$247,$C20),BQ$8,"")</f>
        <v/>
      </c>
      <c r="BR20" s="407" t="str">
        <f>IF(COUNTIF('別紙1-4(研修内容計画書)'!$I$248:$J$251,$C20),BR$8,"")</f>
        <v/>
      </c>
      <c r="BS20" s="407" t="str">
        <f>IF(COUNTIF('別紙1-4(研修内容計画書)'!$I$252:$J$255,$C20),BS$8,"")</f>
        <v/>
      </c>
      <c r="BT20" s="407" t="str">
        <f>IF(COUNTIF('別紙1-4(研修内容計画書)'!$I$256:$J$259,$C20),BT$8,"")</f>
        <v/>
      </c>
      <c r="BU20" s="407" t="str">
        <f>IF(COUNTIF('別紙1-4(研修内容計画書)'!$I$260:$J$263,$C20),BU$8,"")</f>
        <v/>
      </c>
      <c r="BV20" s="407" t="str">
        <f>IF(COUNTIF('別紙1-4(研修内容計画書)'!$I$264:$J$267,$C20),BV$8,"")</f>
        <v/>
      </c>
      <c r="BW20" s="407" t="str">
        <f>IF(COUNTIF('別紙1-4(研修内容計画書)'!$I$268:$J$271,$C20),BW$8,"")</f>
        <v/>
      </c>
      <c r="BX20" s="407" t="str">
        <f>IF(COUNTIF('別紙1-4(研修内容計画書)'!$I$272:$J$275,$C20),BX$8,"")</f>
        <v/>
      </c>
      <c r="BY20" s="407" t="str">
        <f>IF(COUNTIF('別紙1-4(研修内容計画書)'!$I$276:$J$279,$C20),BY$8,"")</f>
        <v/>
      </c>
      <c r="BZ20" s="407" t="str">
        <f>IF(COUNTIF('別紙1-4(研修内容計画書)'!$I$280:$J$283,$C20),BZ$8,"")</f>
        <v/>
      </c>
      <c r="CA20" s="407" t="str">
        <f>IF(COUNTIF('別紙1-4(研修内容計画書)'!$I$284:$J$287,$C20),CA$8,"")</f>
        <v/>
      </c>
      <c r="CB20" s="407" t="str">
        <f>IF(COUNTIF('別紙1-4(研修内容計画書)'!$I$288:$J$291,$C20),CB$8,"")</f>
        <v/>
      </c>
      <c r="CC20" s="407" t="str">
        <f>IF(COUNTIF('別紙1-4(研修内容計画書)'!$I$292:$J$295,$C20),CC$8,"")</f>
        <v/>
      </c>
      <c r="CD20" s="408"/>
      <c r="CE20" s="409"/>
      <c r="CR20" s="128" t="s">
        <v>217</v>
      </c>
    </row>
    <row r="21" spans="1:96" ht="18.75" customHeight="1">
      <c r="A21" s="416">
        <v>8</v>
      </c>
      <c r="B21" s="417" t="str">
        <f>IF(AND('別紙1-7(研修責任者教育担当者)'!E25="〇",'別紙1-7(研修責任者教育担当者)'!F25="〇"),"専任・兼任",IF('別紙1-7(研修責任者教育担当者)'!E25="〇","専任",IF('別紙1-7(研修責任者教育担当者)'!F25="〇","兼任","")))</f>
        <v/>
      </c>
      <c r="C21" s="418">
        <f>VLOOKUP(A21,'別紙1-7(研修責任者教育担当者)'!$B$18:$C$97,2,0)</f>
        <v>0</v>
      </c>
      <c r="D21" s="464" t="s">
        <v>206</v>
      </c>
      <c r="E21" s="465"/>
      <c r="F21" s="403" t="e">
        <f t="shared" si="3"/>
        <v>#DIV/0!</v>
      </c>
      <c r="G21" s="404" t="e">
        <f t="shared" si="4"/>
        <v>#DIV/0!</v>
      </c>
      <c r="H21" s="405">
        <f t="shared" si="0"/>
        <v>0</v>
      </c>
      <c r="I21" s="405"/>
      <c r="J21" s="406" t="str">
        <f>IF(COUNTIF('別紙1-4(研修内容計画書)'!$I$8:$J$11,$C21),J$8,"")</f>
        <v/>
      </c>
      <c r="K21" s="407" t="str">
        <f>IF(COUNTIF('別紙1-4(研修内容計画書)'!$I$12:$J$15,$C21),K$8,"")</f>
        <v/>
      </c>
      <c r="L21" s="407" t="str">
        <f>IF(COUNTIF('別紙1-4(研修内容計画書)'!$I$16:$J$19,$C21),L$8,"")</f>
        <v/>
      </c>
      <c r="M21" s="407" t="str">
        <f>IF(COUNTIF('別紙1-4(研修内容計画書)'!$I$20:$J$23,$C21),M$8,"")</f>
        <v/>
      </c>
      <c r="N21" s="407" t="str">
        <f>IF(COUNTIF('別紙1-4(研修内容計画書)'!$I$24:$J$27,$C21),N$8,"")</f>
        <v/>
      </c>
      <c r="O21" s="407" t="str">
        <f>IF(COUNTIF('別紙1-4(研修内容計画書)'!$I$28:$J$31,$C21),O$8,"")</f>
        <v/>
      </c>
      <c r="P21" s="407" t="str">
        <f>IF(COUNTIF('別紙1-4(研修内容計画書)'!$I$32:$J$35,$C21),P$8,"")</f>
        <v/>
      </c>
      <c r="Q21" s="407" t="str">
        <f>IF(COUNTIF('別紙1-4(研修内容計画書)'!$I$36:$J$39,$C21),Q$8,"")</f>
        <v/>
      </c>
      <c r="R21" s="407" t="str">
        <f>IF(COUNTIF('別紙1-4(研修内容計画書)'!$I$40:$J$43,$C21),R$8,"")</f>
        <v/>
      </c>
      <c r="S21" s="407" t="str">
        <f>IF(COUNTIF('別紙1-4(研修内容計画書)'!$I$44:$J$47,$C21),S$8,"")</f>
        <v/>
      </c>
      <c r="T21" s="407" t="str">
        <f>IF(COUNTIF('別紙1-4(研修内容計画書)'!$I$48:$J$51,$C21),T$8,"")</f>
        <v/>
      </c>
      <c r="U21" s="407" t="str">
        <f>IF(COUNTIF('別紙1-4(研修内容計画書)'!$I$52:$J$55,$C21),U$8,"")</f>
        <v/>
      </c>
      <c r="V21" s="407" t="str">
        <f>IF(COUNTIF('別紙1-4(研修内容計画書)'!$I$56:$J$59,$C21),V$8,"")</f>
        <v/>
      </c>
      <c r="W21" s="407" t="str">
        <f>IF(COUNTIF('別紙1-4(研修内容計画書)'!$I$60:$J$63,$C21),W$8,"")</f>
        <v/>
      </c>
      <c r="X21" s="407" t="str">
        <f>IF(COUNTIF('別紙1-4(研修内容計画書)'!$I$64:$J$67,$C21),X$8,"")</f>
        <v/>
      </c>
      <c r="Y21" s="407" t="str">
        <f>IF(COUNTIF('別紙1-4(研修内容計画書)'!$I$68:$J$71,$C21),Y$8,"")</f>
        <v/>
      </c>
      <c r="Z21" s="407" t="str">
        <f>IF(COUNTIF('別紙1-4(研修内容計画書)'!$I$72:$J$75,$C21),Z$8,"")</f>
        <v/>
      </c>
      <c r="AA21" s="407" t="str">
        <f>IF(COUNTIF('別紙1-4(研修内容計画書)'!$I$76:$J$79,$C21),AA$8,"")</f>
        <v/>
      </c>
      <c r="AB21" s="407" t="str">
        <f>IF(COUNTIF('別紙1-4(研修内容計画書)'!$I$80:$J$83,$C21),AB$8,"")</f>
        <v/>
      </c>
      <c r="AC21" s="407" t="str">
        <f>IF(COUNTIF('別紙1-4(研修内容計画書)'!$I$84:$J$87,$C21),AC$8,"")</f>
        <v/>
      </c>
      <c r="AD21" s="407" t="str">
        <f>IF(COUNTIF('別紙1-4(研修内容計画書)'!$I$88:$J$91,$C21),AD$8,"")</f>
        <v/>
      </c>
      <c r="AE21" s="407" t="str">
        <f>IF(COUNTIF('別紙1-4(研修内容計画書)'!$I$92:$J$95,$C21),AE$8,"")</f>
        <v/>
      </c>
      <c r="AF21" s="407" t="str">
        <f>IF(COUNTIF('別紙1-4(研修内容計画書)'!$I$96:$J$99,$C21),AF$8,"")</f>
        <v/>
      </c>
      <c r="AG21" s="407" t="str">
        <f>IF(COUNTIF('別紙1-4(研修内容計画書)'!$I$100:$J$103,$C21),AG$8,"")</f>
        <v/>
      </c>
      <c r="AH21" s="407" t="str">
        <f>IF(COUNTIF('別紙1-4(研修内容計画書)'!$I$104:$J$107,$C21),AH$8,"")</f>
        <v/>
      </c>
      <c r="AI21" s="407" t="str">
        <f>IF(COUNTIF('別紙1-4(研修内容計画書)'!$I$108:$J$111,$C21),AI$8,"")</f>
        <v/>
      </c>
      <c r="AJ21" s="407" t="str">
        <f>IF(COUNTIF('別紙1-4(研修内容計画書)'!$I$112:$J$115,$C21),AJ$8,"")</f>
        <v/>
      </c>
      <c r="AK21" s="407" t="str">
        <f>IF(COUNTIF('別紙1-4(研修内容計画書)'!$I$116:$J$119,$C21),AK$8,"")</f>
        <v/>
      </c>
      <c r="AL21" s="407" t="str">
        <f>IF(COUNTIF('別紙1-4(研修内容計画書)'!$I$120:$J$123,$C21),AL$8,"")</f>
        <v/>
      </c>
      <c r="AM21" s="407" t="str">
        <f>IF(COUNTIF('別紙1-4(研修内容計画書)'!$I$124:$J$127,$C21),AM$8,"")</f>
        <v/>
      </c>
      <c r="AN21" s="407" t="str">
        <f>IF(COUNTIF('別紙1-4(研修内容計画書)'!$I$128:$J$131,$C21),AN$8,"")</f>
        <v/>
      </c>
      <c r="AO21" s="407" t="str">
        <f>IF(COUNTIF('別紙1-4(研修内容計画書)'!$I$132:$J$135,$C21),AO$8,"")</f>
        <v/>
      </c>
      <c r="AP21" s="407" t="str">
        <f>IF(COUNTIF('別紙1-4(研修内容計画書)'!$I$136:$J$139,$C21),AP$8,"")</f>
        <v/>
      </c>
      <c r="AQ21" s="407" t="str">
        <f>IF(COUNTIF('別紙1-4(研修内容計画書)'!$I$140:$J$143,$C21),AQ$8,"")</f>
        <v/>
      </c>
      <c r="AR21" s="407" t="str">
        <f>IF(COUNTIF('別紙1-4(研修内容計画書)'!$I$144:$J$147,$C21),AR$8,"")</f>
        <v/>
      </c>
      <c r="AS21" s="407" t="str">
        <f>IF(COUNTIF('別紙1-4(研修内容計画書)'!$I$148:$J$151,$C21),AS$8,"")</f>
        <v/>
      </c>
      <c r="AT21" s="407" t="str">
        <f>IF(COUNTIF('別紙1-4(研修内容計画書)'!$I$152:$J$155,$C21),AT$8,"")</f>
        <v/>
      </c>
      <c r="AU21" s="407" t="str">
        <f>IF(COUNTIF('別紙1-4(研修内容計画書)'!$I$156:$J$159,$C21),AU$8,"")</f>
        <v/>
      </c>
      <c r="AV21" s="407" t="str">
        <f>IF(COUNTIF('別紙1-4(研修内容計画書)'!$I$160:$J$163,$C21),AV$8,"")</f>
        <v/>
      </c>
      <c r="AW21" s="407" t="str">
        <f>IF(COUNTIF('別紙1-4(研修内容計画書)'!$I$164:$J$167,$C21),AW$8,"")</f>
        <v/>
      </c>
      <c r="AX21" s="407" t="str">
        <f>IF(COUNTIF('別紙1-4(研修内容計画書)'!$I$168:$J$171,$C21),AX$8,"")</f>
        <v/>
      </c>
      <c r="AY21" s="407" t="str">
        <f>IF(COUNTIF('別紙1-4(研修内容計画書)'!$I$172:$J$175,$C21),AY$8,"")</f>
        <v/>
      </c>
      <c r="AZ21" s="407" t="str">
        <f>IF(COUNTIF('別紙1-4(研修内容計画書)'!$I$176:$J$179,$C21),AZ$8,"")</f>
        <v/>
      </c>
      <c r="BA21" s="407" t="str">
        <f>IF(COUNTIF('別紙1-4(研修内容計画書)'!$I$180:$J$183,$C21),BA$8,"")</f>
        <v/>
      </c>
      <c r="BB21" s="407" t="str">
        <f>IF(COUNTIF('別紙1-4(研修内容計画書)'!$I$184:$J$187,$C21),BB$8,"")</f>
        <v/>
      </c>
      <c r="BC21" s="407" t="str">
        <f>IF(COUNTIF('別紙1-4(研修内容計画書)'!$I$188:$J$191,$C21),BC$8,"")</f>
        <v/>
      </c>
      <c r="BD21" s="407" t="str">
        <f>IF(COUNTIF('別紙1-4(研修内容計画書)'!$I$192:$J$195,$C21),BD$8,"")</f>
        <v/>
      </c>
      <c r="BE21" s="407" t="str">
        <f>IF(COUNTIF('別紙1-4(研修内容計画書)'!$I$196:$J$199,$C21),BE$8,"")</f>
        <v/>
      </c>
      <c r="BF21" s="407" t="str">
        <f>IF(COUNTIF('別紙1-4(研修内容計画書)'!$I$200:$J$203,$C21),BF$8,"")</f>
        <v/>
      </c>
      <c r="BG21" s="407" t="str">
        <f>IF(COUNTIF('別紙1-4(研修内容計画書)'!$I$204:$J$207,$C21),BG$8,"")</f>
        <v/>
      </c>
      <c r="BH21" s="407" t="str">
        <f>IF(COUNTIF('別紙1-4(研修内容計画書)'!$I$208:$J$211,$C21),BH$8,"")</f>
        <v/>
      </c>
      <c r="BI21" s="407" t="str">
        <f>IF(COUNTIF('別紙1-4(研修内容計画書)'!$I$212:$J$215,$C21),BI$8,"")</f>
        <v/>
      </c>
      <c r="BJ21" s="407" t="str">
        <f>IF(COUNTIF('別紙1-4(研修内容計画書)'!$I$216:$J$219,$C21),BJ$8,"")</f>
        <v/>
      </c>
      <c r="BK21" s="407" t="str">
        <f>IF(COUNTIF('別紙1-4(研修内容計画書)'!$I$220:$J$223,$C21),BK$8,"")</f>
        <v/>
      </c>
      <c r="BL21" s="407" t="str">
        <f>IF(COUNTIF('別紙1-4(研修内容計画書)'!$I$224:$J$227,$C21),BL$8,"")</f>
        <v/>
      </c>
      <c r="BM21" s="407" t="str">
        <f>IF(COUNTIF('別紙1-4(研修内容計画書)'!$I$228:$J$231,$C21),BM$8,"")</f>
        <v/>
      </c>
      <c r="BN21" s="407" t="str">
        <f>IF(COUNTIF('別紙1-4(研修内容計画書)'!$I$232:$J$235,$C21),BN$8,"")</f>
        <v/>
      </c>
      <c r="BO21" s="407" t="str">
        <f>IF(COUNTIF('別紙1-4(研修内容計画書)'!$I$236:$J$239,$C21),BO$8,"")</f>
        <v/>
      </c>
      <c r="BP21" s="407" t="str">
        <f>IF(COUNTIF('別紙1-4(研修内容計画書)'!$I$240:$J$243,$C21),BP$8,"")</f>
        <v/>
      </c>
      <c r="BQ21" s="407" t="str">
        <f>IF(COUNTIF('別紙1-4(研修内容計画書)'!$I$244:$J$247,$C21),BQ$8,"")</f>
        <v/>
      </c>
      <c r="BR21" s="407" t="str">
        <f>IF(COUNTIF('別紙1-4(研修内容計画書)'!$I$248:$J$251,$C21),BR$8,"")</f>
        <v/>
      </c>
      <c r="BS21" s="407" t="str">
        <f>IF(COUNTIF('別紙1-4(研修内容計画書)'!$I$252:$J$255,$C21),BS$8,"")</f>
        <v/>
      </c>
      <c r="BT21" s="407" t="str">
        <f>IF(COUNTIF('別紙1-4(研修内容計画書)'!$I$256:$J$259,$C21),BT$8,"")</f>
        <v/>
      </c>
      <c r="BU21" s="407" t="str">
        <f>IF(COUNTIF('別紙1-4(研修内容計画書)'!$I$260:$J$263,$C21),BU$8,"")</f>
        <v/>
      </c>
      <c r="BV21" s="407" t="str">
        <f>IF(COUNTIF('別紙1-4(研修内容計画書)'!$I$264:$J$267,$C21),BV$8,"")</f>
        <v/>
      </c>
      <c r="BW21" s="407" t="str">
        <f>IF(COUNTIF('別紙1-4(研修内容計画書)'!$I$268:$J$271,$C21),BW$8,"")</f>
        <v/>
      </c>
      <c r="BX21" s="407" t="str">
        <f>IF(COUNTIF('別紙1-4(研修内容計画書)'!$I$272:$J$275,$C21),BX$8,"")</f>
        <v/>
      </c>
      <c r="BY21" s="407" t="str">
        <f>IF(COUNTIF('別紙1-4(研修内容計画書)'!$I$276:$J$279,$C21),BY$8,"")</f>
        <v/>
      </c>
      <c r="BZ21" s="407" t="str">
        <f>IF(COUNTIF('別紙1-4(研修内容計画書)'!$I$280:$J$283,$C21),BZ$8,"")</f>
        <v/>
      </c>
      <c r="CA21" s="407" t="str">
        <f>IF(COUNTIF('別紙1-4(研修内容計画書)'!$I$284:$J$287,$C21),CA$8,"")</f>
        <v/>
      </c>
      <c r="CB21" s="407" t="str">
        <f>IF(COUNTIF('別紙1-4(研修内容計画書)'!$I$288:$J$291,$C21),CB$8,"")</f>
        <v/>
      </c>
      <c r="CC21" s="407" t="str">
        <f>IF(COUNTIF('別紙1-4(研修内容計画書)'!$I$292:$J$295,$C21),CC$8,"")</f>
        <v/>
      </c>
      <c r="CD21" s="408"/>
      <c r="CE21" s="409"/>
    </row>
    <row r="22" spans="1:96" ht="18.75" customHeight="1">
      <c r="A22" s="416">
        <v>9</v>
      </c>
      <c r="B22" s="417" t="str">
        <f>IF(AND('別紙1-7(研修責任者教育担当者)'!E26="〇",'別紙1-7(研修責任者教育担当者)'!F26="〇"),"専任・兼任",IF('別紙1-7(研修責任者教育担当者)'!E26="〇","専任",IF('別紙1-7(研修責任者教育担当者)'!F26="〇","兼任","")))</f>
        <v/>
      </c>
      <c r="C22" s="418">
        <f>VLOOKUP(A22,'別紙1-7(研修責任者教育担当者)'!$B$18:$C$97,2,0)</f>
        <v>0</v>
      </c>
      <c r="D22" s="464" t="s">
        <v>206</v>
      </c>
      <c r="E22" s="465"/>
      <c r="F22" s="403" t="e">
        <f t="shared" si="3"/>
        <v>#DIV/0!</v>
      </c>
      <c r="G22" s="404" t="e">
        <f t="shared" si="4"/>
        <v>#DIV/0!</v>
      </c>
      <c r="H22" s="405">
        <f t="shared" si="0"/>
        <v>0</v>
      </c>
      <c r="I22" s="405"/>
      <c r="J22" s="406" t="str">
        <f>IF(COUNTIF('別紙1-4(研修内容計画書)'!$I$8:$J$11,$C22),J$8,"")</f>
        <v/>
      </c>
      <c r="K22" s="407" t="str">
        <f>IF(COUNTIF('別紙1-4(研修内容計画書)'!$I$12:$J$15,$C22),K$8,"")</f>
        <v/>
      </c>
      <c r="L22" s="407" t="str">
        <f>IF(COUNTIF('別紙1-4(研修内容計画書)'!$I$16:$J$19,$C22),L$8,"")</f>
        <v/>
      </c>
      <c r="M22" s="407" t="str">
        <f>IF(COUNTIF('別紙1-4(研修内容計画書)'!$I$20:$J$23,$C22),M$8,"")</f>
        <v/>
      </c>
      <c r="N22" s="407" t="str">
        <f>IF(COUNTIF('別紙1-4(研修内容計画書)'!$I$24:$J$27,$C22),N$8,"")</f>
        <v/>
      </c>
      <c r="O22" s="407" t="str">
        <f>IF(COUNTIF('別紙1-4(研修内容計画書)'!$I$28:$J$31,$C22),O$8,"")</f>
        <v/>
      </c>
      <c r="P22" s="407" t="str">
        <f>IF(COUNTIF('別紙1-4(研修内容計画書)'!$I$32:$J$35,$C22),P$8,"")</f>
        <v/>
      </c>
      <c r="Q22" s="407" t="str">
        <f>IF(COUNTIF('別紙1-4(研修内容計画書)'!$I$36:$J$39,$C22),Q$8,"")</f>
        <v/>
      </c>
      <c r="R22" s="407" t="str">
        <f>IF(COUNTIF('別紙1-4(研修内容計画書)'!$I$40:$J$43,$C22),R$8,"")</f>
        <v/>
      </c>
      <c r="S22" s="407" t="str">
        <f>IF(COUNTIF('別紙1-4(研修内容計画書)'!$I$44:$J$47,$C22),S$8,"")</f>
        <v/>
      </c>
      <c r="T22" s="407" t="str">
        <f>IF(COUNTIF('別紙1-4(研修内容計画書)'!$I$48:$J$51,$C22),T$8,"")</f>
        <v/>
      </c>
      <c r="U22" s="407" t="str">
        <f>IF(COUNTIF('別紙1-4(研修内容計画書)'!$I$52:$J$55,$C22),U$8,"")</f>
        <v/>
      </c>
      <c r="V22" s="407" t="str">
        <f>IF(COUNTIF('別紙1-4(研修内容計画書)'!$I$56:$J$59,$C22),V$8,"")</f>
        <v/>
      </c>
      <c r="W22" s="407" t="str">
        <f>IF(COUNTIF('別紙1-4(研修内容計画書)'!$I$60:$J$63,$C22),W$8,"")</f>
        <v/>
      </c>
      <c r="X22" s="407" t="str">
        <f>IF(COUNTIF('別紙1-4(研修内容計画書)'!$I$64:$J$67,$C22),X$8,"")</f>
        <v/>
      </c>
      <c r="Y22" s="407" t="str">
        <f>IF(COUNTIF('別紙1-4(研修内容計画書)'!$I$68:$J$71,$C22),Y$8,"")</f>
        <v/>
      </c>
      <c r="Z22" s="407" t="str">
        <f>IF(COUNTIF('別紙1-4(研修内容計画書)'!$I$72:$J$75,$C22),Z$8,"")</f>
        <v/>
      </c>
      <c r="AA22" s="407" t="str">
        <f>IF(COUNTIF('別紙1-4(研修内容計画書)'!$I$76:$J$79,$C22),AA$8,"")</f>
        <v/>
      </c>
      <c r="AB22" s="407" t="str">
        <f>IF(COUNTIF('別紙1-4(研修内容計画書)'!$I$80:$J$83,$C22),AB$8,"")</f>
        <v/>
      </c>
      <c r="AC22" s="407" t="str">
        <f>IF(COUNTIF('別紙1-4(研修内容計画書)'!$I$84:$J$87,$C22),AC$8,"")</f>
        <v/>
      </c>
      <c r="AD22" s="407" t="str">
        <f>IF(COUNTIF('別紙1-4(研修内容計画書)'!$I$88:$J$91,$C22),AD$8,"")</f>
        <v/>
      </c>
      <c r="AE22" s="407" t="str">
        <f>IF(COUNTIF('別紙1-4(研修内容計画書)'!$I$92:$J$95,$C22),AE$8,"")</f>
        <v/>
      </c>
      <c r="AF22" s="407" t="str">
        <f>IF(COUNTIF('別紙1-4(研修内容計画書)'!$I$96:$J$99,$C22),AF$8,"")</f>
        <v/>
      </c>
      <c r="AG22" s="407" t="str">
        <f>IF(COUNTIF('別紙1-4(研修内容計画書)'!$I$100:$J$103,$C22),AG$8,"")</f>
        <v/>
      </c>
      <c r="AH22" s="407" t="str">
        <f>IF(COUNTIF('別紙1-4(研修内容計画書)'!$I$104:$J$107,$C22),AH$8,"")</f>
        <v/>
      </c>
      <c r="AI22" s="407" t="str">
        <f>IF(COUNTIF('別紙1-4(研修内容計画書)'!$I$108:$J$111,$C22),AI$8,"")</f>
        <v/>
      </c>
      <c r="AJ22" s="407" t="str">
        <f>IF(COUNTIF('別紙1-4(研修内容計画書)'!$I$112:$J$115,$C22),AJ$8,"")</f>
        <v/>
      </c>
      <c r="AK22" s="407" t="str">
        <f>IF(COUNTIF('別紙1-4(研修内容計画書)'!$I$116:$J$119,$C22),AK$8,"")</f>
        <v/>
      </c>
      <c r="AL22" s="407" t="str">
        <f>IF(COUNTIF('別紙1-4(研修内容計画書)'!$I$120:$J$123,$C22),AL$8,"")</f>
        <v/>
      </c>
      <c r="AM22" s="407" t="str">
        <f>IF(COUNTIF('別紙1-4(研修内容計画書)'!$I$124:$J$127,$C22),AM$8,"")</f>
        <v/>
      </c>
      <c r="AN22" s="407" t="str">
        <f>IF(COUNTIF('別紙1-4(研修内容計画書)'!$I$128:$J$131,$C22),AN$8,"")</f>
        <v/>
      </c>
      <c r="AO22" s="407" t="str">
        <f>IF(COUNTIF('別紙1-4(研修内容計画書)'!$I$132:$J$135,$C22),AO$8,"")</f>
        <v/>
      </c>
      <c r="AP22" s="407" t="str">
        <f>IF(COUNTIF('別紙1-4(研修内容計画書)'!$I$136:$J$139,$C22),AP$8,"")</f>
        <v/>
      </c>
      <c r="AQ22" s="407" t="str">
        <f>IF(COUNTIF('別紙1-4(研修内容計画書)'!$I$140:$J$143,$C22),AQ$8,"")</f>
        <v/>
      </c>
      <c r="AR22" s="407" t="str">
        <f>IF(COUNTIF('別紙1-4(研修内容計画書)'!$I$144:$J$147,$C22),AR$8,"")</f>
        <v/>
      </c>
      <c r="AS22" s="407" t="str">
        <f>IF(COUNTIF('別紙1-4(研修内容計画書)'!$I$148:$J$151,$C22),AS$8,"")</f>
        <v/>
      </c>
      <c r="AT22" s="407" t="str">
        <f>IF(COUNTIF('別紙1-4(研修内容計画書)'!$I$152:$J$155,$C22),AT$8,"")</f>
        <v/>
      </c>
      <c r="AU22" s="407" t="str">
        <f>IF(COUNTIF('別紙1-4(研修内容計画書)'!$I$156:$J$159,$C22),AU$8,"")</f>
        <v/>
      </c>
      <c r="AV22" s="407" t="str">
        <f>IF(COUNTIF('別紙1-4(研修内容計画書)'!$I$160:$J$163,$C22),AV$8,"")</f>
        <v/>
      </c>
      <c r="AW22" s="407" t="str">
        <f>IF(COUNTIF('別紙1-4(研修内容計画書)'!$I$164:$J$167,$C22),AW$8,"")</f>
        <v/>
      </c>
      <c r="AX22" s="407" t="str">
        <f>IF(COUNTIF('別紙1-4(研修内容計画書)'!$I$168:$J$171,$C22),AX$8,"")</f>
        <v/>
      </c>
      <c r="AY22" s="407" t="str">
        <f>IF(COUNTIF('別紙1-4(研修内容計画書)'!$I$172:$J$175,$C22),AY$8,"")</f>
        <v/>
      </c>
      <c r="AZ22" s="407" t="str">
        <f>IF(COUNTIF('別紙1-4(研修内容計画書)'!$I$176:$J$179,$C22),AZ$8,"")</f>
        <v/>
      </c>
      <c r="BA22" s="407" t="str">
        <f>IF(COUNTIF('別紙1-4(研修内容計画書)'!$I$180:$J$183,$C22),BA$8,"")</f>
        <v/>
      </c>
      <c r="BB22" s="407" t="str">
        <f>IF(COUNTIF('別紙1-4(研修内容計画書)'!$I$184:$J$187,$C22),BB$8,"")</f>
        <v/>
      </c>
      <c r="BC22" s="407" t="str">
        <f>IF(COUNTIF('別紙1-4(研修内容計画書)'!$I$188:$J$191,$C22),BC$8,"")</f>
        <v/>
      </c>
      <c r="BD22" s="407" t="str">
        <f>IF(COUNTIF('別紙1-4(研修内容計画書)'!$I$192:$J$195,$C22),BD$8,"")</f>
        <v/>
      </c>
      <c r="BE22" s="407" t="str">
        <f>IF(COUNTIF('別紙1-4(研修内容計画書)'!$I$196:$J$199,$C22),BE$8,"")</f>
        <v/>
      </c>
      <c r="BF22" s="407" t="str">
        <f>IF(COUNTIF('別紙1-4(研修内容計画書)'!$I$200:$J$203,$C22),BF$8,"")</f>
        <v/>
      </c>
      <c r="BG22" s="407" t="str">
        <f>IF(COUNTIF('別紙1-4(研修内容計画書)'!$I$204:$J$207,$C22),BG$8,"")</f>
        <v/>
      </c>
      <c r="BH22" s="407" t="str">
        <f>IF(COUNTIF('別紙1-4(研修内容計画書)'!$I$208:$J$211,$C22),BH$8,"")</f>
        <v/>
      </c>
      <c r="BI22" s="407" t="str">
        <f>IF(COUNTIF('別紙1-4(研修内容計画書)'!$I$212:$J$215,$C22),BI$8,"")</f>
        <v/>
      </c>
      <c r="BJ22" s="407" t="str">
        <f>IF(COUNTIF('別紙1-4(研修内容計画書)'!$I$216:$J$219,$C22),BJ$8,"")</f>
        <v/>
      </c>
      <c r="BK22" s="407" t="str">
        <f>IF(COUNTIF('別紙1-4(研修内容計画書)'!$I$220:$J$223,$C22),BK$8,"")</f>
        <v/>
      </c>
      <c r="BL22" s="407" t="str">
        <f>IF(COUNTIF('別紙1-4(研修内容計画書)'!$I$224:$J$227,$C22),BL$8,"")</f>
        <v/>
      </c>
      <c r="BM22" s="407" t="str">
        <f>IF(COUNTIF('別紙1-4(研修内容計画書)'!$I$228:$J$231,$C22),BM$8,"")</f>
        <v/>
      </c>
      <c r="BN22" s="407" t="str">
        <f>IF(COUNTIF('別紙1-4(研修内容計画書)'!$I$232:$J$235,$C22),BN$8,"")</f>
        <v/>
      </c>
      <c r="BO22" s="407" t="str">
        <f>IF(COUNTIF('別紙1-4(研修内容計画書)'!$I$236:$J$239,$C22),BO$8,"")</f>
        <v/>
      </c>
      <c r="BP22" s="407" t="str">
        <f>IF(COUNTIF('別紙1-4(研修内容計画書)'!$I$240:$J$243,$C22),BP$8,"")</f>
        <v/>
      </c>
      <c r="BQ22" s="407" t="str">
        <f>IF(COUNTIF('別紙1-4(研修内容計画書)'!$I$244:$J$247,$C22),BQ$8,"")</f>
        <v/>
      </c>
      <c r="BR22" s="407" t="str">
        <f>IF(COUNTIF('別紙1-4(研修内容計画書)'!$I$248:$J$251,$C22),BR$8,"")</f>
        <v/>
      </c>
      <c r="BS22" s="407" t="str">
        <f>IF(COUNTIF('別紙1-4(研修内容計画書)'!$I$252:$J$255,$C22),BS$8,"")</f>
        <v/>
      </c>
      <c r="BT22" s="407" t="str">
        <f>IF(COUNTIF('別紙1-4(研修内容計画書)'!$I$256:$J$259,$C22),BT$8,"")</f>
        <v/>
      </c>
      <c r="BU22" s="407" t="str">
        <f>IF(COUNTIF('別紙1-4(研修内容計画書)'!$I$260:$J$263,$C22),BU$8,"")</f>
        <v/>
      </c>
      <c r="BV22" s="407" t="str">
        <f>IF(COUNTIF('別紙1-4(研修内容計画書)'!$I$264:$J$267,$C22),BV$8,"")</f>
        <v/>
      </c>
      <c r="BW22" s="407" t="str">
        <f>IF(COUNTIF('別紙1-4(研修内容計画書)'!$I$268:$J$271,$C22),BW$8,"")</f>
        <v/>
      </c>
      <c r="BX22" s="407" t="str">
        <f>IF(COUNTIF('別紙1-4(研修内容計画書)'!$I$272:$J$275,$C22),BX$8,"")</f>
        <v/>
      </c>
      <c r="BY22" s="407" t="str">
        <f>IF(COUNTIF('別紙1-4(研修内容計画書)'!$I$276:$J$279,$C22),BY$8,"")</f>
        <v/>
      </c>
      <c r="BZ22" s="407" t="str">
        <f>IF(COUNTIF('別紙1-4(研修内容計画書)'!$I$280:$J$283,$C22),BZ$8,"")</f>
        <v/>
      </c>
      <c r="CA22" s="407" t="str">
        <f>IF(COUNTIF('別紙1-4(研修内容計画書)'!$I$284:$J$287,$C22),CA$8,"")</f>
        <v/>
      </c>
      <c r="CB22" s="407" t="str">
        <f>IF(COUNTIF('別紙1-4(研修内容計画書)'!$I$288:$J$291,$C22),CB$8,"")</f>
        <v/>
      </c>
      <c r="CC22" s="407" t="str">
        <f>IF(COUNTIF('別紙1-4(研修内容計画書)'!$I$292:$J$295,$C22),CC$8,"")</f>
        <v/>
      </c>
      <c r="CD22" s="408"/>
      <c r="CE22" s="409"/>
    </row>
    <row r="23" spans="1:96" ht="18.75" customHeight="1">
      <c r="A23" s="416">
        <v>10</v>
      </c>
      <c r="B23" s="417" t="str">
        <f>IF(AND('別紙1-7(研修責任者教育担当者)'!E27="〇",'別紙1-7(研修責任者教育担当者)'!F27="〇"),"専任・兼任",IF('別紙1-7(研修責任者教育担当者)'!E27="〇","専任",IF('別紙1-7(研修責任者教育担当者)'!F27="〇","兼任","")))</f>
        <v/>
      </c>
      <c r="C23" s="418">
        <f>VLOOKUP(A23,'別紙1-7(研修責任者教育担当者)'!$B$18:$C$97,2,0)</f>
        <v>0</v>
      </c>
      <c r="D23" s="464" t="s">
        <v>206</v>
      </c>
      <c r="E23" s="465"/>
      <c r="F23" s="403" t="e">
        <f t="shared" si="3"/>
        <v>#DIV/0!</v>
      </c>
      <c r="G23" s="404" t="e">
        <f t="shared" si="4"/>
        <v>#DIV/0!</v>
      </c>
      <c r="H23" s="405">
        <f t="shared" si="0"/>
        <v>0</v>
      </c>
      <c r="I23" s="405"/>
      <c r="J23" s="406" t="str">
        <f>IF(COUNTIF('別紙1-4(研修内容計画書)'!$I$8:$J$11,$C23),J$8,"")</f>
        <v/>
      </c>
      <c r="K23" s="407" t="str">
        <f>IF(COUNTIF('別紙1-4(研修内容計画書)'!$I$12:$J$15,$C23),K$8,"")</f>
        <v/>
      </c>
      <c r="L23" s="407" t="str">
        <f>IF(COUNTIF('別紙1-4(研修内容計画書)'!$I$16:$J$19,$C23),L$8,"")</f>
        <v/>
      </c>
      <c r="M23" s="407" t="str">
        <f>IF(COUNTIF('別紙1-4(研修内容計画書)'!$I$20:$J$23,$C23),M$8,"")</f>
        <v/>
      </c>
      <c r="N23" s="407" t="str">
        <f>IF(COUNTIF('別紙1-4(研修内容計画書)'!$I$24:$J$27,$C23),N$8,"")</f>
        <v/>
      </c>
      <c r="O23" s="407" t="str">
        <f>IF(COUNTIF('別紙1-4(研修内容計画書)'!$I$28:$J$31,$C23),O$8,"")</f>
        <v/>
      </c>
      <c r="P23" s="407" t="str">
        <f>IF(COUNTIF('別紙1-4(研修内容計画書)'!$I$32:$J$35,$C23),P$8,"")</f>
        <v/>
      </c>
      <c r="Q23" s="407" t="str">
        <f>IF(COUNTIF('別紙1-4(研修内容計画書)'!$I$36:$J$39,$C23),Q$8,"")</f>
        <v/>
      </c>
      <c r="R23" s="407" t="str">
        <f>IF(COUNTIF('別紙1-4(研修内容計画書)'!$I$40:$J$43,$C23),R$8,"")</f>
        <v/>
      </c>
      <c r="S23" s="407" t="str">
        <f>IF(COUNTIF('別紙1-4(研修内容計画書)'!$I$44:$J$47,$C23),S$8,"")</f>
        <v/>
      </c>
      <c r="T23" s="407" t="str">
        <f>IF(COUNTIF('別紙1-4(研修内容計画書)'!$I$48:$J$51,$C23),T$8,"")</f>
        <v/>
      </c>
      <c r="U23" s="407" t="str">
        <f>IF(COUNTIF('別紙1-4(研修内容計画書)'!$I$52:$J$55,$C23),U$8,"")</f>
        <v/>
      </c>
      <c r="V23" s="407" t="str">
        <f>IF(COUNTIF('別紙1-4(研修内容計画書)'!$I$56:$J$59,$C23),V$8,"")</f>
        <v/>
      </c>
      <c r="W23" s="407" t="str">
        <f>IF(COUNTIF('別紙1-4(研修内容計画書)'!$I$60:$J$63,$C23),W$8,"")</f>
        <v/>
      </c>
      <c r="X23" s="407" t="str">
        <f>IF(COUNTIF('別紙1-4(研修内容計画書)'!$I$64:$J$67,$C23),X$8,"")</f>
        <v/>
      </c>
      <c r="Y23" s="407" t="str">
        <f>IF(COUNTIF('別紙1-4(研修内容計画書)'!$I$68:$J$71,$C23),Y$8,"")</f>
        <v/>
      </c>
      <c r="Z23" s="407" t="str">
        <f>IF(COUNTIF('別紙1-4(研修内容計画書)'!$I$72:$J$75,$C23),Z$8,"")</f>
        <v/>
      </c>
      <c r="AA23" s="407" t="str">
        <f>IF(COUNTIF('別紙1-4(研修内容計画書)'!$I$76:$J$79,$C23),AA$8,"")</f>
        <v/>
      </c>
      <c r="AB23" s="407" t="str">
        <f>IF(COUNTIF('別紙1-4(研修内容計画書)'!$I$80:$J$83,$C23),AB$8,"")</f>
        <v/>
      </c>
      <c r="AC23" s="407" t="str">
        <f>IF(COUNTIF('別紙1-4(研修内容計画書)'!$I$84:$J$87,$C23),AC$8,"")</f>
        <v/>
      </c>
      <c r="AD23" s="407" t="str">
        <f>IF(COUNTIF('別紙1-4(研修内容計画書)'!$I$88:$J$91,$C23),AD$8,"")</f>
        <v/>
      </c>
      <c r="AE23" s="407" t="str">
        <f>IF(COUNTIF('別紙1-4(研修内容計画書)'!$I$92:$J$95,$C23),AE$8,"")</f>
        <v/>
      </c>
      <c r="AF23" s="407" t="str">
        <f>IF(COUNTIF('別紙1-4(研修内容計画書)'!$I$96:$J$99,$C23),AF$8,"")</f>
        <v/>
      </c>
      <c r="AG23" s="407" t="str">
        <f>IF(COUNTIF('別紙1-4(研修内容計画書)'!$I$100:$J$103,$C23),AG$8,"")</f>
        <v/>
      </c>
      <c r="AH23" s="407" t="str">
        <f>IF(COUNTIF('別紙1-4(研修内容計画書)'!$I$104:$J$107,$C23),AH$8,"")</f>
        <v/>
      </c>
      <c r="AI23" s="407" t="str">
        <f>IF(COUNTIF('別紙1-4(研修内容計画書)'!$I$108:$J$111,$C23),AI$8,"")</f>
        <v/>
      </c>
      <c r="AJ23" s="407" t="str">
        <f>IF(COUNTIF('別紙1-4(研修内容計画書)'!$I$112:$J$115,$C23),AJ$8,"")</f>
        <v/>
      </c>
      <c r="AK23" s="407" t="str">
        <f>IF(COUNTIF('別紙1-4(研修内容計画書)'!$I$116:$J$119,$C23),AK$8,"")</f>
        <v/>
      </c>
      <c r="AL23" s="407" t="str">
        <f>IF(COUNTIF('別紙1-4(研修内容計画書)'!$I$120:$J$123,$C23),AL$8,"")</f>
        <v/>
      </c>
      <c r="AM23" s="407" t="str">
        <f>IF(COUNTIF('別紙1-4(研修内容計画書)'!$I$124:$J$127,$C23),AM$8,"")</f>
        <v/>
      </c>
      <c r="AN23" s="407" t="str">
        <f>IF(COUNTIF('別紙1-4(研修内容計画書)'!$I$128:$J$131,$C23),AN$8,"")</f>
        <v/>
      </c>
      <c r="AO23" s="407" t="str">
        <f>IF(COUNTIF('別紙1-4(研修内容計画書)'!$I$132:$J$135,$C23),AO$8,"")</f>
        <v/>
      </c>
      <c r="AP23" s="407" t="str">
        <f>IF(COUNTIF('別紙1-4(研修内容計画書)'!$I$136:$J$139,$C23),AP$8,"")</f>
        <v/>
      </c>
      <c r="AQ23" s="407" t="str">
        <f>IF(COUNTIF('別紙1-4(研修内容計画書)'!$I$140:$J$143,$C23),AQ$8,"")</f>
        <v/>
      </c>
      <c r="AR23" s="407" t="str">
        <f>IF(COUNTIF('別紙1-4(研修内容計画書)'!$I$144:$J$147,$C23),AR$8,"")</f>
        <v/>
      </c>
      <c r="AS23" s="407" t="str">
        <f>IF(COUNTIF('別紙1-4(研修内容計画書)'!$I$148:$J$151,$C23),AS$8,"")</f>
        <v/>
      </c>
      <c r="AT23" s="407" t="str">
        <f>IF(COUNTIF('別紙1-4(研修内容計画書)'!$I$152:$J$155,$C23),AT$8,"")</f>
        <v/>
      </c>
      <c r="AU23" s="407" t="str">
        <f>IF(COUNTIF('別紙1-4(研修内容計画書)'!$I$156:$J$159,$C23),AU$8,"")</f>
        <v/>
      </c>
      <c r="AV23" s="407" t="str">
        <f>IF(COUNTIF('別紙1-4(研修内容計画書)'!$I$160:$J$163,$C23),AV$8,"")</f>
        <v/>
      </c>
      <c r="AW23" s="407" t="str">
        <f>IF(COUNTIF('別紙1-4(研修内容計画書)'!$I$164:$J$167,$C23),AW$8,"")</f>
        <v/>
      </c>
      <c r="AX23" s="407" t="str">
        <f>IF(COUNTIF('別紙1-4(研修内容計画書)'!$I$168:$J$171,$C23),AX$8,"")</f>
        <v/>
      </c>
      <c r="AY23" s="407" t="str">
        <f>IF(COUNTIF('別紙1-4(研修内容計画書)'!$I$172:$J$175,$C23),AY$8,"")</f>
        <v/>
      </c>
      <c r="AZ23" s="407" t="str">
        <f>IF(COUNTIF('別紙1-4(研修内容計画書)'!$I$176:$J$179,$C23),AZ$8,"")</f>
        <v/>
      </c>
      <c r="BA23" s="407" t="str">
        <f>IF(COUNTIF('別紙1-4(研修内容計画書)'!$I$180:$J$183,$C23),BA$8,"")</f>
        <v/>
      </c>
      <c r="BB23" s="407" t="str">
        <f>IF(COUNTIF('別紙1-4(研修内容計画書)'!$I$184:$J$187,$C23),BB$8,"")</f>
        <v/>
      </c>
      <c r="BC23" s="407" t="str">
        <f>IF(COUNTIF('別紙1-4(研修内容計画書)'!$I$188:$J$191,$C23),BC$8,"")</f>
        <v/>
      </c>
      <c r="BD23" s="407" t="str">
        <f>IF(COUNTIF('別紙1-4(研修内容計画書)'!$I$192:$J$195,$C23),BD$8,"")</f>
        <v/>
      </c>
      <c r="BE23" s="407" t="str">
        <f>IF(COUNTIF('別紙1-4(研修内容計画書)'!$I$196:$J$199,$C23),BE$8,"")</f>
        <v/>
      </c>
      <c r="BF23" s="407" t="str">
        <f>IF(COUNTIF('別紙1-4(研修内容計画書)'!$I$200:$J$203,$C23),BF$8,"")</f>
        <v/>
      </c>
      <c r="BG23" s="407" t="str">
        <f>IF(COUNTIF('別紙1-4(研修内容計画書)'!$I$204:$J$207,$C23),BG$8,"")</f>
        <v/>
      </c>
      <c r="BH23" s="407" t="str">
        <f>IF(COUNTIF('別紙1-4(研修内容計画書)'!$I$208:$J$211,$C23),BH$8,"")</f>
        <v/>
      </c>
      <c r="BI23" s="407" t="str">
        <f>IF(COUNTIF('別紙1-4(研修内容計画書)'!$I$212:$J$215,$C23),BI$8,"")</f>
        <v/>
      </c>
      <c r="BJ23" s="407" t="str">
        <f>IF(COUNTIF('別紙1-4(研修内容計画書)'!$I$216:$J$219,$C23),BJ$8,"")</f>
        <v/>
      </c>
      <c r="BK23" s="407" t="str">
        <f>IF(COUNTIF('別紙1-4(研修内容計画書)'!$I$220:$J$223,$C23),BK$8,"")</f>
        <v/>
      </c>
      <c r="BL23" s="407" t="str">
        <f>IF(COUNTIF('別紙1-4(研修内容計画書)'!$I$224:$J$227,$C23),BL$8,"")</f>
        <v/>
      </c>
      <c r="BM23" s="407" t="str">
        <f>IF(COUNTIF('別紙1-4(研修内容計画書)'!$I$228:$J$231,$C23),BM$8,"")</f>
        <v/>
      </c>
      <c r="BN23" s="407" t="str">
        <f>IF(COUNTIF('別紙1-4(研修内容計画書)'!$I$232:$J$235,$C23),BN$8,"")</f>
        <v/>
      </c>
      <c r="BO23" s="407" t="str">
        <f>IF(COUNTIF('別紙1-4(研修内容計画書)'!$I$236:$J$239,$C23),BO$8,"")</f>
        <v/>
      </c>
      <c r="BP23" s="407" t="str">
        <f>IF(COUNTIF('別紙1-4(研修内容計画書)'!$I$240:$J$243,$C23),BP$8,"")</f>
        <v/>
      </c>
      <c r="BQ23" s="407" t="str">
        <f>IF(COUNTIF('別紙1-4(研修内容計画書)'!$I$244:$J$247,$C23),BQ$8,"")</f>
        <v/>
      </c>
      <c r="BR23" s="407" t="str">
        <f>IF(COUNTIF('別紙1-4(研修内容計画書)'!$I$248:$J$251,$C23),BR$8,"")</f>
        <v/>
      </c>
      <c r="BS23" s="407" t="str">
        <f>IF(COUNTIF('別紙1-4(研修内容計画書)'!$I$252:$J$255,$C23),BS$8,"")</f>
        <v/>
      </c>
      <c r="BT23" s="407" t="str">
        <f>IF(COUNTIF('別紙1-4(研修内容計画書)'!$I$256:$J$259,$C23),BT$8,"")</f>
        <v/>
      </c>
      <c r="BU23" s="407" t="str">
        <f>IF(COUNTIF('別紙1-4(研修内容計画書)'!$I$260:$J$263,$C23),BU$8,"")</f>
        <v/>
      </c>
      <c r="BV23" s="407" t="str">
        <f>IF(COUNTIF('別紙1-4(研修内容計画書)'!$I$264:$J$267,$C23),BV$8,"")</f>
        <v/>
      </c>
      <c r="BW23" s="407" t="str">
        <f>IF(COUNTIF('別紙1-4(研修内容計画書)'!$I$268:$J$271,$C23),BW$8,"")</f>
        <v/>
      </c>
      <c r="BX23" s="407" t="str">
        <f>IF(COUNTIF('別紙1-4(研修内容計画書)'!$I$272:$J$275,$C23),BX$8,"")</f>
        <v/>
      </c>
      <c r="BY23" s="407" t="str">
        <f>IF(COUNTIF('別紙1-4(研修内容計画書)'!$I$276:$J$279,$C23),BY$8,"")</f>
        <v/>
      </c>
      <c r="BZ23" s="407" t="str">
        <f>IF(COUNTIF('別紙1-4(研修内容計画書)'!$I$280:$J$283,$C23),BZ$8,"")</f>
        <v/>
      </c>
      <c r="CA23" s="407" t="str">
        <f>IF(COUNTIF('別紙1-4(研修内容計画書)'!$I$284:$J$287,$C23),CA$8,"")</f>
        <v/>
      </c>
      <c r="CB23" s="407" t="str">
        <f>IF(COUNTIF('別紙1-4(研修内容計画書)'!$I$288:$J$291,$C23),CB$8,"")</f>
        <v/>
      </c>
      <c r="CC23" s="407" t="str">
        <f>IF(COUNTIF('別紙1-4(研修内容計画書)'!$I$292:$J$295,$C23),CC$8,"")</f>
        <v/>
      </c>
      <c r="CD23" s="408"/>
      <c r="CE23" s="409"/>
    </row>
    <row r="24" spans="1:96" ht="18.75" customHeight="1">
      <c r="A24" s="416">
        <v>11</v>
      </c>
      <c r="B24" s="417" t="str">
        <f>IF(AND('別紙1-7(研修責任者教育担当者)'!E28="〇",'別紙1-7(研修責任者教育担当者)'!F28="〇"),"専任・兼任",IF('別紙1-7(研修責任者教育担当者)'!E28="〇","専任",IF('別紙1-7(研修責任者教育担当者)'!F28="〇","兼任","")))</f>
        <v/>
      </c>
      <c r="C24" s="418">
        <f>VLOOKUP(A24,'別紙1-7(研修責任者教育担当者)'!$B$18:$C$97,2,0)</f>
        <v>0</v>
      </c>
      <c r="D24" s="464" t="s">
        <v>206</v>
      </c>
      <c r="E24" s="465"/>
      <c r="F24" s="403" t="e">
        <f t="shared" si="3"/>
        <v>#DIV/0!</v>
      </c>
      <c r="G24" s="404" t="e">
        <f t="shared" si="4"/>
        <v>#DIV/0!</v>
      </c>
      <c r="H24" s="405">
        <f t="shared" si="0"/>
        <v>0</v>
      </c>
      <c r="I24" s="405"/>
      <c r="J24" s="406" t="str">
        <f>IF(COUNTIF('別紙1-4(研修内容計画書)'!$I$8:$J$11,$C24),J$8,"")</f>
        <v/>
      </c>
      <c r="K24" s="407" t="str">
        <f>IF(COUNTIF('別紙1-4(研修内容計画書)'!$I$12:$J$15,$C24),K$8,"")</f>
        <v/>
      </c>
      <c r="L24" s="407" t="str">
        <f>IF(COUNTIF('別紙1-4(研修内容計画書)'!$I$16:$J$19,$C24),L$8,"")</f>
        <v/>
      </c>
      <c r="M24" s="407" t="str">
        <f>IF(COUNTIF('別紙1-4(研修内容計画書)'!$I$20:$J$23,$C24),M$8,"")</f>
        <v/>
      </c>
      <c r="N24" s="407" t="str">
        <f>IF(COUNTIF('別紙1-4(研修内容計画書)'!$I$24:$J$27,$C24),N$8,"")</f>
        <v/>
      </c>
      <c r="O24" s="407" t="str">
        <f>IF(COUNTIF('別紙1-4(研修内容計画書)'!$I$28:$J$31,$C24),O$8,"")</f>
        <v/>
      </c>
      <c r="P24" s="407" t="str">
        <f>IF(COUNTIF('別紙1-4(研修内容計画書)'!$I$32:$J$35,$C24),P$8,"")</f>
        <v/>
      </c>
      <c r="Q24" s="407" t="str">
        <f>IF(COUNTIF('別紙1-4(研修内容計画書)'!$I$36:$J$39,$C24),Q$8,"")</f>
        <v/>
      </c>
      <c r="R24" s="407" t="str">
        <f>IF(COUNTIF('別紙1-4(研修内容計画書)'!$I$40:$J$43,$C24),R$8,"")</f>
        <v/>
      </c>
      <c r="S24" s="407" t="str">
        <f>IF(COUNTIF('別紙1-4(研修内容計画書)'!$I$44:$J$47,$C24),S$8,"")</f>
        <v/>
      </c>
      <c r="T24" s="407" t="str">
        <f>IF(COUNTIF('別紙1-4(研修内容計画書)'!$I$48:$J$51,$C24),T$8,"")</f>
        <v/>
      </c>
      <c r="U24" s="407" t="str">
        <f>IF(COUNTIF('別紙1-4(研修内容計画書)'!$I$52:$J$55,$C24),U$8,"")</f>
        <v/>
      </c>
      <c r="V24" s="407" t="str">
        <f>IF(COUNTIF('別紙1-4(研修内容計画書)'!$I$56:$J$59,$C24),V$8,"")</f>
        <v/>
      </c>
      <c r="W24" s="407" t="str">
        <f>IF(COUNTIF('別紙1-4(研修内容計画書)'!$I$60:$J$63,$C24),W$8,"")</f>
        <v/>
      </c>
      <c r="X24" s="407" t="str">
        <f>IF(COUNTIF('別紙1-4(研修内容計画書)'!$I$64:$J$67,$C24),X$8,"")</f>
        <v/>
      </c>
      <c r="Y24" s="407" t="str">
        <f>IF(COUNTIF('別紙1-4(研修内容計画書)'!$I$68:$J$71,$C24),Y$8,"")</f>
        <v/>
      </c>
      <c r="Z24" s="407" t="str">
        <f>IF(COUNTIF('別紙1-4(研修内容計画書)'!$I$72:$J$75,$C24),Z$8,"")</f>
        <v/>
      </c>
      <c r="AA24" s="407" t="str">
        <f>IF(COUNTIF('別紙1-4(研修内容計画書)'!$I$76:$J$79,$C24),AA$8,"")</f>
        <v/>
      </c>
      <c r="AB24" s="407" t="str">
        <f>IF(COUNTIF('別紙1-4(研修内容計画書)'!$I$80:$J$83,$C24),AB$8,"")</f>
        <v/>
      </c>
      <c r="AC24" s="407" t="str">
        <f>IF(COUNTIF('別紙1-4(研修内容計画書)'!$I$84:$J$87,$C24),AC$8,"")</f>
        <v/>
      </c>
      <c r="AD24" s="407" t="str">
        <f>IF(COUNTIF('別紙1-4(研修内容計画書)'!$I$88:$J$91,$C24),AD$8,"")</f>
        <v/>
      </c>
      <c r="AE24" s="407" t="str">
        <f>IF(COUNTIF('別紙1-4(研修内容計画書)'!$I$92:$J$95,$C24),AE$8,"")</f>
        <v/>
      </c>
      <c r="AF24" s="407" t="str">
        <f>IF(COUNTIF('別紙1-4(研修内容計画書)'!$I$96:$J$99,$C24),AF$8,"")</f>
        <v/>
      </c>
      <c r="AG24" s="407" t="str">
        <f>IF(COUNTIF('別紙1-4(研修内容計画書)'!$I$100:$J$103,$C24),AG$8,"")</f>
        <v/>
      </c>
      <c r="AH24" s="407" t="str">
        <f>IF(COUNTIF('別紙1-4(研修内容計画書)'!$I$104:$J$107,$C24),AH$8,"")</f>
        <v/>
      </c>
      <c r="AI24" s="407" t="str">
        <f>IF(COUNTIF('別紙1-4(研修内容計画書)'!$I$108:$J$111,$C24),AI$8,"")</f>
        <v/>
      </c>
      <c r="AJ24" s="407" t="str">
        <f>IF(COUNTIF('別紙1-4(研修内容計画書)'!$I$112:$J$115,$C24),AJ$8,"")</f>
        <v/>
      </c>
      <c r="AK24" s="407" t="str">
        <f>IF(COUNTIF('別紙1-4(研修内容計画書)'!$I$116:$J$119,$C24),AK$8,"")</f>
        <v/>
      </c>
      <c r="AL24" s="407" t="str">
        <f>IF(COUNTIF('別紙1-4(研修内容計画書)'!$I$120:$J$123,$C24),AL$8,"")</f>
        <v/>
      </c>
      <c r="AM24" s="407" t="str">
        <f>IF(COUNTIF('別紙1-4(研修内容計画書)'!$I$124:$J$127,$C24),AM$8,"")</f>
        <v/>
      </c>
      <c r="AN24" s="407" t="str">
        <f>IF(COUNTIF('別紙1-4(研修内容計画書)'!$I$128:$J$131,$C24),AN$8,"")</f>
        <v/>
      </c>
      <c r="AO24" s="407" t="str">
        <f>IF(COUNTIF('別紙1-4(研修内容計画書)'!$I$132:$J$135,$C24),AO$8,"")</f>
        <v/>
      </c>
      <c r="AP24" s="407" t="str">
        <f>IF(COUNTIF('別紙1-4(研修内容計画書)'!$I$136:$J$139,$C24),AP$8,"")</f>
        <v/>
      </c>
      <c r="AQ24" s="407" t="str">
        <f>IF(COUNTIF('別紙1-4(研修内容計画書)'!$I$140:$J$143,$C24),AQ$8,"")</f>
        <v/>
      </c>
      <c r="AR24" s="407" t="str">
        <f>IF(COUNTIF('別紙1-4(研修内容計画書)'!$I$144:$J$147,$C24),AR$8,"")</f>
        <v/>
      </c>
      <c r="AS24" s="407" t="str">
        <f>IF(COUNTIF('別紙1-4(研修内容計画書)'!$I$148:$J$151,$C24),AS$8,"")</f>
        <v/>
      </c>
      <c r="AT24" s="407" t="str">
        <f>IF(COUNTIF('別紙1-4(研修内容計画書)'!$I$152:$J$155,$C24),AT$8,"")</f>
        <v/>
      </c>
      <c r="AU24" s="407" t="str">
        <f>IF(COUNTIF('別紙1-4(研修内容計画書)'!$I$156:$J$159,$C24),AU$8,"")</f>
        <v/>
      </c>
      <c r="AV24" s="407" t="str">
        <f>IF(COUNTIF('別紙1-4(研修内容計画書)'!$I$160:$J$163,$C24),AV$8,"")</f>
        <v/>
      </c>
      <c r="AW24" s="407" t="str">
        <f>IF(COUNTIF('別紙1-4(研修内容計画書)'!$I$164:$J$167,$C24),AW$8,"")</f>
        <v/>
      </c>
      <c r="AX24" s="407" t="str">
        <f>IF(COUNTIF('別紙1-4(研修内容計画書)'!$I$168:$J$171,$C24),AX$8,"")</f>
        <v/>
      </c>
      <c r="AY24" s="407" t="str">
        <f>IF(COUNTIF('別紙1-4(研修内容計画書)'!$I$172:$J$175,$C24),AY$8,"")</f>
        <v/>
      </c>
      <c r="AZ24" s="407" t="str">
        <f>IF(COUNTIF('別紙1-4(研修内容計画書)'!$I$176:$J$179,$C24),AZ$8,"")</f>
        <v/>
      </c>
      <c r="BA24" s="407" t="str">
        <f>IF(COUNTIF('別紙1-4(研修内容計画書)'!$I$180:$J$183,$C24),BA$8,"")</f>
        <v/>
      </c>
      <c r="BB24" s="407" t="str">
        <f>IF(COUNTIF('別紙1-4(研修内容計画書)'!$I$184:$J$187,$C24),BB$8,"")</f>
        <v/>
      </c>
      <c r="BC24" s="407" t="str">
        <f>IF(COUNTIF('別紙1-4(研修内容計画書)'!$I$188:$J$191,$C24),BC$8,"")</f>
        <v/>
      </c>
      <c r="BD24" s="407" t="str">
        <f>IF(COUNTIF('別紙1-4(研修内容計画書)'!$I$192:$J$195,$C24),BD$8,"")</f>
        <v/>
      </c>
      <c r="BE24" s="407" t="str">
        <f>IF(COUNTIF('別紙1-4(研修内容計画書)'!$I$196:$J$199,$C24),BE$8,"")</f>
        <v/>
      </c>
      <c r="BF24" s="407" t="str">
        <f>IF(COUNTIF('別紙1-4(研修内容計画書)'!$I$200:$J$203,$C24),BF$8,"")</f>
        <v/>
      </c>
      <c r="BG24" s="407" t="str">
        <f>IF(COUNTIF('別紙1-4(研修内容計画書)'!$I$204:$J$207,$C24),BG$8,"")</f>
        <v/>
      </c>
      <c r="BH24" s="407" t="str">
        <f>IF(COUNTIF('別紙1-4(研修内容計画書)'!$I$208:$J$211,$C24),BH$8,"")</f>
        <v/>
      </c>
      <c r="BI24" s="407" t="str">
        <f>IF(COUNTIF('別紙1-4(研修内容計画書)'!$I$212:$J$215,$C24),BI$8,"")</f>
        <v/>
      </c>
      <c r="BJ24" s="407" t="str">
        <f>IF(COUNTIF('別紙1-4(研修内容計画書)'!$I$216:$J$219,$C24),BJ$8,"")</f>
        <v/>
      </c>
      <c r="BK24" s="407" t="str">
        <f>IF(COUNTIF('別紙1-4(研修内容計画書)'!$I$220:$J$223,$C24),BK$8,"")</f>
        <v/>
      </c>
      <c r="BL24" s="407" t="str">
        <f>IF(COUNTIF('別紙1-4(研修内容計画書)'!$I$224:$J$227,$C24),BL$8,"")</f>
        <v/>
      </c>
      <c r="BM24" s="407" t="str">
        <f>IF(COUNTIF('別紙1-4(研修内容計画書)'!$I$228:$J$231,$C24),BM$8,"")</f>
        <v/>
      </c>
      <c r="BN24" s="407" t="str">
        <f>IF(COUNTIF('別紙1-4(研修内容計画書)'!$I$232:$J$235,$C24),BN$8,"")</f>
        <v/>
      </c>
      <c r="BO24" s="407" t="str">
        <f>IF(COUNTIF('別紙1-4(研修内容計画書)'!$I$236:$J$239,$C24),BO$8,"")</f>
        <v/>
      </c>
      <c r="BP24" s="407" t="str">
        <f>IF(COUNTIF('別紙1-4(研修内容計画書)'!$I$240:$J$243,$C24),BP$8,"")</f>
        <v/>
      </c>
      <c r="BQ24" s="407" t="str">
        <f>IF(COUNTIF('別紙1-4(研修内容計画書)'!$I$244:$J$247,$C24),BQ$8,"")</f>
        <v/>
      </c>
      <c r="BR24" s="407" t="str">
        <f>IF(COUNTIF('別紙1-4(研修内容計画書)'!$I$248:$J$251,$C24),BR$8,"")</f>
        <v/>
      </c>
      <c r="BS24" s="407" t="str">
        <f>IF(COUNTIF('別紙1-4(研修内容計画書)'!$I$252:$J$255,$C24),BS$8,"")</f>
        <v/>
      </c>
      <c r="BT24" s="407" t="str">
        <f>IF(COUNTIF('別紙1-4(研修内容計画書)'!$I$256:$J$259,$C24),BT$8,"")</f>
        <v/>
      </c>
      <c r="BU24" s="407" t="str">
        <f>IF(COUNTIF('別紙1-4(研修内容計画書)'!$I$260:$J$263,$C24),BU$8,"")</f>
        <v/>
      </c>
      <c r="BV24" s="407" t="str">
        <f>IF(COUNTIF('別紙1-4(研修内容計画書)'!$I$264:$J$267,$C24),BV$8,"")</f>
        <v/>
      </c>
      <c r="BW24" s="407" t="str">
        <f>IF(COUNTIF('別紙1-4(研修内容計画書)'!$I$268:$J$271,$C24),BW$8,"")</f>
        <v/>
      </c>
      <c r="BX24" s="407" t="str">
        <f>IF(COUNTIF('別紙1-4(研修内容計画書)'!$I$272:$J$275,$C24),BX$8,"")</f>
        <v/>
      </c>
      <c r="BY24" s="407" t="str">
        <f>IF(COUNTIF('別紙1-4(研修内容計画書)'!$I$276:$J$279,$C24),BY$8,"")</f>
        <v/>
      </c>
      <c r="BZ24" s="407" t="str">
        <f>IF(COUNTIF('別紙1-4(研修内容計画書)'!$I$280:$J$283,$C24),BZ$8,"")</f>
        <v/>
      </c>
      <c r="CA24" s="407" t="str">
        <f>IF(COUNTIF('別紙1-4(研修内容計画書)'!$I$284:$J$287,$C24),CA$8,"")</f>
        <v/>
      </c>
      <c r="CB24" s="407" t="str">
        <f>IF(COUNTIF('別紙1-4(研修内容計画書)'!$I$288:$J$291,$C24),CB$8,"")</f>
        <v/>
      </c>
      <c r="CC24" s="407" t="str">
        <f>IF(COUNTIF('別紙1-4(研修内容計画書)'!$I$292:$J$295,$C24),CC$8,"")</f>
        <v/>
      </c>
      <c r="CD24" s="408"/>
      <c r="CE24" s="409"/>
    </row>
    <row r="25" spans="1:96" ht="18.75" customHeight="1">
      <c r="A25" s="416">
        <v>12</v>
      </c>
      <c r="B25" s="417" t="str">
        <f>IF(AND('別紙1-7(研修責任者教育担当者)'!E29="〇",'別紙1-7(研修責任者教育担当者)'!F29="〇"),"専任・兼任",IF('別紙1-7(研修責任者教育担当者)'!E29="〇","専任",IF('別紙1-7(研修責任者教育担当者)'!F29="〇","兼任","")))</f>
        <v/>
      </c>
      <c r="C25" s="418">
        <f>VLOOKUP(A25,'別紙1-7(研修責任者教育担当者)'!$B$18:$C$97,2,0)</f>
        <v>0</v>
      </c>
      <c r="D25" s="464" t="s">
        <v>206</v>
      </c>
      <c r="E25" s="465"/>
      <c r="F25" s="403" t="e">
        <f t="shared" si="3"/>
        <v>#DIV/0!</v>
      </c>
      <c r="G25" s="404" t="e">
        <f t="shared" si="4"/>
        <v>#DIV/0!</v>
      </c>
      <c r="H25" s="405">
        <f t="shared" si="0"/>
        <v>0</v>
      </c>
      <c r="I25" s="405"/>
      <c r="J25" s="406" t="str">
        <f>IF(COUNTIF('別紙1-4(研修内容計画書)'!$I$8:$J$11,$C25),J$8,"")</f>
        <v/>
      </c>
      <c r="K25" s="407" t="str">
        <f>IF(COUNTIF('別紙1-4(研修内容計画書)'!$I$12:$J$15,$C25),K$8,"")</f>
        <v/>
      </c>
      <c r="L25" s="407" t="str">
        <f>IF(COUNTIF('別紙1-4(研修内容計画書)'!$I$16:$J$19,$C25),L$8,"")</f>
        <v/>
      </c>
      <c r="M25" s="407" t="str">
        <f>IF(COUNTIF('別紙1-4(研修内容計画書)'!$I$20:$J$23,$C25),M$8,"")</f>
        <v/>
      </c>
      <c r="N25" s="407" t="str">
        <f>IF(COUNTIF('別紙1-4(研修内容計画書)'!$I$24:$J$27,$C25),N$8,"")</f>
        <v/>
      </c>
      <c r="O25" s="407" t="str">
        <f>IF(COUNTIF('別紙1-4(研修内容計画書)'!$I$28:$J$31,$C25),O$8,"")</f>
        <v/>
      </c>
      <c r="P25" s="407" t="str">
        <f>IF(COUNTIF('別紙1-4(研修内容計画書)'!$I$32:$J$35,$C25),P$8,"")</f>
        <v/>
      </c>
      <c r="Q25" s="407" t="str">
        <f>IF(COUNTIF('別紙1-4(研修内容計画書)'!$I$36:$J$39,$C25),Q$8,"")</f>
        <v/>
      </c>
      <c r="R25" s="407" t="str">
        <f>IF(COUNTIF('別紙1-4(研修内容計画書)'!$I$40:$J$43,$C25),R$8,"")</f>
        <v/>
      </c>
      <c r="S25" s="407" t="str">
        <f>IF(COUNTIF('別紙1-4(研修内容計画書)'!$I$44:$J$47,$C25),S$8,"")</f>
        <v/>
      </c>
      <c r="T25" s="407" t="str">
        <f>IF(COUNTIF('別紙1-4(研修内容計画書)'!$I$48:$J$51,$C25),T$8,"")</f>
        <v/>
      </c>
      <c r="U25" s="407" t="str">
        <f>IF(COUNTIF('別紙1-4(研修内容計画書)'!$I$52:$J$55,$C25),U$8,"")</f>
        <v/>
      </c>
      <c r="V25" s="407" t="str">
        <f>IF(COUNTIF('別紙1-4(研修内容計画書)'!$I$56:$J$59,$C25),V$8,"")</f>
        <v/>
      </c>
      <c r="W25" s="407" t="str">
        <f>IF(COUNTIF('別紙1-4(研修内容計画書)'!$I$60:$J$63,$C25),W$8,"")</f>
        <v/>
      </c>
      <c r="X25" s="407" t="str">
        <f>IF(COUNTIF('別紙1-4(研修内容計画書)'!$I$64:$J$67,$C25),X$8,"")</f>
        <v/>
      </c>
      <c r="Y25" s="407" t="str">
        <f>IF(COUNTIF('別紙1-4(研修内容計画書)'!$I$68:$J$71,$C25),Y$8,"")</f>
        <v/>
      </c>
      <c r="Z25" s="407" t="str">
        <f>IF(COUNTIF('別紙1-4(研修内容計画書)'!$I$72:$J$75,$C25),Z$8,"")</f>
        <v/>
      </c>
      <c r="AA25" s="407" t="str">
        <f>IF(COUNTIF('別紙1-4(研修内容計画書)'!$I$76:$J$79,$C25),AA$8,"")</f>
        <v/>
      </c>
      <c r="AB25" s="407" t="str">
        <f>IF(COUNTIF('別紙1-4(研修内容計画書)'!$I$80:$J$83,$C25),AB$8,"")</f>
        <v/>
      </c>
      <c r="AC25" s="407" t="str">
        <f>IF(COUNTIF('別紙1-4(研修内容計画書)'!$I$84:$J$87,$C25),AC$8,"")</f>
        <v/>
      </c>
      <c r="AD25" s="407" t="str">
        <f>IF(COUNTIF('別紙1-4(研修内容計画書)'!$I$88:$J$91,$C25),AD$8,"")</f>
        <v/>
      </c>
      <c r="AE25" s="407" t="str">
        <f>IF(COUNTIF('別紙1-4(研修内容計画書)'!$I$92:$J$95,$C25),AE$8,"")</f>
        <v/>
      </c>
      <c r="AF25" s="407" t="str">
        <f>IF(COUNTIF('別紙1-4(研修内容計画書)'!$I$96:$J$99,$C25),AF$8,"")</f>
        <v/>
      </c>
      <c r="AG25" s="407" t="str">
        <f>IF(COUNTIF('別紙1-4(研修内容計画書)'!$I$100:$J$103,$C25),AG$8,"")</f>
        <v/>
      </c>
      <c r="AH25" s="407" t="str">
        <f>IF(COUNTIF('別紙1-4(研修内容計画書)'!$I$104:$J$107,$C25),AH$8,"")</f>
        <v/>
      </c>
      <c r="AI25" s="407" t="str">
        <f>IF(COUNTIF('別紙1-4(研修内容計画書)'!$I$108:$J$111,$C25),AI$8,"")</f>
        <v/>
      </c>
      <c r="AJ25" s="407" t="str">
        <f>IF(COUNTIF('別紙1-4(研修内容計画書)'!$I$112:$J$115,$C25),AJ$8,"")</f>
        <v/>
      </c>
      <c r="AK25" s="407" t="str">
        <f>IF(COUNTIF('別紙1-4(研修内容計画書)'!$I$116:$J$119,$C25),AK$8,"")</f>
        <v/>
      </c>
      <c r="AL25" s="407" t="str">
        <f>IF(COUNTIF('別紙1-4(研修内容計画書)'!$I$120:$J$123,$C25),AL$8,"")</f>
        <v/>
      </c>
      <c r="AM25" s="407" t="str">
        <f>IF(COUNTIF('別紙1-4(研修内容計画書)'!$I$124:$J$127,$C25),AM$8,"")</f>
        <v/>
      </c>
      <c r="AN25" s="407" t="str">
        <f>IF(COUNTIF('別紙1-4(研修内容計画書)'!$I$128:$J$131,$C25),AN$8,"")</f>
        <v/>
      </c>
      <c r="AO25" s="407" t="str">
        <f>IF(COUNTIF('別紙1-4(研修内容計画書)'!$I$132:$J$135,$C25),AO$8,"")</f>
        <v/>
      </c>
      <c r="AP25" s="407" t="str">
        <f>IF(COUNTIF('別紙1-4(研修内容計画書)'!$I$136:$J$139,$C25),AP$8,"")</f>
        <v/>
      </c>
      <c r="AQ25" s="407" t="str">
        <f>IF(COUNTIF('別紙1-4(研修内容計画書)'!$I$140:$J$143,$C25),AQ$8,"")</f>
        <v/>
      </c>
      <c r="AR25" s="407" t="str">
        <f>IF(COUNTIF('別紙1-4(研修内容計画書)'!$I$144:$J$147,$C25),AR$8,"")</f>
        <v/>
      </c>
      <c r="AS25" s="407" t="str">
        <f>IF(COUNTIF('別紙1-4(研修内容計画書)'!$I$148:$J$151,$C25),AS$8,"")</f>
        <v/>
      </c>
      <c r="AT25" s="407" t="str">
        <f>IF(COUNTIF('別紙1-4(研修内容計画書)'!$I$152:$J$155,$C25),AT$8,"")</f>
        <v/>
      </c>
      <c r="AU25" s="407" t="str">
        <f>IF(COUNTIF('別紙1-4(研修内容計画書)'!$I$156:$J$159,$C25),AU$8,"")</f>
        <v/>
      </c>
      <c r="AV25" s="407" t="str">
        <f>IF(COUNTIF('別紙1-4(研修内容計画書)'!$I$160:$J$163,$C25),AV$8,"")</f>
        <v/>
      </c>
      <c r="AW25" s="407" t="str">
        <f>IF(COUNTIF('別紙1-4(研修内容計画書)'!$I$164:$J$167,$C25),AW$8,"")</f>
        <v/>
      </c>
      <c r="AX25" s="407" t="str">
        <f>IF(COUNTIF('別紙1-4(研修内容計画書)'!$I$168:$J$171,$C25),AX$8,"")</f>
        <v/>
      </c>
      <c r="AY25" s="407" t="str">
        <f>IF(COUNTIF('別紙1-4(研修内容計画書)'!$I$172:$J$175,$C25),AY$8,"")</f>
        <v/>
      </c>
      <c r="AZ25" s="407" t="str">
        <f>IF(COUNTIF('別紙1-4(研修内容計画書)'!$I$176:$J$179,$C25),AZ$8,"")</f>
        <v/>
      </c>
      <c r="BA25" s="407" t="str">
        <f>IF(COUNTIF('別紙1-4(研修内容計画書)'!$I$180:$J$183,$C25),BA$8,"")</f>
        <v/>
      </c>
      <c r="BB25" s="407" t="str">
        <f>IF(COUNTIF('別紙1-4(研修内容計画書)'!$I$184:$J$187,$C25),BB$8,"")</f>
        <v/>
      </c>
      <c r="BC25" s="407" t="str">
        <f>IF(COUNTIF('別紙1-4(研修内容計画書)'!$I$188:$J$191,$C25),BC$8,"")</f>
        <v/>
      </c>
      <c r="BD25" s="407" t="str">
        <f>IF(COUNTIF('別紙1-4(研修内容計画書)'!$I$192:$J$195,$C25),BD$8,"")</f>
        <v/>
      </c>
      <c r="BE25" s="407" t="str">
        <f>IF(COUNTIF('別紙1-4(研修内容計画書)'!$I$196:$J$199,$C25),BE$8,"")</f>
        <v/>
      </c>
      <c r="BF25" s="407" t="str">
        <f>IF(COUNTIF('別紙1-4(研修内容計画書)'!$I$200:$J$203,$C25),BF$8,"")</f>
        <v/>
      </c>
      <c r="BG25" s="407" t="str">
        <f>IF(COUNTIF('別紙1-4(研修内容計画書)'!$I$204:$J$207,$C25),BG$8,"")</f>
        <v/>
      </c>
      <c r="BH25" s="407" t="str">
        <f>IF(COUNTIF('別紙1-4(研修内容計画書)'!$I$208:$J$211,$C25),BH$8,"")</f>
        <v/>
      </c>
      <c r="BI25" s="407" t="str">
        <f>IF(COUNTIF('別紙1-4(研修内容計画書)'!$I$212:$J$215,$C25),BI$8,"")</f>
        <v/>
      </c>
      <c r="BJ25" s="407" t="str">
        <f>IF(COUNTIF('別紙1-4(研修内容計画書)'!$I$216:$J$219,$C25),BJ$8,"")</f>
        <v/>
      </c>
      <c r="BK25" s="407" t="str">
        <f>IF(COUNTIF('別紙1-4(研修内容計画書)'!$I$220:$J$223,$C25),BK$8,"")</f>
        <v/>
      </c>
      <c r="BL25" s="407" t="str">
        <f>IF(COUNTIF('別紙1-4(研修内容計画書)'!$I$224:$J$227,$C25),BL$8,"")</f>
        <v/>
      </c>
      <c r="BM25" s="407" t="str">
        <f>IF(COUNTIF('別紙1-4(研修内容計画書)'!$I$228:$J$231,$C25),BM$8,"")</f>
        <v/>
      </c>
      <c r="BN25" s="407" t="str">
        <f>IF(COUNTIF('別紙1-4(研修内容計画書)'!$I$232:$J$235,$C25),BN$8,"")</f>
        <v/>
      </c>
      <c r="BO25" s="407" t="str">
        <f>IF(COUNTIF('別紙1-4(研修内容計画書)'!$I$236:$J$239,$C25),BO$8,"")</f>
        <v/>
      </c>
      <c r="BP25" s="407" t="str">
        <f>IF(COUNTIF('別紙1-4(研修内容計画書)'!$I$240:$J$243,$C25),BP$8,"")</f>
        <v/>
      </c>
      <c r="BQ25" s="407" t="str">
        <f>IF(COUNTIF('別紙1-4(研修内容計画書)'!$I$244:$J$247,$C25),BQ$8,"")</f>
        <v/>
      </c>
      <c r="BR25" s="407" t="str">
        <f>IF(COUNTIF('別紙1-4(研修内容計画書)'!$I$248:$J$251,$C25),BR$8,"")</f>
        <v/>
      </c>
      <c r="BS25" s="407" t="str">
        <f>IF(COUNTIF('別紙1-4(研修内容計画書)'!$I$252:$J$255,$C25),BS$8,"")</f>
        <v/>
      </c>
      <c r="BT25" s="407" t="str">
        <f>IF(COUNTIF('別紙1-4(研修内容計画書)'!$I$256:$J$259,$C25),BT$8,"")</f>
        <v/>
      </c>
      <c r="BU25" s="407" t="str">
        <f>IF(COUNTIF('別紙1-4(研修内容計画書)'!$I$260:$J$263,$C25),BU$8,"")</f>
        <v/>
      </c>
      <c r="BV25" s="407" t="str">
        <f>IF(COUNTIF('別紙1-4(研修内容計画書)'!$I$264:$J$267,$C25),BV$8,"")</f>
        <v/>
      </c>
      <c r="BW25" s="407" t="str">
        <f>IF(COUNTIF('別紙1-4(研修内容計画書)'!$I$268:$J$271,$C25),BW$8,"")</f>
        <v/>
      </c>
      <c r="BX25" s="407" t="str">
        <f>IF(COUNTIF('別紙1-4(研修内容計画書)'!$I$272:$J$275,$C25),BX$8,"")</f>
        <v/>
      </c>
      <c r="BY25" s="407" t="str">
        <f>IF(COUNTIF('別紙1-4(研修内容計画書)'!$I$276:$J$279,$C25),BY$8,"")</f>
        <v/>
      </c>
      <c r="BZ25" s="407" t="str">
        <f>IF(COUNTIF('別紙1-4(研修内容計画書)'!$I$280:$J$283,$C25),BZ$8,"")</f>
        <v/>
      </c>
      <c r="CA25" s="407" t="str">
        <f>IF(COUNTIF('別紙1-4(研修内容計画書)'!$I$284:$J$287,$C25),CA$8,"")</f>
        <v/>
      </c>
      <c r="CB25" s="407" t="str">
        <f>IF(COUNTIF('別紙1-4(研修内容計画書)'!$I$288:$J$291,$C25),CB$8,"")</f>
        <v/>
      </c>
      <c r="CC25" s="407" t="str">
        <f>IF(COUNTIF('別紙1-4(研修内容計画書)'!$I$292:$J$295,$C25),CC$8,"")</f>
        <v/>
      </c>
      <c r="CD25" s="408"/>
      <c r="CE25" s="409"/>
    </row>
    <row r="26" spans="1:96" ht="18.75" customHeight="1">
      <c r="A26" s="416">
        <v>13</v>
      </c>
      <c r="B26" s="417" t="str">
        <f>IF(AND('別紙1-7(研修責任者教育担当者)'!E30="〇",'別紙1-7(研修責任者教育担当者)'!F30="〇"),"専任・兼任",IF('別紙1-7(研修責任者教育担当者)'!E30="〇","専任",IF('別紙1-7(研修責任者教育担当者)'!F30="〇","兼任","")))</f>
        <v/>
      </c>
      <c r="C26" s="418">
        <f>VLOOKUP(A26,'別紙1-7(研修責任者教育担当者)'!$B$18:$C$97,2,0)</f>
        <v>0</v>
      </c>
      <c r="D26" s="464" t="s">
        <v>206</v>
      </c>
      <c r="E26" s="465"/>
      <c r="F26" s="403" t="e">
        <f>ROUNDDOWN(E26/$F$6,0)</f>
        <v>#DIV/0!</v>
      </c>
      <c r="G26" s="404" t="e">
        <f t="shared" si="4"/>
        <v>#DIV/0!</v>
      </c>
      <c r="H26" s="405">
        <f t="shared" ref="H26:H57" si="5">SUM(J26:CD26)</f>
        <v>0</v>
      </c>
      <c r="I26" s="405"/>
      <c r="J26" s="406" t="str">
        <f>IF(COUNTIF('別紙1-4(研修内容計画書)'!$I$8:$J$11,$C26),J$8,"")</f>
        <v/>
      </c>
      <c r="K26" s="407" t="str">
        <f>IF(COUNTIF('別紙1-4(研修内容計画書)'!$I$12:$J$15,$C26),K$8,"")</f>
        <v/>
      </c>
      <c r="L26" s="407" t="str">
        <f>IF(COUNTIF('別紙1-4(研修内容計画書)'!$I$16:$J$19,$C26),L$8,"")</f>
        <v/>
      </c>
      <c r="M26" s="407" t="str">
        <f>IF(COUNTIF('別紙1-4(研修内容計画書)'!$I$20:$J$23,$C26),M$8,"")</f>
        <v/>
      </c>
      <c r="N26" s="407" t="str">
        <f>IF(COUNTIF('別紙1-4(研修内容計画書)'!$I$24:$J$27,$C26),N$8,"")</f>
        <v/>
      </c>
      <c r="O26" s="407" t="str">
        <f>IF(COUNTIF('別紙1-4(研修内容計画書)'!$I$28:$J$31,$C26),O$8,"")</f>
        <v/>
      </c>
      <c r="P26" s="407" t="str">
        <f>IF(COUNTIF('別紙1-4(研修内容計画書)'!$I$32:$J$35,$C26),P$8,"")</f>
        <v/>
      </c>
      <c r="Q26" s="407" t="str">
        <f>IF(COUNTIF('別紙1-4(研修内容計画書)'!$I$36:$J$39,$C26),Q$8,"")</f>
        <v/>
      </c>
      <c r="R26" s="407" t="str">
        <f>IF(COUNTIF('別紙1-4(研修内容計画書)'!$I$40:$J$43,$C26),R$8,"")</f>
        <v/>
      </c>
      <c r="S26" s="407" t="str">
        <f>IF(COUNTIF('別紙1-4(研修内容計画書)'!$I$44:$J$47,$C26),S$8,"")</f>
        <v/>
      </c>
      <c r="T26" s="407" t="str">
        <f>IF(COUNTIF('別紙1-4(研修内容計画書)'!$I$48:$J$51,$C26),T$8,"")</f>
        <v/>
      </c>
      <c r="U26" s="407" t="str">
        <f>IF(COUNTIF('別紙1-4(研修内容計画書)'!$I$52:$J$55,$C26),U$8,"")</f>
        <v/>
      </c>
      <c r="V26" s="407" t="str">
        <f>IF(COUNTIF('別紙1-4(研修内容計画書)'!$I$56:$J$59,$C26),V$8,"")</f>
        <v/>
      </c>
      <c r="W26" s="407" t="str">
        <f>IF(COUNTIF('別紙1-4(研修内容計画書)'!$I$60:$J$63,$C26),W$8,"")</f>
        <v/>
      </c>
      <c r="X26" s="407" t="str">
        <f>IF(COUNTIF('別紙1-4(研修内容計画書)'!$I$64:$J$67,$C26),X$8,"")</f>
        <v/>
      </c>
      <c r="Y26" s="407" t="str">
        <f>IF(COUNTIF('別紙1-4(研修内容計画書)'!$I$68:$J$71,$C26),Y$8,"")</f>
        <v/>
      </c>
      <c r="Z26" s="407" t="str">
        <f>IF(COUNTIF('別紙1-4(研修内容計画書)'!$I$72:$J$75,$C26),Z$8,"")</f>
        <v/>
      </c>
      <c r="AA26" s="407" t="str">
        <f>IF(COUNTIF('別紙1-4(研修内容計画書)'!$I$76:$J$79,$C26),AA$8,"")</f>
        <v/>
      </c>
      <c r="AB26" s="407" t="str">
        <f>IF(COUNTIF('別紙1-4(研修内容計画書)'!$I$80:$J$83,$C26),AB$8,"")</f>
        <v/>
      </c>
      <c r="AC26" s="407" t="str">
        <f>IF(COUNTIF('別紙1-4(研修内容計画書)'!$I$84:$J$87,$C26),AC$8,"")</f>
        <v/>
      </c>
      <c r="AD26" s="407" t="str">
        <f>IF(COUNTIF('別紙1-4(研修内容計画書)'!$I$88:$J$91,$C26),AD$8,"")</f>
        <v/>
      </c>
      <c r="AE26" s="407" t="str">
        <f>IF(COUNTIF('別紙1-4(研修内容計画書)'!$I$92:$J$95,$C26),AE$8,"")</f>
        <v/>
      </c>
      <c r="AF26" s="407" t="str">
        <f>IF(COUNTIF('別紙1-4(研修内容計画書)'!$I$96:$J$99,$C26),AF$8,"")</f>
        <v/>
      </c>
      <c r="AG26" s="407" t="str">
        <f>IF(COUNTIF('別紙1-4(研修内容計画書)'!$I$100:$J$103,$C26),AG$8,"")</f>
        <v/>
      </c>
      <c r="AH26" s="407" t="str">
        <f>IF(COUNTIF('別紙1-4(研修内容計画書)'!$I$104:$J$107,$C26),AH$8,"")</f>
        <v/>
      </c>
      <c r="AI26" s="407" t="str">
        <f>IF(COUNTIF('別紙1-4(研修内容計画書)'!$I$108:$J$111,$C26),AI$8,"")</f>
        <v/>
      </c>
      <c r="AJ26" s="407" t="str">
        <f>IF(COUNTIF('別紙1-4(研修内容計画書)'!$I$112:$J$115,$C26),AJ$8,"")</f>
        <v/>
      </c>
      <c r="AK26" s="407" t="str">
        <f>IF(COUNTIF('別紙1-4(研修内容計画書)'!$I$116:$J$119,$C26),AK$8,"")</f>
        <v/>
      </c>
      <c r="AL26" s="407" t="str">
        <f>IF(COUNTIF('別紙1-4(研修内容計画書)'!$I$120:$J$123,$C26),AL$8,"")</f>
        <v/>
      </c>
      <c r="AM26" s="407" t="str">
        <f>IF(COUNTIF('別紙1-4(研修内容計画書)'!$I$124:$J$127,$C26),AM$8,"")</f>
        <v/>
      </c>
      <c r="AN26" s="407" t="str">
        <f>IF(COUNTIF('別紙1-4(研修内容計画書)'!$I$128:$J$131,$C26),AN$8,"")</f>
        <v/>
      </c>
      <c r="AO26" s="407" t="str">
        <f>IF(COUNTIF('別紙1-4(研修内容計画書)'!$I$132:$J$135,$C26),AO$8,"")</f>
        <v/>
      </c>
      <c r="AP26" s="407" t="str">
        <f>IF(COUNTIF('別紙1-4(研修内容計画書)'!$I$136:$J$139,$C26),AP$8,"")</f>
        <v/>
      </c>
      <c r="AQ26" s="407" t="str">
        <f>IF(COUNTIF('別紙1-4(研修内容計画書)'!$I$140:$J$143,$C26),AQ$8,"")</f>
        <v/>
      </c>
      <c r="AR26" s="407" t="str">
        <f>IF(COUNTIF('別紙1-4(研修内容計画書)'!$I$144:$J$147,$C26),AR$8,"")</f>
        <v/>
      </c>
      <c r="AS26" s="407" t="str">
        <f>IF(COUNTIF('別紙1-4(研修内容計画書)'!$I$148:$J$151,$C26),AS$8,"")</f>
        <v/>
      </c>
      <c r="AT26" s="407" t="str">
        <f>IF(COUNTIF('別紙1-4(研修内容計画書)'!$I$152:$J$155,$C26),AT$8,"")</f>
        <v/>
      </c>
      <c r="AU26" s="407" t="str">
        <f>IF(COUNTIF('別紙1-4(研修内容計画書)'!$I$156:$J$159,$C26),AU$8,"")</f>
        <v/>
      </c>
      <c r="AV26" s="407" t="str">
        <f>IF(COUNTIF('別紙1-4(研修内容計画書)'!$I$160:$J$163,$C26),AV$8,"")</f>
        <v/>
      </c>
      <c r="AW26" s="407" t="str">
        <f>IF(COUNTIF('別紙1-4(研修内容計画書)'!$I$164:$J$167,$C26),AW$8,"")</f>
        <v/>
      </c>
      <c r="AX26" s="407" t="str">
        <f>IF(COUNTIF('別紙1-4(研修内容計画書)'!$I$168:$J$171,$C26),AX$8,"")</f>
        <v/>
      </c>
      <c r="AY26" s="407" t="str">
        <f>IF(COUNTIF('別紙1-4(研修内容計画書)'!$I$172:$J$175,$C26),AY$8,"")</f>
        <v/>
      </c>
      <c r="AZ26" s="407" t="str">
        <f>IF(COUNTIF('別紙1-4(研修内容計画書)'!$I$176:$J$179,$C26),AZ$8,"")</f>
        <v/>
      </c>
      <c r="BA26" s="407" t="str">
        <f>IF(COUNTIF('別紙1-4(研修内容計画書)'!$I$180:$J$183,$C26),BA$8,"")</f>
        <v/>
      </c>
      <c r="BB26" s="407" t="str">
        <f>IF(COUNTIF('別紙1-4(研修内容計画書)'!$I$184:$J$187,$C26),BB$8,"")</f>
        <v/>
      </c>
      <c r="BC26" s="407" t="str">
        <f>IF(COUNTIF('別紙1-4(研修内容計画書)'!$I$188:$J$191,$C26),BC$8,"")</f>
        <v/>
      </c>
      <c r="BD26" s="407" t="str">
        <f>IF(COUNTIF('別紙1-4(研修内容計画書)'!$I$192:$J$195,$C26),BD$8,"")</f>
        <v/>
      </c>
      <c r="BE26" s="407" t="str">
        <f>IF(COUNTIF('別紙1-4(研修内容計画書)'!$I$196:$J$199,$C26),BE$8,"")</f>
        <v/>
      </c>
      <c r="BF26" s="407" t="str">
        <f>IF(COUNTIF('別紙1-4(研修内容計画書)'!$I$200:$J$203,$C26),BF$8,"")</f>
        <v/>
      </c>
      <c r="BG26" s="407" t="str">
        <f>IF(COUNTIF('別紙1-4(研修内容計画書)'!$I$204:$J$207,$C26),BG$8,"")</f>
        <v/>
      </c>
      <c r="BH26" s="407" t="str">
        <f>IF(COUNTIF('別紙1-4(研修内容計画書)'!$I$208:$J$211,$C26),BH$8,"")</f>
        <v/>
      </c>
      <c r="BI26" s="407" t="str">
        <f>IF(COUNTIF('別紙1-4(研修内容計画書)'!$I$212:$J$215,$C26),BI$8,"")</f>
        <v/>
      </c>
      <c r="BJ26" s="407" t="str">
        <f>IF(COUNTIF('別紙1-4(研修内容計画書)'!$I$216:$J$219,$C26),BJ$8,"")</f>
        <v/>
      </c>
      <c r="BK26" s="407" t="str">
        <f>IF(COUNTIF('別紙1-4(研修内容計画書)'!$I$220:$J$223,$C26),BK$8,"")</f>
        <v/>
      </c>
      <c r="BL26" s="407" t="str">
        <f>IF(COUNTIF('別紙1-4(研修内容計画書)'!$I$224:$J$227,$C26),BL$8,"")</f>
        <v/>
      </c>
      <c r="BM26" s="407" t="str">
        <f>IF(COUNTIF('別紙1-4(研修内容計画書)'!$I$228:$J$231,$C26),BM$8,"")</f>
        <v/>
      </c>
      <c r="BN26" s="407" t="str">
        <f>IF(COUNTIF('別紙1-4(研修内容計画書)'!$I$232:$J$235,$C26),BN$8,"")</f>
        <v/>
      </c>
      <c r="BO26" s="407" t="str">
        <f>IF(COUNTIF('別紙1-4(研修内容計画書)'!$I$236:$J$239,$C26),BO$8,"")</f>
        <v/>
      </c>
      <c r="BP26" s="407" t="str">
        <f>IF(COUNTIF('別紙1-4(研修内容計画書)'!$I$240:$J$243,$C26),BP$8,"")</f>
        <v/>
      </c>
      <c r="BQ26" s="407" t="str">
        <f>IF(COUNTIF('別紙1-4(研修内容計画書)'!$I$244:$J$247,$C26),BQ$8,"")</f>
        <v/>
      </c>
      <c r="BR26" s="407" t="str">
        <f>IF(COUNTIF('別紙1-4(研修内容計画書)'!$I$248:$J$251,$C26),BR$8,"")</f>
        <v/>
      </c>
      <c r="BS26" s="407" t="str">
        <f>IF(COUNTIF('別紙1-4(研修内容計画書)'!$I$252:$J$255,$C26),BS$8,"")</f>
        <v/>
      </c>
      <c r="BT26" s="407" t="str">
        <f>IF(COUNTIF('別紙1-4(研修内容計画書)'!$I$256:$J$259,$C26),BT$8,"")</f>
        <v/>
      </c>
      <c r="BU26" s="407" t="str">
        <f>IF(COUNTIF('別紙1-4(研修内容計画書)'!$I$260:$J$263,$C26),BU$8,"")</f>
        <v/>
      </c>
      <c r="BV26" s="407" t="str">
        <f>IF(COUNTIF('別紙1-4(研修内容計画書)'!$I$264:$J$267,$C26),BV$8,"")</f>
        <v/>
      </c>
      <c r="BW26" s="407" t="str">
        <f>IF(COUNTIF('別紙1-4(研修内容計画書)'!$I$268:$J$271,$C26),BW$8,"")</f>
        <v/>
      </c>
      <c r="BX26" s="407" t="str">
        <f>IF(COUNTIF('別紙1-4(研修内容計画書)'!$I$272:$J$275,$C26),BX$8,"")</f>
        <v/>
      </c>
      <c r="BY26" s="407" t="str">
        <f>IF(COUNTIF('別紙1-4(研修内容計画書)'!$I$276:$J$279,$C26),BY$8,"")</f>
        <v/>
      </c>
      <c r="BZ26" s="407" t="str">
        <f>IF(COUNTIF('別紙1-4(研修内容計画書)'!$I$280:$J$283,$C26),BZ$8,"")</f>
        <v/>
      </c>
      <c r="CA26" s="407" t="str">
        <f>IF(COUNTIF('別紙1-4(研修内容計画書)'!$I$284:$J$287,$C26),CA$8,"")</f>
        <v/>
      </c>
      <c r="CB26" s="407" t="str">
        <f>IF(COUNTIF('別紙1-4(研修内容計画書)'!$I$288:$J$291,$C26),CB$8,"")</f>
        <v/>
      </c>
      <c r="CC26" s="407" t="str">
        <f>IF(COUNTIF('別紙1-4(研修内容計画書)'!$I$292:$J$295,$C26),CC$8,"")</f>
        <v/>
      </c>
      <c r="CD26" s="408"/>
      <c r="CE26" s="409"/>
    </row>
    <row r="27" spans="1:96" ht="18.75" customHeight="1">
      <c r="A27" s="416">
        <v>14</v>
      </c>
      <c r="B27" s="417" t="str">
        <f>IF(AND('別紙1-7(研修責任者教育担当者)'!E31="〇",'別紙1-7(研修責任者教育担当者)'!F31="〇"),"専任・兼任",IF('別紙1-7(研修責任者教育担当者)'!E31="〇","専任",IF('別紙1-7(研修責任者教育担当者)'!F31="〇","兼任","")))</f>
        <v/>
      </c>
      <c r="C27" s="418">
        <f>VLOOKUP(A27,'別紙1-7(研修責任者教育担当者)'!$B$18:$C$97,2,0)</f>
        <v>0</v>
      </c>
      <c r="D27" s="464" t="s">
        <v>206</v>
      </c>
      <c r="E27" s="465"/>
      <c r="F27" s="403" t="e">
        <f t="shared" si="3"/>
        <v>#DIV/0!</v>
      </c>
      <c r="G27" s="404" t="e">
        <f t="shared" si="4"/>
        <v>#DIV/0!</v>
      </c>
      <c r="H27" s="405">
        <f t="shared" si="5"/>
        <v>0</v>
      </c>
      <c r="I27" s="405"/>
      <c r="J27" s="406" t="str">
        <f>IF(COUNTIF('別紙1-4(研修内容計画書)'!$I$8:$J$11,$C27),J$8,"")</f>
        <v/>
      </c>
      <c r="K27" s="407" t="str">
        <f>IF(COUNTIF('別紙1-4(研修内容計画書)'!$I$12:$J$15,$C27),K$8,"")</f>
        <v/>
      </c>
      <c r="L27" s="407" t="str">
        <f>IF(COUNTIF('別紙1-4(研修内容計画書)'!$I$16:$J$19,$C27),L$8,"")</f>
        <v/>
      </c>
      <c r="M27" s="407" t="str">
        <f>IF(COUNTIF('別紙1-4(研修内容計画書)'!$I$20:$J$23,$C27),M$8,"")</f>
        <v/>
      </c>
      <c r="N27" s="407" t="str">
        <f>IF(COUNTIF('別紙1-4(研修内容計画書)'!$I$24:$J$27,$C27),N$8,"")</f>
        <v/>
      </c>
      <c r="O27" s="407" t="str">
        <f>IF(COUNTIF('別紙1-4(研修内容計画書)'!$I$28:$J$31,$C27),O$8,"")</f>
        <v/>
      </c>
      <c r="P27" s="407" t="str">
        <f>IF(COUNTIF('別紙1-4(研修内容計画書)'!$I$32:$J$35,$C27),P$8,"")</f>
        <v/>
      </c>
      <c r="Q27" s="407" t="str">
        <f>IF(COUNTIF('別紙1-4(研修内容計画書)'!$I$36:$J$39,$C27),Q$8,"")</f>
        <v/>
      </c>
      <c r="R27" s="407" t="str">
        <f>IF(COUNTIF('別紙1-4(研修内容計画書)'!$I$40:$J$43,$C27),R$8,"")</f>
        <v/>
      </c>
      <c r="S27" s="407" t="str">
        <f>IF(COUNTIF('別紙1-4(研修内容計画書)'!$I$44:$J$47,$C27),S$8,"")</f>
        <v/>
      </c>
      <c r="T27" s="407" t="str">
        <f>IF(COUNTIF('別紙1-4(研修内容計画書)'!$I$48:$J$51,$C27),T$8,"")</f>
        <v/>
      </c>
      <c r="U27" s="407" t="str">
        <f>IF(COUNTIF('別紙1-4(研修内容計画書)'!$I$52:$J$55,$C27),U$8,"")</f>
        <v/>
      </c>
      <c r="V27" s="407" t="str">
        <f>IF(COUNTIF('別紙1-4(研修内容計画書)'!$I$56:$J$59,$C27),V$8,"")</f>
        <v/>
      </c>
      <c r="W27" s="407" t="str">
        <f>IF(COUNTIF('別紙1-4(研修内容計画書)'!$I$60:$J$63,$C27),W$8,"")</f>
        <v/>
      </c>
      <c r="X27" s="407" t="str">
        <f>IF(COUNTIF('別紙1-4(研修内容計画書)'!$I$64:$J$67,$C27),X$8,"")</f>
        <v/>
      </c>
      <c r="Y27" s="407" t="str">
        <f>IF(COUNTIF('別紙1-4(研修内容計画書)'!$I$68:$J$71,$C27),Y$8,"")</f>
        <v/>
      </c>
      <c r="Z27" s="407" t="str">
        <f>IF(COUNTIF('別紙1-4(研修内容計画書)'!$I$72:$J$75,$C27),Z$8,"")</f>
        <v/>
      </c>
      <c r="AA27" s="407" t="str">
        <f>IF(COUNTIF('別紙1-4(研修内容計画書)'!$I$76:$J$79,$C27),AA$8,"")</f>
        <v/>
      </c>
      <c r="AB27" s="407" t="str">
        <f>IF(COUNTIF('別紙1-4(研修内容計画書)'!$I$80:$J$83,$C27),AB$8,"")</f>
        <v/>
      </c>
      <c r="AC27" s="407" t="str">
        <f>IF(COUNTIF('別紙1-4(研修内容計画書)'!$I$84:$J$87,$C27),AC$8,"")</f>
        <v/>
      </c>
      <c r="AD27" s="407" t="str">
        <f>IF(COUNTIF('別紙1-4(研修内容計画書)'!$I$88:$J$91,$C27),AD$8,"")</f>
        <v/>
      </c>
      <c r="AE27" s="407" t="str">
        <f>IF(COUNTIF('別紙1-4(研修内容計画書)'!$I$92:$J$95,$C27),AE$8,"")</f>
        <v/>
      </c>
      <c r="AF27" s="407" t="str">
        <f>IF(COUNTIF('別紙1-4(研修内容計画書)'!$I$96:$J$99,$C27),AF$8,"")</f>
        <v/>
      </c>
      <c r="AG27" s="407" t="str">
        <f>IF(COUNTIF('別紙1-4(研修内容計画書)'!$I$100:$J$103,$C27),AG$8,"")</f>
        <v/>
      </c>
      <c r="AH27" s="407" t="str">
        <f>IF(COUNTIF('別紙1-4(研修内容計画書)'!$I$104:$J$107,$C27),AH$8,"")</f>
        <v/>
      </c>
      <c r="AI27" s="407" t="str">
        <f>IF(COUNTIF('別紙1-4(研修内容計画書)'!$I$108:$J$111,$C27),AI$8,"")</f>
        <v/>
      </c>
      <c r="AJ27" s="407" t="str">
        <f>IF(COUNTIF('別紙1-4(研修内容計画書)'!$I$112:$J$115,$C27),AJ$8,"")</f>
        <v/>
      </c>
      <c r="AK27" s="407" t="str">
        <f>IF(COUNTIF('別紙1-4(研修内容計画書)'!$I$116:$J$119,$C27),AK$8,"")</f>
        <v/>
      </c>
      <c r="AL27" s="407" t="str">
        <f>IF(COUNTIF('別紙1-4(研修内容計画書)'!$I$120:$J$123,$C27),AL$8,"")</f>
        <v/>
      </c>
      <c r="AM27" s="407" t="str">
        <f>IF(COUNTIF('別紙1-4(研修内容計画書)'!$I$124:$J$127,$C27),AM$8,"")</f>
        <v/>
      </c>
      <c r="AN27" s="407" t="str">
        <f>IF(COUNTIF('別紙1-4(研修内容計画書)'!$I$128:$J$131,$C27),AN$8,"")</f>
        <v/>
      </c>
      <c r="AO27" s="407" t="str">
        <f>IF(COUNTIF('別紙1-4(研修内容計画書)'!$I$132:$J$135,$C27),AO$8,"")</f>
        <v/>
      </c>
      <c r="AP27" s="407" t="str">
        <f>IF(COUNTIF('別紙1-4(研修内容計画書)'!$I$136:$J$139,$C27),AP$8,"")</f>
        <v/>
      </c>
      <c r="AQ27" s="407" t="str">
        <f>IF(COUNTIF('別紙1-4(研修内容計画書)'!$I$140:$J$143,$C27),AQ$8,"")</f>
        <v/>
      </c>
      <c r="AR27" s="407" t="str">
        <f>IF(COUNTIF('別紙1-4(研修内容計画書)'!$I$144:$J$147,$C27),AR$8,"")</f>
        <v/>
      </c>
      <c r="AS27" s="407" t="str">
        <f>IF(COUNTIF('別紙1-4(研修内容計画書)'!$I$148:$J$151,$C27),AS$8,"")</f>
        <v/>
      </c>
      <c r="AT27" s="407" t="str">
        <f>IF(COUNTIF('別紙1-4(研修内容計画書)'!$I$152:$J$155,$C27),AT$8,"")</f>
        <v/>
      </c>
      <c r="AU27" s="407" t="str">
        <f>IF(COUNTIF('別紙1-4(研修内容計画書)'!$I$156:$J$159,$C27),AU$8,"")</f>
        <v/>
      </c>
      <c r="AV27" s="407" t="str">
        <f>IF(COUNTIF('別紙1-4(研修内容計画書)'!$I$160:$J$163,$C27),AV$8,"")</f>
        <v/>
      </c>
      <c r="AW27" s="407" t="str">
        <f>IF(COUNTIF('別紙1-4(研修内容計画書)'!$I$164:$J$167,$C27),AW$8,"")</f>
        <v/>
      </c>
      <c r="AX27" s="407" t="str">
        <f>IF(COUNTIF('別紙1-4(研修内容計画書)'!$I$168:$J$171,$C27),AX$8,"")</f>
        <v/>
      </c>
      <c r="AY27" s="407" t="str">
        <f>IF(COUNTIF('別紙1-4(研修内容計画書)'!$I$172:$J$175,$C27),AY$8,"")</f>
        <v/>
      </c>
      <c r="AZ27" s="407" t="str">
        <f>IF(COUNTIF('別紙1-4(研修内容計画書)'!$I$176:$J$179,$C27),AZ$8,"")</f>
        <v/>
      </c>
      <c r="BA27" s="407" t="str">
        <f>IF(COUNTIF('別紙1-4(研修内容計画書)'!$I$180:$J$183,$C27),BA$8,"")</f>
        <v/>
      </c>
      <c r="BB27" s="407" t="str">
        <f>IF(COUNTIF('別紙1-4(研修内容計画書)'!$I$184:$J$187,$C27),BB$8,"")</f>
        <v/>
      </c>
      <c r="BC27" s="407" t="str">
        <f>IF(COUNTIF('別紙1-4(研修内容計画書)'!$I$188:$J$191,$C27),BC$8,"")</f>
        <v/>
      </c>
      <c r="BD27" s="407" t="str">
        <f>IF(COUNTIF('別紙1-4(研修内容計画書)'!$I$192:$J$195,$C27),BD$8,"")</f>
        <v/>
      </c>
      <c r="BE27" s="407" t="str">
        <f>IF(COUNTIF('別紙1-4(研修内容計画書)'!$I$196:$J$199,$C27),BE$8,"")</f>
        <v/>
      </c>
      <c r="BF27" s="407" t="str">
        <f>IF(COUNTIF('別紙1-4(研修内容計画書)'!$I$200:$J$203,$C27),BF$8,"")</f>
        <v/>
      </c>
      <c r="BG27" s="407" t="str">
        <f>IF(COUNTIF('別紙1-4(研修内容計画書)'!$I$204:$J$207,$C27),BG$8,"")</f>
        <v/>
      </c>
      <c r="BH27" s="407" t="str">
        <f>IF(COUNTIF('別紙1-4(研修内容計画書)'!$I$208:$J$211,$C27),BH$8,"")</f>
        <v/>
      </c>
      <c r="BI27" s="407" t="str">
        <f>IF(COUNTIF('別紙1-4(研修内容計画書)'!$I$212:$J$215,$C27),BI$8,"")</f>
        <v/>
      </c>
      <c r="BJ27" s="407" t="str">
        <f>IF(COUNTIF('別紙1-4(研修内容計画書)'!$I$216:$J$219,$C27),BJ$8,"")</f>
        <v/>
      </c>
      <c r="BK27" s="407" t="str">
        <f>IF(COUNTIF('別紙1-4(研修内容計画書)'!$I$220:$J$223,$C27),BK$8,"")</f>
        <v/>
      </c>
      <c r="BL27" s="407" t="str">
        <f>IF(COUNTIF('別紙1-4(研修内容計画書)'!$I$224:$J$227,$C27),BL$8,"")</f>
        <v/>
      </c>
      <c r="BM27" s="407" t="str">
        <f>IF(COUNTIF('別紙1-4(研修内容計画書)'!$I$228:$J$231,$C27),BM$8,"")</f>
        <v/>
      </c>
      <c r="BN27" s="407" t="str">
        <f>IF(COUNTIF('別紙1-4(研修内容計画書)'!$I$232:$J$235,$C27),BN$8,"")</f>
        <v/>
      </c>
      <c r="BO27" s="407" t="str">
        <f>IF(COUNTIF('別紙1-4(研修内容計画書)'!$I$236:$J$239,$C27),BO$8,"")</f>
        <v/>
      </c>
      <c r="BP27" s="407" t="str">
        <f>IF(COUNTIF('別紙1-4(研修内容計画書)'!$I$240:$J$243,$C27),BP$8,"")</f>
        <v/>
      </c>
      <c r="BQ27" s="407" t="str">
        <f>IF(COUNTIF('別紙1-4(研修内容計画書)'!$I$244:$J$247,$C27),BQ$8,"")</f>
        <v/>
      </c>
      <c r="BR27" s="407" t="str">
        <f>IF(COUNTIF('別紙1-4(研修内容計画書)'!$I$248:$J$251,$C27),BR$8,"")</f>
        <v/>
      </c>
      <c r="BS27" s="407" t="str">
        <f>IF(COUNTIF('別紙1-4(研修内容計画書)'!$I$252:$J$255,$C27),BS$8,"")</f>
        <v/>
      </c>
      <c r="BT27" s="407" t="str">
        <f>IF(COUNTIF('別紙1-4(研修内容計画書)'!$I$256:$J$259,$C27),BT$8,"")</f>
        <v/>
      </c>
      <c r="BU27" s="407" t="str">
        <f>IF(COUNTIF('別紙1-4(研修内容計画書)'!$I$260:$J$263,$C27),BU$8,"")</f>
        <v/>
      </c>
      <c r="BV27" s="407" t="str">
        <f>IF(COUNTIF('別紙1-4(研修内容計画書)'!$I$264:$J$267,$C27),BV$8,"")</f>
        <v/>
      </c>
      <c r="BW27" s="407" t="str">
        <f>IF(COUNTIF('別紙1-4(研修内容計画書)'!$I$268:$J$271,$C27),BW$8,"")</f>
        <v/>
      </c>
      <c r="BX27" s="407" t="str">
        <f>IF(COUNTIF('別紙1-4(研修内容計画書)'!$I$272:$J$275,$C27),BX$8,"")</f>
        <v/>
      </c>
      <c r="BY27" s="407" t="str">
        <f>IF(COUNTIF('別紙1-4(研修内容計画書)'!$I$276:$J$279,$C27),BY$8,"")</f>
        <v/>
      </c>
      <c r="BZ27" s="407" t="str">
        <f>IF(COUNTIF('別紙1-4(研修内容計画書)'!$I$280:$J$283,$C27),BZ$8,"")</f>
        <v/>
      </c>
      <c r="CA27" s="407" t="str">
        <f>IF(COUNTIF('別紙1-4(研修内容計画書)'!$I$284:$J$287,$C27),CA$8,"")</f>
        <v/>
      </c>
      <c r="CB27" s="407" t="str">
        <f>IF(COUNTIF('別紙1-4(研修内容計画書)'!$I$288:$J$291,$C27),CB$8,"")</f>
        <v/>
      </c>
      <c r="CC27" s="407" t="str">
        <f>IF(COUNTIF('別紙1-4(研修内容計画書)'!$I$292:$J$295,$C27),CC$8,"")</f>
        <v/>
      </c>
      <c r="CD27" s="408"/>
      <c r="CE27" s="409"/>
    </row>
    <row r="28" spans="1:96" ht="18.75" customHeight="1">
      <c r="A28" s="416">
        <v>15</v>
      </c>
      <c r="B28" s="417" t="str">
        <f>IF(AND('別紙1-7(研修責任者教育担当者)'!E32="〇",'別紙1-7(研修責任者教育担当者)'!F32="〇"),"専任・兼任",IF('別紙1-7(研修責任者教育担当者)'!E32="〇","専任",IF('別紙1-7(研修責任者教育担当者)'!F32="〇","兼任","")))</f>
        <v/>
      </c>
      <c r="C28" s="418">
        <f>VLOOKUP(A28,'別紙1-7(研修責任者教育担当者)'!$B$18:$C$97,2,0)</f>
        <v>0</v>
      </c>
      <c r="D28" s="464" t="s">
        <v>206</v>
      </c>
      <c r="E28" s="465"/>
      <c r="F28" s="403" t="e">
        <f t="shared" si="3"/>
        <v>#DIV/0!</v>
      </c>
      <c r="G28" s="404" t="e">
        <f t="shared" si="4"/>
        <v>#DIV/0!</v>
      </c>
      <c r="H28" s="405">
        <f t="shared" si="5"/>
        <v>0</v>
      </c>
      <c r="I28" s="405"/>
      <c r="J28" s="406" t="str">
        <f>IF(COUNTIF('別紙1-4(研修内容計画書)'!$I$8:$J$11,$C28),J$8,"")</f>
        <v/>
      </c>
      <c r="K28" s="407" t="str">
        <f>IF(COUNTIF('別紙1-4(研修内容計画書)'!$I$12:$J$15,$C28),K$8,"")</f>
        <v/>
      </c>
      <c r="L28" s="407" t="str">
        <f>IF(COUNTIF('別紙1-4(研修内容計画書)'!$I$16:$J$19,$C28),L$8,"")</f>
        <v/>
      </c>
      <c r="M28" s="407" t="str">
        <f>IF(COUNTIF('別紙1-4(研修内容計画書)'!$I$20:$J$23,$C28),M$8,"")</f>
        <v/>
      </c>
      <c r="N28" s="407" t="str">
        <f>IF(COUNTIF('別紙1-4(研修内容計画書)'!$I$24:$J$27,$C28),N$8,"")</f>
        <v/>
      </c>
      <c r="O28" s="407" t="str">
        <f>IF(COUNTIF('別紙1-4(研修内容計画書)'!$I$28:$J$31,$C28),O$8,"")</f>
        <v/>
      </c>
      <c r="P28" s="407" t="str">
        <f>IF(COUNTIF('別紙1-4(研修内容計画書)'!$I$32:$J$35,$C28),P$8,"")</f>
        <v/>
      </c>
      <c r="Q28" s="407" t="str">
        <f>IF(COUNTIF('別紙1-4(研修内容計画書)'!$I$36:$J$39,$C28),Q$8,"")</f>
        <v/>
      </c>
      <c r="R28" s="407" t="str">
        <f>IF(COUNTIF('別紙1-4(研修内容計画書)'!$I$40:$J$43,$C28),R$8,"")</f>
        <v/>
      </c>
      <c r="S28" s="407" t="str">
        <f>IF(COUNTIF('別紙1-4(研修内容計画書)'!$I$44:$J$47,$C28),S$8,"")</f>
        <v/>
      </c>
      <c r="T28" s="407" t="str">
        <f>IF(COUNTIF('別紙1-4(研修内容計画書)'!$I$48:$J$51,$C28),T$8,"")</f>
        <v/>
      </c>
      <c r="U28" s="407" t="str">
        <f>IF(COUNTIF('別紙1-4(研修内容計画書)'!$I$52:$J$55,$C28),U$8,"")</f>
        <v/>
      </c>
      <c r="V28" s="407" t="str">
        <f>IF(COUNTIF('別紙1-4(研修内容計画書)'!$I$56:$J$59,$C28),V$8,"")</f>
        <v/>
      </c>
      <c r="W28" s="407" t="str">
        <f>IF(COUNTIF('別紙1-4(研修内容計画書)'!$I$60:$J$63,$C28),W$8,"")</f>
        <v/>
      </c>
      <c r="X28" s="407" t="str">
        <f>IF(COUNTIF('別紙1-4(研修内容計画書)'!$I$64:$J$67,$C28),X$8,"")</f>
        <v/>
      </c>
      <c r="Y28" s="407" t="str">
        <f>IF(COUNTIF('別紙1-4(研修内容計画書)'!$I$68:$J$71,$C28),Y$8,"")</f>
        <v/>
      </c>
      <c r="Z28" s="407" t="str">
        <f>IF(COUNTIF('別紙1-4(研修内容計画書)'!$I$72:$J$75,$C28),Z$8,"")</f>
        <v/>
      </c>
      <c r="AA28" s="407" t="str">
        <f>IF(COUNTIF('別紙1-4(研修内容計画書)'!$I$76:$J$79,$C28),AA$8,"")</f>
        <v/>
      </c>
      <c r="AB28" s="407" t="str">
        <f>IF(COUNTIF('別紙1-4(研修内容計画書)'!$I$80:$J$83,$C28),AB$8,"")</f>
        <v/>
      </c>
      <c r="AC28" s="407" t="str">
        <f>IF(COUNTIF('別紙1-4(研修内容計画書)'!$I$84:$J$87,$C28),AC$8,"")</f>
        <v/>
      </c>
      <c r="AD28" s="407" t="str">
        <f>IF(COUNTIF('別紙1-4(研修内容計画書)'!$I$88:$J$91,$C28),AD$8,"")</f>
        <v/>
      </c>
      <c r="AE28" s="407" t="str">
        <f>IF(COUNTIF('別紙1-4(研修内容計画書)'!$I$92:$J$95,$C28),AE$8,"")</f>
        <v/>
      </c>
      <c r="AF28" s="407" t="str">
        <f>IF(COUNTIF('別紙1-4(研修内容計画書)'!$I$96:$J$99,$C28),AF$8,"")</f>
        <v/>
      </c>
      <c r="AG28" s="407" t="str">
        <f>IF(COUNTIF('別紙1-4(研修内容計画書)'!$I$100:$J$103,$C28),AG$8,"")</f>
        <v/>
      </c>
      <c r="AH28" s="407" t="str">
        <f>IF(COUNTIF('別紙1-4(研修内容計画書)'!$I$104:$J$107,$C28),AH$8,"")</f>
        <v/>
      </c>
      <c r="AI28" s="407" t="str">
        <f>IF(COUNTIF('別紙1-4(研修内容計画書)'!$I$108:$J$111,$C28),AI$8,"")</f>
        <v/>
      </c>
      <c r="AJ28" s="407" t="str">
        <f>IF(COUNTIF('別紙1-4(研修内容計画書)'!$I$112:$J$115,$C28),AJ$8,"")</f>
        <v/>
      </c>
      <c r="AK28" s="407" t="str">
        <f>IF(COUNTIF('別紙1-4(研修内容計画書)'!$I$116:$J$119,$C28),AK$8,"")</f>
        <v/>
      </c>
      <c r="AL28" s="407" t="str">
        <f>IF(COUNTIF('別紙1-4(研修内容計画書)'!$I$120:$J$123,$C28),AL$8,"")</f>
        <v/>
      </c>
      <c r="AM28" s="407" t="str">
        <f>IF(COUNTIF('別紙1-4(研修内容計画書)'!$I$124:$J$127,$C28),AM$8,"")</f>
        <v/>
      </c>
      <c r="AN28" s="407" t="str">
        <f>IF(COUNTIF('別紙1-4(研修内容計画書)'!$I$128:$J$131,$C28),AN$8,"")</f>
        <v/>
      </c>
      <c r="AO28" s="407" t="str">
        <f>IF(COUNTIF('別紙1-4(研修内容計画書)'!$I$132:$J$135,$C28),AO$8,"")</f>
        <v/>
      </c>
      <c r="AP28" s="407" t="str">
        <f>IF(COUNTIF('別紙1-4(研修内容計画書)'!$I$136:$J$139,$C28),AP$8,"")</f>
        <v/>
      </c>
      <c r="AQ28" s="407" t="str">
        <f>IF(COUNTIF('別紙1-4(研修内容計画書)'!$I$140:$J$143,$C28),AQ$8,"")</f>
        <v/>
      </c>
      <c r="AR28" s="407" t="str">
        <f>IF(COUNTIF('別紙1-4(研修内容計画書)'!$I$144:$J$147,$C28),AR$8,"")</f>
        <v/>
      </c>
      <c r="AS28" s="407" t="str">
        <f>IF(COUNTIF('別紙1-4(研修内容計画書)'!$I$148:$J$151,$C28),AS$8,"")</f>
        <v/>
      </c>
      <c r="AT28" s="407" t="str">
        <f>IF(COUNTIF('別紙1-4(研修内容計画書)'!$I$152:$J$155,$C28),AT$8,"")</f>
        <v/>
      </c>
      <c r="AU28" s="407" t="str">
        <f>IF(COUNTIF('別紙1-4(研修内容計画書)'!$I$156:$J$159,$C28),AU$8,"")</f>
        <v/>
      </c>
      <c r="AV28" s="407" t="str">
        <f>IF(COUNTIF('別紙1-4(研修内容計画書)'!$I$160:$J$163,$C28),AV$8,"")</f>
        <v/>
      </c>
      <c r="AW28" s="407" t="str">
        <f>IF(COUNTIF('別紙1-4(研修内容計画書)'!$I$164:$J$167,$C28),AW$8,"")</f>
        <v/>
      </c>
      <c r="AX28" s="407" t="str">
        <f>IF(COUNTIF('別紙1-4(研修内容計画書)'!$I$168:$J$171,$C28),AX$8,"")</f>
        <v/>
      </c>
      <c r="AY28" s="407" t="str">
        <f>IF(COUNTIF('別紙1-4(研修内容計画書)'!$I$172:$J$175,$C28),AY$8,"")</f>
        <v/>
      </c>
      <c r="AZ28" s="407" t="str">
        <f>IF(COUNTIF('別紙1-4(研修内容計画書)'!$I$176:$J$179,$C28),AZ$8,"")</f>
        <v/>
      </c>
      <c r="BA28" s="407" t="str">
        <f>IF(COUNTIF('別紙1-4(研修内容計画書)'!$I$180:$J$183,$C28),BA$8,"")</f>
        <v/>
      </c>
      <c r="BB28" s="407" t="str">
        <f>IF(COUNTIF('別紙1-4(研修内容計画書)'!$I$184:$J$187,$C28),BB$8,"")</f>
        <v/>
      </c>
      <c r="BC28" s="407" t="str">
        <f>IF(COUNTIF('別紙1-4(研修内容計画書)'!$I$188:$J$191,$C28),BC$8,"")</f>
        <v/>
      </c>
      <c r="BD28" s="407" t="str">
        <f>IF(COUNTIF('別紙1-4(研修内容計画書)'!$I$192:$J$195,$C28),BD$8,"")</f>
        <v/>
      </c>
      <c r="BE28" s="407" t="str">
        <f>IF(COUNTIF('別紙1-4(研修内容計画書)'!$I$196:$J$199,$C28),BE$8,"")</f>
        <v/>
      </c>
      <c r="BF28" s="407" t="str">
        <f>IF(COUNTIF('別紙1-4(研修内容計画書)'!$I$200:$J$203,$C28),BF$8,"")</f>
        <v/>
      </c>
      <c r="BG28" s="407" t="str">
        <f>IF(COUNTIF('別紙1-4(研修内容計画書)'!$I$204:$J$207,$C28),BG$8,"")</f>
        <v/>
      </c>
      <c r="BH28" s="407" t="str">
        <f>IF(COUNTIF('別紙1-4(研修内容計画書)'!$I$208:$J$211,$C28),BH$8,"")</f>
        <v/>
      </c>
      <c r="BI28" s="407" t="str">
        <f>IF(COUNTIF('別紙1-4(研修内容計画書)'!$I$212:$J$215,$C28),BI$8,"")</f>
        <v/>
      </c>
      <c r="BJ28" s="407" t="str">
        <f>IF(COUNTIF('別紙1-4(研修内容計画書)'!$I$216:$J$219,$C28),BJ$8,"")</f>
        <v/>
      </c>
      <c r="BK28" s="407" t="str">
        <f>IF(COUNTIF('別紙1-4(研修内容計画書)'!$I$220:$J$223,$C28),BK$8,"")</f>
        <v/>
      </c>
      <c r="BL28" s="407" t="str">
        <f>IF(COUNTIF('別紙1-4(研修内容計画書)'!$I$224:$J$227,$C28),BL$8,"")</f>
        <v/>
      </c>
      <c r="BM28" s="407" t="str">
        <f>IF(COUNTIF('別紙1-4(研修内容計画書)'!$I$228:$J$231,$C28),BM$8,"")</f>
        <v/>
      </c>
      <c r="BN28" s="407" t="str">
        <f>IF(COUNTIF('別紙1-4(研修内容計画書)'!$I$232:$J$235,$C28),BN$8,"")</f>
        <v/>
      </c>
      <c r="BO28" s="407" t="str">
        <f>IF(COUNTIF('別紙1-4(研修内容計画書)'!$I$236:$J$239,$C28),BO$8,"")</f>
        <v/>
      </c>
      <c r="BP28" s="407" t="str">
        <f>IF(COUNTIF('別紙1-4(研修内容計画書)'!$I$240:$J$243,$C28),BP$8,"")</f>
        <v/>
      </c>
      <c r="BQ28" s="407" t="str">
        <f>IF(COUNTIF('別紙1-4(研修内容計画書)'!$I$244:$J$247,$C28),BQ$8,"")</f>
        <v/>
      </c>
      <c r="BR28" s="407" t="str">
        <f>IF(COUNTIF('別紙1-4(研修内容計画書)'!$I$248:$J$251,$C28),BR$8,"")</f>
        <v/>
      </c>
      <c r="BS28" s="407" t="str">
        <f>IF(COUNTIF('別紙1-4(研修内容計画書)'!$I$252:$J$255,$C28),BS$8,"")</f>
        <v/>
      </c>
      <c r="BT28" s="407" t="str">
        <f>IF(COUNTIF('別紙1-4(研修内容計画書)'!$I$256:$J$259,$C28),BT$8,"")</f>
        <v/>
      </c>
      <c r="BU28" s="407" t="str">
        <f>IF(COUNTIF('別紙1-4(研修内容計画書)'!$I$260:$J$263,$C28),BU$8,"")</f>
        <v/>
      </c>
      <c r="BV28" s="407" t="str">
        <f>IF(COUNTIF('別紙1-4(研修内容計画書)'!$I$264:$J$267,$C28),BV$8,"")</f>
        <v/>
      </c>
      <c r="BW28" s="407" t="str">
        <f>IF(COUNTIF('別紙1-4(研修内容計画書)'!$I$268:$J$271,$C28),BW$8,"")</f>
        <v/>
      </c>
      <c r="BX28" s="407" t="str">
        <f>IF(COUNTIF('別紙1-4(研修内容計画書)'!$I$272:$J$275,$C28),BX$8,"")</f>
        <v/>
      </c>
      <c r="BY28" s="407" t="str">
        <f>IF(COUNTIF('別紙1-4(研修内容計画書)'!$I$276:$J$279,$C28),BY$8,"")</f>
        <v/>
      </c>
      <c r="BZ28" s="407" t="str">
        <f>IF(COUNTIF('別紙1-4(研修内容計画書)'!$I$280:$J$283,$C28),BZ$8,"")</f>
        <v/>
      </c>
      <c r="CA28" s="407" t="str">
        <f>IF(COUNTIF('別紙1-4(研修内容計画書)'!$I$284:$J$287,$C28),CA$8,"")</f>
        <v/>
      </c>
      <c r="CB28" s="407" t="str">
        <f>IF(COUNTIF('別紙1-4(研修内容計画書)'!$I$288:$J$291,$C28),CB$8,"")</f>
        <v/>
      </c>
      <c r="CC28" s="407" t="str">
        <f>IF(COUNTIF('別紙1-4(研修内容計画書)'!$I$292:$J$295,$C28),CC$8,"")</f>
        <v/>
      </c>
      <c r="CD28" s="408"/>
      <c r="CE28" s="409"/>
    </row>
    <row r="29" spans="1:96" ht="18.75" customHeight="1">
      <c r="A29" s="416">
        <v>16</v>
      </c>
      <c r="B29" s="417" t="str">
        <f>IF(AND('別紙1-7(研修責任者教育担当者)'!E33="〇",'別紙1-7(研修責任者教育担当者)'!F33="〇"),"専任・兼任",IF('別紙1-7(研修責任者教育担当者)'!E33="〇","専任",IF('別紙1-7(研修責任者教育担当者)'!F33="〇","兼任","")))</f>
        <v/>
      </c>
      <c r="C29" s="418">
        <f>VLOOKUP(A29,'別紙1-7(研修責任者教育担当者)'!$B$18:$C$97,2,0)</f>
        <v>0</v>
      </c>
      <c r="D29" s="464" t="s">
        <v>206</v>
      </c>
      <c r="E29" s="465"/>
      <c r="F29" s="403" t="e">
        <f t="shared" si="3"/>
        <v>#DIV/0!</v>
      </c>
      <c r="G29" s="404" t="e">
        <f t="shared" si="4"/>
        <v>#DIV/0!</v>
      </c>
      <c r="H29" s="405">
        <f t="shared" si="5"/>
        <v>0</v>
      </c>
      <c r="I29" s="405"/>
      <c r="J29" s="406" t="str">
        <f>IF(COUNTIF('別紙1-4(研修内容計画書)'!$I$8:$J$11,$C29),J$8,"")</f>
        <v/>
      </c>
      <c r="K29" s="407" t="str">
        <f>IF(COUNTIF('別紙1-4(研修内容計画書)'!$I$12:$J$15,$C29),K$8,"")</f>
        <v/>
      </c>
      <c r="L29" s="407" t="str">
        <f>IF(COUNTIF('別紙1-4(研修内容計画書)'!$I$16:$J$19,$C29),L$8,"")</f>
        <v/>
      </c>
      <c r="M29" s="407" t="str">
        <f>IF(COUNTIF('別紙1-4(研修内容計画書)'!$I$20:$J$23,$C29),M$8,"")</f>
        <v/>
      </c>
      <c r="N29" s="407" t="str">
        <f>IF(COUNTIF('別紙1-4(研修内容計画書)'!$I$24:$J$27,$C29),N$8,"")</f>
        <v/>
      </c>
      <c r="O29" s="407" t="str">
        <f>IF(COUNTIF('別紙1-4(研修内容計画書)'!$I$28:$J$31,$C29),O$8,"")</f>
        <v/>
      </c>
      <c r="P29" s="407" t="str">
        <f>IF(COUNTIF('別紙1-4(研修内容計画書)'!$I$32:$J$35,$C29),P$8,"")</f>
        <v/>
      </c>
      <c r="Q29" s="407" t="str">
        <f>IF(COUNTIF('別紙1-4(研修内容計画書)'!$I$36:$J$39,$C29),Q$8,"")</f>
        <v/>
      </c>
      <c r="R29" s="407" t="str">
        <f>IF(COUNTIF('別紙1-4(研修内容計画書)'!$I$40:$J$43,$C29),R$8,"")</f>
        <v/>
      </c>
      <c r="S29" s="407" t="str">
        <f>IF(COUNTIF('別紙1-4(研修内容計画書)'!$I$44:$J$47,$C29),S$8,"")</f>
        <v/>
      </c>
      <c r="T29" s="407" t="str">
        <f>IF(COUNTIF('別紙1-4(研修内容計画書)'!$I$48:$J$51,$C29),T$8,"")</f>
        <v/>
      </c>
      <c r="U29" s="407" t="str">
        <f>IF(COUNTIF('別紙1-4(研修内容計画書)'!$I$52:$J$55,$C29),U$8,"")</f>
        <v/>
      </c>
      <c r="V29" s="407" t="str">
        <f>IF(COUNTIF('別紙1-4(研修内容計画書)'!$I$56:$J$59,$C29),V$8,"")</f>
        <v/>
      </c>
      <c r="W29" s="407" t="str">
        <f>IF(COUNTIF('別紙1-4(研修内容計画書)'!$I$60:$J$63,$C29),W$8,"")</f>
        <v/>
      </c>
      <c r="X29" s="407" t="str">
        <f>IF(COUNTIF('別紙1-4(研修内容計画書)'!$I$64:$J$67,$C29),X$8,"")</f>
        <v/>
      </c>
      <c r="Y29" s="407" t="str">
        <f>IF(COUNTIF('別紙1-4(研修内容計画書)'!$I$68:$J$71,$C29),Y$8,"")</f>
        <v/>
      </c>
      <c r="Z29" s="407" t="str">
        <f>IF(COUNTIF('別紙1-4(研修内容計画書)'!$I$72:$J$75,$C29),Z$8,"")</f>
        <v/>
      </c>
      <c r="AA29" s="407" t="str">
        <f>IF(COUNTIF('別紙1-4(研修内容計画書)'!$I$76:$J$79,$C29),AA$8,"")</f>
        <v/>
      </c>
      <c r="AB29" s="407" t="str">
        <f>IF(COUNTIF('別紙1-4(研修内容計画書)'!$I$80:$J$83,$C29),AB$8,"")</f>
        <v/>
      </c>
      <c r="AC29" s="407" t="str">
        <f>IF(COUNTIF('別紙1-4(研修内容計画書)'!$I$84:$J$87,$C29),AC$8,"")</f>
        <v/>
      </c>
      <c r="AD29" s="407" t="str">
        <f>IF(COUNTIF('別紙1-4(研修内容計画書)'!$I$88:$J$91,$C29),AD$8,"")</f>
        <v/>
      </c>
      <c r="AE29" s="407" t="str">
        <f>IF(COUNTIF('別紙1-4(研修内容計画書)'!$I$92:$J$95,$C29),AE$8,"")</f>
        <v/>
      </c>
      <c r="AF29" s="407" t="str">
        <f>IF(COUNTIF('別紙1-4(研修内容計画書)'!$I$96:$J$99,$C29),AF$8,"")</f>
        <v/>
      </c>
      <c r="AG29" s="407" t="str">
        <f>IF(COUNTIF('別紙1-4(研修内容計画書)'!$I$100:$J$103,$C29),AG$8,"")</f>
        <v/>
      </c>
      <c r="AH29" s="407" t="str">
        <f>IF(COUNTIF('別紙1-4(研修内容計画書)'!$I$104:$J$107,$C29),AH$8,"")</f>
        <v/>
      </c>
      <c r="AI29" s="407" t="str">
        <f>IF(COUNTIF('別紙1-4(研修内容計画書)'!$I$108:$J$111,$C29),AI$8,"")</f>
        <v/>
      </c>
      <c r="AJ29" s="407" t="str">
        <f>IF(COUNTIF('別紙1-4(研修内容計画書)'!$I$112:$J$115,$C29),AJ$8,"")</f>
        <v/>
      </c>
      <c r="AK29" s="407" t="str">
        <f>IF(COUNTIF('別紙1-4(研修内容計画書)'!$I$116:$J$119,$C29),AK$8,"")</f>
        <v/>
      </c>
      <c r="AL29" s="407" t="str">
        <f>IF(COUNTIF('別紙1-4(研修内容計画書)'!$I$120:$J$123,$C29),AL$8,"")</f>
        <v/>
      </c>
      <c r="AM29" s="407" t="str">
        <f>IF(COUNTIF('別紙1-4(研修内容計画書)'!$I$124:$J$127,$C29),AM$8,"")</f>
        <v/>
      </c>
      <c r="AN29" s="407" t="str">
        <f>IF(COUNTIF('別紙1-4(研修内容計画書)'!$I$128:$J$131,$C29),AN$8,"")</f>
        <v/>
      </c>
      <c r="AO29" s="407" t="str">
        <f>IF(COUNTIF('別紙1-4(研修内容計画書)'!$I$132:$J$135,$C29),AO$8,"")</f>
        <v/>
      </c>
      <c r="AP29" s="407" t="str">
        <f>IF(COUNTIF('別紙1-4(研修内容計画書)'!$I$136:$J$139,$C29),AP$8,"")</f>
        <v/>
      </c>
      <c r="AQ29" s="407" t="str">
        <f>IF(COUNTIF('別紙1-4(研修内容計画書)'!$I$140:$J$143,$C29),AQ$8,"")</f>
        <v/>
      </c>
      <c r="AR29" s="407" t="str">
        <f>IF(COUNTIF('別紙1-4(研修内容計画書)'!$I$144:$J$147,$C29),AR$8,"")</f>
        <v/>
      </c>
      <c r="AS29" s="407" t="str">
        <f>IF(COUNTIF('別紙1-4(研修内容計画書)'!$I$148:$J$151,$C29),AS$8,"")</f>
        <v/>
      </c>
      <c r="AT29" s="407" t="str">
        <f>IF(COUNTIF('別紙1-4(研修内容計画書)'!$I$152:$J$155,$C29),AT$8,"")</f>
        <v/>
      </c>
      <c r="AU29" s="407" t="str">
        <f>IF(COUNTIF('別紙1-4(研修内容計画書)'!$I$156:$J$159,$C29),AU$8,"")</f>
        <v/>
      </c>
      <c r="AV29" s="407" t="str">
        <f>IF(COUNTIF('別紙1-4(研修内容計画書)'!$I$160:$J$163,$C29),AV$8,"")</f>
        <v/>
      </c>
      <c r="AW29" s="407" t="str">
        <f>IF(COUNTIF('別紙1-4(研修内容計画書)'!$I$164:$J$167,$C29),AW$8,"")</f>
        <v/>
      </c>
      <c r="AX29" s="407" t="str">
        <f>IF(COUNTIF('別紙1-4(研修内容計画書)'!$I$168:$J$171,$C29),AX$8,"")</f>
        <v/>
      </c>
      <c r="AY29" s="407" t="str">
        <f>IF(COUNTIF('別紙1-4(研修内容計画書)'!$I$172:$J$175,$C29),AY$8,"")</f>
        <v/>
      </c>
      <c r="AZ29" s="407" t="str">
        <f>IF(COUNTIF('別紙1-4(研修内容計画書)'!$I$176:$J$179,$C29),AZ$8,"")</f>
        <v/>
      </c>
      <c r="BA29" s="407" t="str">
        <f>IF(COUNTIF('別紙1-4(研修内容計画書)'!$I$180:$J$183,$C29),BA$8,"")</f>
        <v/>
      </c>
      <c r="BB29" s="407" t="str">
        <f>IF(COUNTIF('別紙1-4(研修内容計画書)'!$I$184:$J$187,$C29),BB$8,"")</f>
        <v/>
      </c>
      <c r="BC29" s="407" t="str">
        <f>IF(COUNTIF('別紙1-4(研修内容計画書)'!$I$188:$J$191,$C29),BC$8,"")</f>
        <v/>
      </c>
      <c r="BD29" s="407" t="str">
        <f>IF(COUNTIF('別紙1-4(研修内容計画書)'!$I$192:$J$195,$C29),BD$8,"")</f>
        <v/>
      </c>
      <c r="BE29" s="407" t="str">
        <f>IF(COUNTIF('別紙1-4(研修内容計画書)'!$I$196:$J$199,$C29),BE$8,"")</f>
        <v/>
      </c>
      <c r="BF29" s="407" t="str">
        <f>IF(COUNTIF('別紙1-4(研修内容計画書)'!$I$200:$J$203,$C29),BF$8,"")</f>
        <v/>
      </c>
      <c r="BG29" s="407" t="str">
        <f>IF(COUNTIF('別紙1-4(研修内容計画書)'!$I$204:$J$207,$C29),BG$8,"")</f>
        <v/>
      </c>
      <c r="BH29" s="407" t="str">
        <f>IF(COUNTIF('別紙1-4(研修内容計画書)'!$I$208:$J$211,$C29),BH$8,"")</f>
        <v/>
      </c>
      <c r="BI29" s="407" t="str">
        <f>IF(COUNTIF('別紙1-4(研修内容計画書)'!$I$212:$J$215,$C29),BI$8,"")</f>
        <v/>
      </c>
      <c r="BJ29" s="407" t="str">
        <f>IF(COUNTIF('別紙1-4(研修内容計画書)'!$I$216:$J$219,$C29),BJ$8,"")</f>
        <v/>
      </c>
      <c r="BK29" s="407" t="str">
        <f>IF(COUNTIF('別紙1-4(研修内容計画書)'!$I$220:$J$223,$C29),BK$8,"")</f>
        <v/>
      </c>
      <c r="BL29" s="407" t="str">
        <f>IF(COUNTIF('別紙1-4(研修内容計画書)'!$I$224:$J$227,$C29),BL$8,"")</f>
        <v/>
      </c>
      <c r="BM29" s="407" t="str">
        <f>IF(COUNTIF('別紙1-4(研修内容計画書)'!$I$228:$J$231,$C29),BM$8,"")</f>
        <v/>
      </c>
      <c r="BN29" s="407" t="str">
        <f>IF(COUNTIF('別紙1-4(研修内容計画書)'!$I$232:$J$235,$C29),BN$8,"")</f>
        <v/>
      </c>
      <c r="BO29" s="407" t="str">
        <f>IF(COUNTIF('別紙1-4(研修内容計画書)'!$I$236:$J$239,$C29),BO$8,"")</f>
        <v/>
      </c>
      <c r="BP29" s="407" t="str">
        <f>IF(COUNTIF('別紙1-4(研修内容計画書)'!$I$240:$J$243,$C29),BP$8,"")</f>
        <v/>
      </c>
      <c r="BQ29" s="407" t="str">
        <f>IF(COUNTIF('別紙1-4(研修内容計画書)'!$I$244:$J$247,$C29),BQ$8,"")</f>
        <v/>
      </c>
      <c r="BR29" s="407" t="str">
        <f>IF(COUNTIF('別紙1-4(研修内容計画書)'!$I$248:$J$251,$C29),BR$8,"")</f>
        <v/>
      </c>
      <c r="BS29" s="407" t="str">
        <f>IF(COUNTIF('別紙1-4(研修内容計画書)'!$I$252:$J$255,$C29),BS$8,"")</f>
        <v/>
      </c>
      <c r="BT29" s="407" t="str">
        <f>IF(COUNTIF('別紙1-4(研修内容計画書)'!$I$256:$J$259,$C29),BT$8,"")</f>
        <v/>
      </c>
      <c r="BU29" s="407" t="str">
        <f>IF(COUNTIF('別紙1-4(研修内容計画書)'!$I$260:$J$263,$C29),BU$8,"")</f>
        <v/>
      </c>
      <c r="BV29" s="407" t="str">
        <f>IF(COUNTIF('別紙1-4(研修内容計画書)'!$I$264:$J$267,$C29),BV$8,"")</f>
        <v/>
      </c>
      <c r="BW29" s="407" t="str">
        <f>IF(COUNTIF('別紙1-4(研修内容計画書)'!$I$268:$J$271,$C29),BW$8,"")</f>
        <v/>
      </c>
      <c r="BX29" s="407" t="str">
        <f>IF(COUNTIF('別紙1-4(研修内容計画書)'!$I$272:$J$275,$C29),BX$8,"")</f>
        <v/>
      </c>
      <c r="BY29" s="407" t="str">
        <f>IF(COUNTIF('別紙1-4(研修内容計画書)'!$I$276:$J$279,$C29),BY$8,"")</f>
        <v/>
      </c>
      <c r="BZ29" s="407" t="str">
        <f>IF(COUNTIF('別紙1-4(研修内容計画書)'!$I$280:$J$283,$C29),BZ$8,"")</f>
        <v/>
      </c>
      <c r="CA29" s="407" t="str">
        <f>IF(COUNTIF('別紙1-4(研修内容計画書)'!$I$284:$J$287,$C29),CA$8,"")</f>
        <v/>
      </c>
      <c r="CB29" s="407" t="str">
        <f>IF(COUNTIF('別紙1-4(研修内容計画書)'!$I$288:$J$291,$C29),CB$8,"")</f>
        <v/>
      </c>
      <c r="CC29" s="407" t="str">
        <f>IF(COUNTIF('別紙1-4(研修内容計画書)'!$I$292:$J$295,$C29),CC$8,"")</f>
        <v/>
      </c>
      <c r="CD29" s="408"/>
      <c r="CE29" s="409"/>
    </row>
    <row r="30" spans="1:96" ht="18.75" customHeight="1">
      <c r="A30" s="416">
        <v>17</v>
      </c>
      <c r="B30" s="417" t="str">
        <f>IF(AND('別紙1-7(研修責任者教育担当者)'!E34="〇",'別紙1-7(研修責任者教育担当者)'!F34="〇"),"専任・兼任",IF('別紙1-7(研修責任者教育担当者)'!E34="〇","専任",IF('別紙1-7(研修責任者教育担当者)'!F34="〇","兼任","")))</f>
        <v/>
      </c>
      <c r="C30" s="418">
        <f>VLOOKUP(A30,'別紙1-7(研修責任者教育担当者)'!$B$18:$C$97,2,0)</f>
        <v>0</v>
      </c>
      <c r="D30" s="464" t="s">
        <v>206</v>
      </c>
      <c r="E30" s="465"/>
      <c r="F30" s="403" t="e">
        <f t="shared" si="3"/>
        <v>#DIV/0!</v>
      </c>
      <c r="G30" s="404" t="e">
        <f t="shared" si="4"/>
        <v>#DIV/0!</v>
      </c>
      <c r="H30" s="405">
        <f t="shared" si="5"/>
        <v>0</v>
      </c>
      <c r="I30" s="405"/>
      <c r="J30" s="406" t="str">
        <f>IF(COUNTIF('別紙1-4(研修内容計画書)'!$I$8:$J$11,$C30),J$8,"")</f>
        <v/>
      </c>
      <c r="K30" s="407" t="str">
        <f>IF(COUNTIF('別紙1-4(研修内容計画書)'!$I$12:$J$15,$C30),K$8,"")</f>
        <v/>
      </c>
      <c r="L30" s="407" t="str">
        <f>IF(COUNTIF('別紙1-4(研修内容計画書)'!$I$16:$J$19,$C30),L$8,"")</f>
        <v/>
      </c>
      <c r="M30" s="407" t="str">
        <f>IF(COUNTIF('別紙1-4(研修内容計画書)'!$I$20:$J$23,$C30),M$8,"")</f>
        <v/>
      </c>
      <c r="N30" s="407" t="str">
        <f>IF(COUNTIF('別紙1-4(研修内容計画書)'!$I$24:$J$27,$C30),N$8,"")</f>
        <v/>
      </c>
      <c r="O30" s="407" t="str">
        <f>IF(COUNTIF('別紙1-4(研修内容計画書)'!$I$28:$J$31,$C30),O$8,"")</f>
        <v/>
      </c>
      <c r="P30" s="407" t="str">
        <f>IF(COUNTIF('別紙1-4(研修内容計画書)'!$I$32:$J$35,$C30),P$8,"")</f>
        <v/>
      </c>
      <c r="Q30" s="407" t="str">
        <f>IF(COUNTIF('別紙1-4(研修内容計画書)'!$I$36:$J$39,$C30),Q$8,"")</f>
        <v/>
      </c>
      <c r="R30" s="407" t="str">
        <f>IF(COUNTIF('別紙1-4(研修内容計画書)'!$I$40:$J$43,$C30),R$8,"")</f>
        <v/>
      </c>
      <c r="S30" s="407" t="str">
        <f>IF(COUNTIF('別紙1-4(研修内容計画書)'!$I$44:$J$47,$C30),S$8,"")</f>
        <v/>
      </c>
      <c r="T30" s="407" t="str">
        <f>IF(COUNTIF('別紙1-4(研修内容計画書)'!$I$48:$J$51,$C30),T$8,"")</f>
        <v/>
      </c>
      <c r="U30" s="407" t="str">
        <f>IF(COUNTIF('別紙1-4(研修内容計画書)'!$I$52:$J$55,$C30),U$8,"")</f>
        <v/>
      </c>
      <c r="V30" s="407" t="str">
        <f>IF(COUNTIF('別紙1-4(研修内容計画書)'!$I$56:$J$59,$C30),V$8,"")</f>
        <v/>
      </c>
      <c r="W30" s="407" t="str">
        <f>IF(COUNTIF('別紙1-4(研修内容計画書)'!$I$60:$J$63,$C30),W$8,"")</f>
        <v/>
      </c>
      <c r="X30" s="407" t="str">
        <f>IF(COUNTIF('別紙1-4(研修内容計画書)'!$I$64:$J$67,$C30),X$8,"")</f>
        <v/>
      </c>
      <c r="Y30" s="407" t="str">
        <f>IF(COUNTIF('別紙1-4(研修内容計画書)'!$I$68:$J$71,$C30),Y$8,"")</f>
        <v/>
      </c>
      <c r="Z30" s="407" t="str">
        <f>IF(COUNTIF('別紙1-4(研修内容計画書)'!$I$72:$J$75,$C30),Z$8,"")</f>
        <v/>
      </c>
      <c r="AA30" s="407" t="str">
        <f>IF(COUNTIF('別紙1-4(研修内容計画書)'!$I$76:$J$79,$C30),AA$8,"")</f>
        <v/>
      </c>
      <c r="AB30" s="407" t="str">
        <f>IF(COUNTIF('別紙1-4(研修内容計画書)'!$I$80:$J$83,$C30),AB$8,"")</f>
        <v/>
      </c>
      <c r="AC30" s="407" t="str">
        <f>IF(COUNTIF('別紙1-4(研修内容計画書)'!$I$84:$J$87,$C30),AC$8,"")</f>
        <v/>
      </c>
      <c r="AD30" s="407" t="str">
        <f>IF(COUNTIF('別紙1-4(研修内容計画書)'!$I$88:$J$91,$C30),AD$8,"")</f>
        <v/>
      </c>
      <c r="AE30" s="407" t="str">
        <f>IF(COUNTIF('別紙1-4(研修内容計画書)'!$I$92:$J$95,$C30),AE$8,"")</f>
        <v/>
      </c>
      <c r="AF30" s="407" t="str">
        <f>IF(COUNTIF('別紙1-4(研修内容計画書)'!$I$96:$J$99,$C30),AF$8,"")</f>
        <v/>
      </c>
      <c r="AG30" s="407" t="str">
        <f>IF(COUNTIF('別紙1-4(研修内容計画書)'!$I$100:$J$103,$C30),AG$8,"")</f>
        <v/>
      </c>
      <c r="AH30" s="407" t="str">
        <f>IF(COUNTIF('別紙1-4(研修内容計画書)'!$I$104:$J$107,$C30),AH$8,"")</f>
        <v/>
      </c>
      <c r="AI30" s="407" t="str">
        <f>IF(COUNTIF('別紙1-4(研修内容計画書)'!$I$108:$J$111,$C30),AI$8,"")</f>
        <v/>
      </c>
      <c r="AJ30" s="407" t="str">
        <f>IF(COUNTIF('別紙1-4(研修内容計画書)'!$I$112:$J$115,$C30),AJ$8,"")</f>
        <v/>
      </c>
      <c r="AK30" s="407" t="str">
        <f>IF(COUNTIF('別紙1-4(研修内容計画書)'!$I$116:$J$119,$C30),AK$8,"")</f>
        <v/>
      </c>
      <c r="AL30" s="407" t="str">
        <f>IF(COUNTIF('別紙1-4(研修内容計画書)'!$I$120:$J$123,$C30),AL$8,"")</f>
        <v/>
      </c>
      <c r="AM30" s="407" t="str">
        <f>IF(COUNTIF('別紙1-4(研修内容計画書)'!$I$124:$J$127,$C30),AM$8,"")</f>
        <v/>
      </c>
      <c r="AN30" s="407" t="str">
        <f>IF(COUNTIF('別紙1-4(研修内容計画書)'!$I$128:$J$131,$C30),AN$8,"")</f>
        <v/>
      </c>
      <c r="AO30" s="407" t="str">
        <f>IF(COUNTIF('別紙1-4(研修内容計画書)'!$I$132:$J$135,$C30),AO$8,"")</f>
        <v/>
      </c>
      <c r="AP30" s="407" t="str">
        <f>IF(COUNTIF('別紙1-4(研修内容計画書)'!$I$136:$J$139,$C30),AP$8,"")</f>
        <v/>
      </c>
      <c r="AQ30" s="407" t="str">
        <f>IF(COUNTIF('別紙1-4(研修内容計画書)'!$I$140:$J$143,$C30),AQ$8,"")</f>
        <v/>
      </c>
      <c r="AR30" s="407" t="str">
        <f>IF(COUNTIF('別紙1-4(研修内容計画書)'!$I$144:$J$147,$C30),AR$8,"")</f>
        <v/>
      </c>
      <c r="AS30" s="407" t="str">
        <f>IF(COUNTIF('別紙1-4(研修内容計画書)'!$I$148:$J$151,$C30),AS$8,"")</f>
        <v/>
      </c>
      <c r="AT30" s="407" t="str">
        <f>IF(COUNTIF('別紙1-4(研修内容計画書)'!$I$152:$J$155,$C30),AT$8,"")</f>
        <v/>
      </c>
      <c r="AU30" s="407" t="str">
        <f>IF(COUNTIF('別紙1-4(研修内容計画書)'!$I$156:$J$159,$C30),AU$8,"")</f>
        <v/>
      </c>
      <c r="AV30" s="407" t="str">
        <f>IF(COUNTIF('別紙1-4(研修内容計画書)'!$I$160:$J$163,$C30),AV$8,"")</f>
        <v/>
      </c>
      <c r="AW30" s="407" t="str">
        <f>IF(COUNTIF('別紙1-4(研修内容計画書)'!$I$164:$J$167,$C30),AW$8,"")</f>
        <v/>
      </c>
      <c r="AX30" s="407" t="str">
        <f>IF(COUNTIF('別紙1-4(研修内容計画書)'!$I$168:$J$171,$C30),AX$8,"")</f>
        <v/>
      </c>
      <c r="AY30" s="407" t="str">
        <f>IF(COUNTIF('別紙1-4(研修内容計画書)'!$I$172:$J$175,$C30),AY$8,"")</f>
        <v/>
      </c>
      <c r="AZ30" s="407" t="str">
        <f>IF(COUNTIF('別紙1-4(研修内容計画書)'!$I$176:$J$179,$C30),AZ$8,"")</f>
        <v/>
      </c>
      <c r="BA30" s="407" t="str">
        <f>IF(COUNTIF('別紙1-4(研修内容計画書)'!$I$180:$J$183,$C30),BA$8,"")</f>
        <v/>
      </c>
      <c r="BB30" s="407" t="str">
        <f>IF(COUNTIF('別紙1-4(研修内容計画書)'!$I$184:$J$187,$C30),BB$8,"")</f>
        <v/>
      </c>
      <c r="BC30" s="407" t="str">
        <f>IF(COUNTIF('別紙1-4(研修内容計画書)'!$I$188:$J$191,$C30),BC$8,"")</f>
        <v/>
      </c>
      <c r="BD30" s="407" t="str">
        <f>IF(COUNTIF('別紙1-4(研修内容計画書)'!$I$192:$J$195,$C30),BD$8,"")</f>
        <v/>
      </c>
      <c r="BE30" s="407" t="str">
        <f>IF(COUNTIF('別紙1-4(研修内容計画書)'!$I$196:$J$199,$C30),BE$8,"")</f>
        <v/>
      </c>
      <c r="BF30" s="407" t="str">
        <f>IF(COUNTIF('別紙1-4(研修内容計画書)'!$I$200:$J$203,$C30),BF$8,"")</f>
        <v/>
      </c>
      <c r="BG30" s="407" t="str">
        <f>IF(COUNTIF('別紙1-4(研修内容計画書)'!$I$204:$J$207,$C30),BG$8,"")</f>
        <v/>
      </c>
      <c r="BH30" s="407" t="str">
        <f>IF(COUNTIF('別紙1-4(研修内容計画書)'!$I$208:$J$211,$C30),BH$8,"")</f>
        <v/>
      </c>
      <c r="BI30" s="407" t="str">
        <f>IF(COUNTIF('別紙1-4(研修内容計画書)'!$I$212:$J$215,$C30),BI$8,"")</f>
        <v/>
      </c>
      <c r="BJ30" s="407" t="str">
        <f>IF(COUNTIF('別紙1-4(研修内容計画書)'!$I$216:$J$219,$C30),BJ$8,"")</f>
        <v/>
      </c>
      <c r="BK30" s="407" t="str">
        <f>IF(COUNTIF('別紙1-4(研修内容計画書)'!$I$220:$J$223,$C30),BK$8,"")</f>
        <v/>
      </c>
      <c r="BL30" s="407" t="str">
        <f>IF(COUNTIF('別紙1-4(研修内容計画書)'!$I$224:$J$227,$C30),BL$8,"")</f>
        <v/>
      </c>
      <c r="BM30" s="407" t="str">
        <f>IF(COUNTIF('別紙1-4(研修内容計画書)'!$I$228:$J$231,$C30),BM$8,"")</f>
        <v/>
      </c>
      <c r="BN30" s="407" t="str">
        <f>IF(COUNTIF('別紙1-4(研修内容計画書)'!$I$232:$J$235,$C30),BN$8,"")</f>
        <v/>
      </c>
      <c r="BO30" s="407" t="str">
        <f>IF(COUNTIF('別紙1-4(研修内容計画書)'!$I$236:$J$239,$C30),BO$8,"")</f>
        <v/>
      </c>
      <c r="BP30" s="407" t="str">
        <f>IF(COUNTIF('別紙1-4(研修内容計画書)'!$I$240:$J$243,$C30),BP$8,"")</f>
        <v/>
      </c>
      <c r="BQ30" s="407" t="str">
        <f>IF(COUNTIF('別紙1-4(研修内容計画書)'!$I$244:$J$247,$C30),BQ$8,"")</f>
        <v/>
      </c>
      <c r="BR30" s="407" t="str">
        <f>IF(COUNTIF('別紙1-4(研修内容計画書)'!$I$248:$J$251,$C30),BR$8,"")</f>
        <v/>
      </c>
      <c r="BS30" s="407" t="str">
        <f>IF(COUNTIF('別紙1-4(研修内容計画書)'!$I$252:$J$255,$C30),BS$8,"")</f>
        <v/>
      </c>
      <c r="BT30" s="407" t="str">
        <f>IF(COUNTIF('別紙1-4(研修内容計画書)'!$I$256:$J$259,$C30),BT$8,"")</f>
        <v/>
      </c>
      <c r="BU30" s="407" t="str">
        <f>IF(COUNTIF('別紙1-4(研修内容計画書)'!$I$260:$J$263,$C30),BU$8,"")</f>
        <v/>
      </c>
      <c r="BV30" s="407" t="str">
        <f>IF(COUNTIF('別紙1-4(研修内容計画書)'!$I$264:$J$267,$C30),BV$8,"")</f>
        <v/>
      </c>
      <c r="BW30" s="407" t="str">
        <f>IF(COUNTIF('別紙1-4(研修内容計画書)'!$I$268:$J$271,$C30),BW$8,"")</f>
        <v/>
      </c>
      <c r="BX30" s="407" t="str">
        <f>IF(COUNTIF('別紙1-4(研修内容計画書)'!$I$272:$J$275,$C30),BX$8,"")</f>
        <v/>
      </c>
      <c r="BY30" s="407" t="str">
        <f>IF(COUNTIF('別紙1-4(研修内容計画書)'!$I$276:$J$279,$C30),BY$8,"")</f>
        <v/>
      </c>
      <c r="BZ30" s="407" t="str">
        <f>IF(COUNTIF('別紙1-4(研修内容計画書)'!$I$280:$J$283,$C30),BZ$8,"")</f>
        <v/>
      </c>
      <c r="CA30" s="407" t="str">
        <f>IF(COUNTIF('別紙1-4(研修内容計画書)'!$I$284:$J$287,$C30),CA$8,"")</f>
        <v/>
      </c>
      <c r="CB30" s="407" t="str">
        <f>IF(COUNTIF('別紙1-4(研修内容計画書)'!$I$288:$J$291,$C30),CB$8,"")</f>
        <v/>
      </c>
      <c r="CC30" s="407" t="str">
        <f>IF(COUNTIF('別紙1-4(研修内容計画書)'!$I$292:$J$295,$C30),CC$8,"")</f>
        <v/>
      </c>
      <c r="CD30" s="408"/>
      <c r="CE30" s="409"/>
    </row>
    <row r="31" spans="1:96" ht="18.75" customHeight="1">
      <c r="A31" s="416">
        <v>18</v>
      </c>
      <c r="B31" s="417" t="str">
        <f>IF(AND('別紙1-7(研修責任者教育担当者)'!E35="〇",'別紙1-7(研修責任者教育担当者)'!F35="〇"),"専任・兼任",IF('別紙1-7(研修責任者教育担当者)'!E35="〇","専任",IF('別紙1-7(研修責任者教育担当者)'!F35="〇","兼任","")))</f>
        <v/>
      </c>
      <c r="C31" s="418">
        <f>VLOOKUP(A31,'別紙1-7(研修責任者教育担当者)'!$B$18:$C$97,2,0)</f>
        <v>0</v>
      </c>
      <c r="D31" s="464" t="s">
        <v>206</v>
      </c>
      <c r="E31" s="465"/>
      <c r="F31" s="403" t="e">
        <f t="shared" si="3"/>
        <v>#DIV/0!</v>
      </c>
      <c r="G31" s="404" t="e">
        <f t="shared" si="4"/>
        <v>#DIV/0!</v>
      </c>
      <c r="H31" s="405">
        <f t="shared" si="5"/>
        <v>0</v>
      </c>
      <c r="I31" s="405"/>
      <c r="J31" s="406" t="str">
        <f>IF(COUNTIF('別紙1-4(研修内容計画書)'!$I$8:$J$11,$C31),J$8,"")</f>
        <v/>
      </c>
      <c r="K31" s="407" t="str">
        <f>IF(COUNTIF('別紙1-4(研修内容計画書)'!$I$12:$J$15,$C31),K$8,"")</f>
        <v/>
      </c>
      <c r="L31" s="407" t="str">
        <f>IF(COUNTIF('別紙1-4(研修内容計画書)'!$I$16:$J$19,$C31),L$8,"")</f>
        <v/>
      </c>
      <c r="M31" s="407" t="str">
        <f>IF(COUNTIF('別紙1-4(研修内容計画書)'!$I$20:$J$23,$C31),M$8,"")</f>
        <v/>
      </c>
      <c r="N31" s="407" t="str">
        <f>IF(COUNTIF('別紙1-4(研修内容計画書)'!$I$24:$J$27,$C31),N$8,"")</f>
        <v/>
      </c>
      <c r="O31" s="407" t="str">
        <f>IF(COUNTIF('別紙1-4(研修内容計画書)'!$I$28:$J$31,$C31),O$8,"")</f>
        <v/>
      </c>
      <c r="P31" s="407" t="str">
        <f>IF(COUNTIF('別紙1-4(研修内容計画書)'!$I$32:$J$35,$C31),P$8,"")</f>
        <v/>
      </c>
      <c r="Q31" s="407" t="str">
        <f>IF(COUNTIF('別紙1-4(研修内容計画書)'!$I$36:$J$39,$C31),Q$8,"")</f>
        <v/>
      </c>
      <c r="R31" s="407" t="str">
        <f>IF(COUNTIF('別紙1-4(研修内容計画書)'!$I$40:$J$43,$C31),R$8,"")</f>
        <v/>
      </c>
      <c r="S31" s="407" t="str">
        <f>IF(COUNTIF('別紙1-4(研修内容計画書)'!$I$44:$J$47,$C31),S$8,"")</f>
        <v/>
      </c>
      <c r="T31" s="407" t="str">
        <f>IF(COUNTIF('別紙1-4(研修内容計画書)'!$I$48:$J$51,$C31),T$8,"")</f>
        <v/>
      </c>
      <c r="U31" s="407" t="str">
        <f>IF(COUNTIF('別紙1-4(研修内容計画書)'!$I$52:$J$55,$C31),U$8,"")</f>
        <v/>
      </c>
      <c r="V31" s="407" t="str">
        <f>IF(COUNTIF('別紙1-4(研修内容計画書)'!$I$56:$J$59,$C31),V$8,"")</f>
        <v/>
      </c>
      <c r="W31" s="407" t="str">
        <f>IF(COUNTIF('別紙1-4(研修内容計画書)'!$I$60:$J$63,$C31),W$8,"")</f>
        <v/>
      </c>
      <c r="X31" s="407" t="str">
        <f>IF(COUNTIF('別紙1-4(研修内容計画書)'!$I$64:$J$67,$C31),X$8,"")</f>
        <v/>
      </c>
      <c r="Y31" s="407" t="str">
        <f>IF(COUNTIF('別紙1-4(研修内容計画書)'!$I$68:$J$71,$C31),Y$8,"")</f>
        <v/>
      </c>
      <c r="Z31" s="407" t="str">
        <f>IF(COUNTIF('別紙1-4(研修内容計画書)'!$I$72:$J$75,$C31),Z$8,"")</f>
        <v/>
      </c>
      <c r="AA31" s="407" t="str">
        <f>IF(COUNTIF('別紙1-4(研修内容計画書)'!$I$76:$J$79,$C31),AA$8,"")</f>
        <v/>
      </c>
      <c r="AB31" s="407" t="str">
        <f>IF(COUNTIF('別紙1-4(研修内容計画書)'!$I$80:$J$83,$C31),AB$8,"")</f>
        <v/>
      </c>
      <c r="AC31" s="407" t="str">
        <f>IF(COUNTIF('別紙1-4(研修内容計画書)'!$I$84:$J$87,$C31),AC$8,"")</f>
        <v/>
      </c>
      <c r="AD31" s="407" t="str">
        <f>IF(COUNTIF('別紙1-4(研修内容計画書)'!$I$88:$J$91,$C31),AD$8,"")</f>
        <v/>
      </c>
      <c r="AE31" s="407" t="str">
        <f>IF(COUNTIF('別紙1-4(研修内容計画書)'!$I$92:$J$95,$C31),AE$8,"")</f>
        <v/>
      </c>
      <c r="AF31" s="407" t="str">
        <f>IF(COUNTIF('別紙1-4(研修内容計画書)'!$I$96:$J$99,$C31),AF$8,"")</f>
        <v/>
      </c>
      <c r="AG31" s="407" t="str">
        <f>IF(COUNTIF('別紙1-4(研修内容計画書)'!$I$100:$J$103,$C31),AG$8,"")</f>
        <v/>
      </c>
      <c r="AH31" s="407" t="str">
        <f>IF(COUNTIF('別紙1-4(研修内容計画書)'!$I$104:$J$107,$C31),AH$8,"")</f>
        <v/>
      </c>
      <c r="AI31" s="407" t="str">
        <f>IF(COUNTIF('別紙1-4(研修内容計画書)'!$I$108:$J$111,$C31),AI$8,"")</f>
        <v/>
      </c>
      <c r="AJ31" s="407" t="str">
        <f>IF(COUNTIF('別紙1-4(研修内容計画書)'!$I$112:$J$115,$C31),AJ$8,"")</f>
        <v/>
      </c>
      <c r="AK31" s="407" t="str">
        <f>IF(COUNTIF('別紙1-4(研修内容計画書)'!$I$116:$J$119,$C31),AK$8,"")</f>
        <v/>
      </c>
      <c r="AL31" s="407" t="str">
        <f>IF(COUNTIF('別紙1-4(研修内容計画書)'!$I$120:$J$123,$C31),AL$8,"")</f>
        <v/>
      </c>
      <c r="AM31" s="407" t="str">
        <f>IF(COUNTIF('別紙1-4(研修内容計画書)'!$I$124:$J$127,$C31),AM$8,"")</f>
        <v/>
      </c>
      <c r="AN31" s="407" t="str">
        <f>IF(COUNTIF('別紙1-4(研修内容計画書)'!$I$128:$J$131,$C31),AN$8,"")</f>
        <v/>
      </c>
      <c r="AO31" s="407" t="str">
        <f>IF(COUNTIF('別紙1-4(研修内容計画書)'!$I$132:$J$135,$C31),AO$8,"")</f>
        <v/>
      </c>
      <c r="AP31" s="407" t="str">
        <f>IF(COUNTIF('別紙1-4(研修内容計画書)'!$I$136:$J$139,$C31),AP$8,"")</f>
        <v/>
      </c>
      <c r="AQ31" s="407" t="str">
        <f>IF(COUNTIF('別紙1-4(研修内容計画書)'!$I$140:$J$143,$C31),AQ$8,"")</f>
        <v/>
      </c>
      <c r="AR31" s="407" t="str">
        <f>IF(COUNTIF('別紙1-4(研修内容計画書)'!$I$144:$J$147,$C31),AR$8,"")</f>
        <v/>
      </c>
      <c r="AS31" s="407" t="str">
        <f>IF(COUNTIF('別紙1-4(研修内容計画書)'!$I$148:$J$151,$C31),AS$8,"")</f>
        <v/>
      </c>
      <c r="AT31" s="407" t="str">
        <f>IF(COUNTIF('別紙1-4(研修内容計画書)'!$I$152:$J$155,$C31),AT$8,"")</f>
        <v/>
      </c>
      <c r="AU31" s="407" t="str">
        <f>IF(COUNTIF('別紙1-4(研修内容計画書)'!$I$156:$J$159,$C31),AU$8,"")</f>
        <v/>
      </c>
      <c r="AV31" s="407" t="str">
        <f>IF(COUNTIF('別紙1-4(研修内容計画書)'!$I$160:$J$163,$C31),AV$8,"")</f>
        <v/>
      </c>
      <c r="AW31" s="407" t="str">
        <f>IF(COUNTIF('別紙1-4(研修内容計画書)'!$I$164:$J$167,$C31),AW$8,"")</f>
        <v/>
      </c>
      <c r="AX31" s="407" t="str">
        <f>IF(COUNTIF('別紙1-4(研修内容計画書)'!$I$168:$J$171,$C31),AX$8,"")</f>
        <v/>
      </c>
      <c r="AY31" s="407" t="str">
        <f>IF(COUNTIF('別紙1-4(研修内容計画書)'!$I$172:$J$175,$C31),AY$8,"")</f>
        <v/>
      </c>
      <c r="AZ31" s="407" t="str">
        <f>IF(COUNTIF('別紙1-4(研修内容計画書)'!$I$176:$J$179,$C31),AZ$8,"")</f>
        <v/>
      </c>
      <c r="BA31" s="407" t="str">
        <f>IF(COUNTIF('別紙1-4(研修内容計画書)'!$I$180:$J$183,$C31),BA$8,"")</f>
        <v/>
      </c>
      <c r="BB31" s="407" t="str">
        <f>IF(COUNTIF('別紙1-4(研修内容計画書)'!$I$184:$J$187,$C31),BB$8,"")</f>
        <v/>
      </c>
      <c r="BC31" s="407" t="str">
        <f>IF(COUNTIF('別紙1-4(研修内容計画書)'!$I$188:$J$191,$C31),BC$8,"")</f>
        <v/>
      </c>
      <c r="BD31" s="407" t="str">
        <f>IF(COUNTIF('別紙1-4(研修内容計画書)'!$I$192:$J$195,$C31),BD$8,"")</f>
        <v/>
      </c>
      <c r="BE31" s="407" t="str">
        <f>IF(COUNTIF('別紙1-4(研修内容計画書)'!$I$196:$J$199,$C31),BE$8,"")</f>
        <v/>
      </c>
      <c r="BF31" s="407" t="str">
        <f>IF(COUNTIF('別紙1-4(研修内容計画書)'!$I$200:$J$203,$C31),BF$8,"")</f>
        <v/>
      </c>
      <c r="BG31" s="407" t="str">
        <f>IF(COUNTIF('別紙1-4(研修内容計画書)'!$I$204:$J$207,$C31),BG$8,"")</f>
        <v/>
      </c>
      <c r="BH31" s="407" t="str">
        <f>IF(COUNTIF('別紙1-4(研修内容計画書)'!$I$208:$J$211,$C31),BH$8,"")</f>
        <v/>
      </c>
      <c r="BI31" s="407" t="str">
        <f>IF(COUNTIF('別紙1-4(研修内容計画書)'!$I$212:$J$215,$C31),BI$8,"")</f>
        <v/>
      </c>
      <c r="BJ31" s="407" t="str">
        <f>IF(COUNTIF('別紙1-4(研修内容計画書)'!$I$216:$J$219,$C31),BJ$8,"")</f>
        <v/>
      </c>
      <c r="BK31" s="407" t="str">
        <f>IF(COUNTIF('別紙1-4(研修内容計画書)'!$I$220:$J$223,$C31),BK$8,"")</f>
        <v/>
      </c>
      <c r="BL31" s="407" t="str">
        <f>IF(COUNTIF('別紙1-4(研修内容計画書)'!$I$224:$J$227,$C31),BL$8,"")</f>
        <v/>
      </c>
      <c r="BM31" s="407" t="str">
        <f>IF(COUNTIF('別紙1-4(研修内容計画書)'!$I$228:$J$231,$C31),BM$8,"")</f>
        <v/>
      </c>
      <c r="BN31" s="407" t="str">
        <f>IF(COUNTIF('別紙1-4(研修内容計画書)'!$I$232:$J$235,$C31),BN$8,"")</f>
        <v/>
      </c>
      <c r="BO31" s="407" t="str">
        <f>IF(COUNTIF('別紙1-4(研修内容計画書)'!$I$236:$J$239,$C31),BO$8,"")</f>
        <v/>
      </c>
      <c r="BP31" s="407" t="str">
        <f>IF(COUNTIF('別紙1-4(研修内容計画書)'!$I$240:$J$243,$C31),BP$8,"")</f>
        <v/>
      </c>
      <c r="BQ31" s="407" t="str">
        <f>IF(COUNTIF('別紙1-4(研修内容計画書)'!$I$244:$J$247,$C31),BQ$8,"")</f>
        <v/>
      </c>
      <c r="BR31" s="407" t="str">
        <f>IF(COUNTIF('別紙1-4(研修内容計画書)'!$I$248:$J$251,$C31),BR$8,"")</f>
        <v/>
      </c>
      <c r="BS31" s="407" t="str">
        <f>IF(COUNTIF('別紙1-4(研修内容計画書)'!$I$252:$J$255,$C31),BS$8,"")</f>
        <v/>
      </c>
      <c r="BT31" s="407" t="str">
        <f>IF(COUNTIF('別紙1-4(研修内容計画書)'!$I$256:$J$259,$C31),BT$8,"")</f>
        <v/>
      </c>
      <c r="BU31" s="407" t="str">
        <f>IF(COUNTIF('別紙1-4(研修内容計画書)'!$I$260:$J$263,$C31),BU$8,"")</f>
        <v/>
      </c>
      <c r="BV31" s="407" t="str">
        <f>IF(COUNTIF('別紙1-4(研修内容計画書)'!$I$264:$J$267,$C31),BV$8,"")</f>
        <v/>
      </c>
      <c r="BW31" s="407" t="str">
        <f>IF(COUNTIF('別紙1-4(研修内容計画書)'!$I$268:$J$271,$C31),BW$8,"")</f>
        <v/>
      </c>
      <c r="BX31" s="407" t="str">
        <f>IF(COUNTIF('別紙1-4(研修内容計画書)'!$I$272:$J$275,$C31),BX$8,"")</f>
        <v/>
      </c>
      <c r="BY31" s="407" t="str">
        <f>IF(COUNTIF('別紙1-4(研修内容計画書)'!$I$276:$J$279,$C31),BY$8,"")</f>
        <v/>
      </c>
      <c r="BZ31" s="407" t="str">
        <f>IF(COUNTIF('別紙1-4(研修内容計画書)'!$I$280:$J$283,$C31),BZ$8,"")</f>
        <v/>
      </c>
      <c r="CA31" s="407" t="str">
        <f>IF(COUNTIF('別紙1-4(研修内容計画書)'!$I$284:$J$287,$C31),CA$8,"")</f>
        <v/>
      </c>
      <c r="CB31" s="407" t="str">
        <f>IF(COUNTIF('別紙1-4(研修内容計画書)'!$I$288:$J$291,$C31),CB$8,"")</f>
        <v/>
      </c>
      <c r="CC31" s="407" t="str">
        <f>IF(COUNTIF('別紙1-4(研修内容計画書)'!$I$292:$J$295,$C31),CC$8,"")</f>
        <v/>
      </c>
      <c r="CD31" s="408"/>
      <c r="CE31" s="409"/>
    </row>
    <row r="32" spans="1:96" ht="18.75" customHeight="1">
      <c r="A32" s="416">
        <v>19</v>
      </c>
      <c r="B32" s="417" t="str">
        <f>IF(AND('別紙1-7(研修責任者教育担当者)'!E36="〇",'別紙1-7(研修責任者教育担当者)'!F36="〇"),"専任・兼任",IF('別紙1-7(研修責任者教育担当者)'!E36="〇","専任",IF('別紙1-7(研修責任者教育担当者)'!F36="〇","兼任","")))</f>
        <v/>
      </c>
      <c r="C32" s="418">
        <f>VLOOKUP(A32,'別紙1-7(研修責任者教育担当者)'!$B$18:$C$97,2,0)</f>
        <v>0</v>
      </c>
      <c r="D32" s="464" t="s">
        <v>206</v>
      </c>
      <c r="E32" s="465"/>
      <c r="F32" s="403" t="e">
        <f t="shared" si="3"/>
        <v>#DIV/0!</v>
      </c>
      <c r="G32" s="404" t="e">
        <f t="shared" si="4"/>
        <v>#DIV/0!</v>
      </c>
      <c r="H32" s="405">
        <f t="shared" si="5"/>
        <v>0</v>
      </c>
      <c r="I32" s="405"/>
      <c r="J32" s="406" t="str">
        <f>IF(COUNTIF('別紙1-4(研修内容計画書)'!$I$8:$J$11,$C32),J$8,"")</f>
        <v/>
      </c>
      <c r="K32" s="407" t="str">
        <f>IF(COUNTIF('別紙1-4(研修内容計画書)'!$I$12:$J$15,$C32),K$8,"")</f>
        <v/>
      </c>
      <c r="L32" s="407" t="str">
        <f>IF(COUNTIF('別紙1-4(研修内容計画書)'!$I$16:$J$19,$C32),L$8,"")</f>
        <v/>
      </c>
      <c r="M32" s="407" t="str">
        <f>IF(COUNTIF('別紙1-4(研修内容計画書)'!$I$20:$J$23,$C32),M$8,"")</f>
        <v/>
      </c>
      <c r="N32" s="407" t="str">
        <f>IF(COUNTIF('別紙1-4(研修内容計画書)'!$I$24:$J$27,$C32),N$8,"")</f>
        <v/>
      </c>
      <c r="O32" s="407" t="str">
        <f>IF(COUNTIF('別紙1-4(研修内容計画書)'!$I$28:$J$31,$C32),O$8,"")</f>
        <v/>
      </c>
      <c r="P32" s="407" t="str">
        <f>IF(COUNTIF('別紙1-4(研修内容計画書)'!$I$32:$J$35,$C32),P$8,"")</f>
        <v/>
      </c>
      <c r="Q32" s="407" t="str">
        <f>IF(COUNTIF('別紙1-4(研修内容計画書)'!$I$36:$J$39,$C32),Q$8,"")</f>
        <v/>
      </c>
      <c r="R32" s="407" t="str">
        <f>IF(COUNTIF('別紙1-4(研修内容計画書)'!$I$40:$J$43,$C32),R$8,"")</f>
        <v/>
      </c>
      <c r="S32" s="407" t="str">
        <f>IF(COUNTIF('別紙1-4(研修内容計画書)'!$I$44:$J$47,$C32),S$8,"")</f>
        <v/>
      </c>
      <c r="T32" s="407" t="str">
        <f>IF(COUNTIF('別紙1-4(研修内容計画書)'!$I$48:$J$51,$C32),T$8,"")</f>
        <v/>
      </c>
      <c r="U32" s="407" t="str">
        <f>IF(COUNTIF('別紙1-4(研修内容計画書)'!$I$52:$J$55,$C32),U$8,"")</f>
        <v/>
      </c>
      <c r="V32" s="407" t="str">
        <f>IF(COUNTIF('別紙1-4(研修内容計画書)'!$I$56:$J$59,$C32),V$8,"")</f>
        <v/>
      </c>
      <c r="W32" s="407" t="str">
        <f>IF(COUNTIF('別紙1-4(研修内容計画書)'!$I$60:$J$63,$C32),W$8,"")</f>
        <v/>
      </c>
      <c r="X32" s="407" t="str">
        <f>IF(COUNTIF('別紙1-4(研修内容計画書)'!$I$64:$J$67,$C32),X$8,"")</f>
        <v/>
      </c>
      <c r="Y32" s="407" t="str">
        <f>IF(COUNTIF('別紙1-4(研修内容計画書)'!$I$68:$J$71,$C32),Y$8,"")</f>
        <v/>
      </c>
      <c r="Z32" s="407" t="str">
        <f>IF(COUNTIF('別紙1-4(研修内容計画書)'!$I$72:$J$75,$C32),Z$8,"")</f>
        <v/>
      </c>
      <c r="AA32" s="407" t="str">
        <f>IF(COUNTIF('別紙1-4(研修内容計画書)'!$I$76:$J$79,$C32),AA$8,"")</f>
        <v/>
      </c>
      <c r="AB32" s="407" t="str">
        <f>IF(COUNTIF('別紙1-4(研修内容計画書)'!$I$80:$J$83,$C32),AB$8,"")</f>
        <v/>
      </c>
      <c r="AC32" s="407" t="str">
        <f>IF(COUNTIF('別紙1-4(研修内容計画書)'!$I$84:$J$87,$C32),AC$8,"")</f>
        <v/>
      </c>
      <c r="AD32" s="407" t="str">
        <f>IF(COUNTIF('別紙1-4(研修内容計画書)'!$I$88:$J$91,$C32),AD$8,"")</f>
        <v/>
      </c>
      <c r="AE32" s="407" t="str">
        <f>IF(COUNTIF('別紙1-4(研修内容計画書)'!$I$92:$J$95,$C32),AE$8,"")</f>
        <v/>
      </c>
      <c r="AF32" s="407" t="str">
        <f>IF(COUNTIF('別紙1-4(研修内容計画書)'!$I$96:$J$99,$C32),AF$8,"")</f>
        <v/>
      </c>
      <c r="AG32" s="407" t="str">
        <f>IF(COUNTIF('別紙1-4(研修内容計画書)'!$I$100:$J$103,$C32),AG$8,"")</f>
        <v/>
      </c>
      <c r="AH32" s="407" t="str">
        <f>IF(COUNTIF('別紙1-4(研修内容計画書)'!$I$104:$J$107,$C32),AH$8,"")</f>
        <v/>
      </c>
      <c r="AI32" s="407" t="str">
        <f>IF(COUNTIF('別紙1-4(研修内容計画書)'!$I$108:$J$111,$C32),AI$8,"")</f>
        <v/>
      </c>
      <c r="AJ32" s="407" t="str">
        <f>IF(COUNTIF('別紙1-4(研修内容計画書)'!$I$112:$J$115,$C32),AJ$8,"")</f>
        <v/>
      </c>
      <c r="AK32" s="407" t="str">
        <f>IF(COUNTIF('別紙1-4(研修内容計画書)'!$I$116:$J$119,$C32),AK$8,"")</f>
        <v/>
      </c>
      <c r="AL32" s="407" t="str">
        <f>IF(COUNTIF('別紙1-4(研修内容計画書)'!$I$120:$J$123,$C32),AL$8,"")</f>
        <v/>
      </c>
      <c r="AM32" s="407" t="str">
        <f>IF(COUNTIF('別紙1-4(研修内容計画書)'!$I$124:$J$127,$C32),AM$8,"")</f>
        <v/>
      </c>
      <c r="AN32" s="407" t="str">
        <f>IF(COUNTIF('別紙1-4(研修内容計画書)'!$I$128:$J$131,$C32),AN$8,"")</f>
        <v/>
      </c>
      <c r="AO32" s="407" t="str">
        <f>IF(COUNTIF('別紙1-4(研修内容計画書)'!$I$132:$J$135,$C32),AO$8,"")</f>
        <v/>
      </c>
      <c r="AP32" s="407" t="str">
        <f>IF(COUNTIF('別紙1-4(研修内容計画書)'!$I$136:$J$139,$C32),AP$8,"")</f>
        <v/>
      </c>
      <c r="AQ32" s="407" t="str">
        <f>IF(COUNTIF('別紙1-4(研修内容計画書)'!$I$140:$J$143,$C32),AQ$8,"")</f>
        <v/>
      </c>
      <c r="AR32" s="407" t="str">
        <f>IF(COUNTIF('別紙1-4(研修内容計画書)'!$I$144:$J$147,$C32),AR$8,"")</f>
        <v/>
      </c>
      <c r="AS32" s="407" t="str">
        <f>IF(COUNTIF('別紙1-4(研修内容計画書)'!$I$148:$J$151,$C32),AS$8,"")</f>
        <v/>
      </c>
      <c r="AT32" s="407" t="str">
        <f>IF(COUNTIF('別紙1-4(研修内容計画書)'!$I$152:$J$155,$C32),AT$8,"")</f>
        <v/>
      </c>
      <c r="AU32" s="407" t="str">
        <f>IF(COUNTIF('別紙1-4(研修内容計画書)'!$I$156:$J$159,$C32),AU$8,"")</f>
        <v/>
      </c>
      <c r="AV32" s="407" t="str">
        <f>IF(COUNTIF('別紙1-4(研修内容計画書)'!$I$160:$J$163,$C32),AV$8,"")</f>
        <v/>
      </c>
      <c r="AW32" s="407" t="str">
        <f>IF(COUNTIF('別紙1-4(研修内容計画書)'!$I$164:$J$167,$C32),AW$8,"")</f>
        <v/>
      </c>
      <c r="AX32" s="407" t="str">
        <f>IF(COUNTIF('別紙1-4(研修内容計画書)'!$I$168:$J$171,$C32),AX$8,"")</f>
        <v/>
      </c>
      <c r="AY32" s="407" t="str">
        <f>IF(COUNTIF('別紙1-4(研修内容計画書)'!$I$172:$J$175,$C32),AY$8,"")</f>
        <v/>
      </c>
      <c r="AZ32" s="407" t="str">
        <f>IF(COUNTIF('別紙1-4(研修内容計画書)'!$I$176:$J$179,$C32),AZ$8,"")</f>
        <v/>
      </c>
      <c r="BA32" s="407" t="str">
        <f>IF(COUNTIF('別紙1-4(研修内容計画書)'!$I$180:$J$183,$C32),BA$8,"")</f>
        <v/>
      </c>
      <c r="BB32" s="407" t="str">
        <f>IF(COUNTIF('別紙1-4(研修内容計画書)'!$I$184:$J$187,$C32),BB$8,"")</f>
        <v/>
      </c>
      <c r="BC32" s="407" t="str">
        <f>IF(COUNTIF('別紙1-4(研修内容計画書)'!$I$188:$J$191,$C32),BC$8,"")</f>
        <v/>
      </c>
      <c r="BD32" s="407" t="str">
        <f>IF(COUNTIF('別紙1-4(研修内容計画書)'!$I$192:$J$195,$C32),BD$8,"")</f>
        <v/>
      </c>
      <c r="BE32" s="407" t="str">
        <f>IF(COUNTIF('別紙1-4(研修内容計画書)'!$I$196:$J$199,$C32),BE$8,"")</f>
        <v/>
      </c>
      <c r="BF32" s="407" t="str">
        <f>IF(COUNTIF('別紙1-4(研修内容計画書)'!$I$200:$J$203,$C32),BF$8,"")</f>
        <v/>
      </c>
      <c r="BG32" s="407" t="str">
        <f>IF(COUNTIF('別紙1-4(研修内容計画書)'!$I$204:$J$207,$C32),BG$8,"")</f>
        <v/>
      </c>
      <c r="BH32" s="407" t="str">
        <f>IF(COUNTIF('別紙1-4(研修内容計画書)'!$I$208:$J$211,$C32),BH$8,"")</f>
        <v/>
      </c>
      <c r="BI32" s="407" t="str">
        <f>IF(COUNTIF('別紙1-4(研修内容計画書)'!$I$212:$J$215,$C32),BI$8,"")</f>
        <v/>
      </c>
      <c r="BJ32" s="407" t="str">
        <f>IF(COUNTIF('別紙1-4(研修内容計画書)'!$I$216:$J$219,$C32),BJ$8,"")</f>
        <v/>
      </c>
      <c r="BK32" s="407" t="str">
        <f>IF(COUNTIF('別紙1-4(研修内容計画書)'!$I$220:$J$223,$C32),BK$8,"")</f>
        <v/>
      </c>
      <c r="BL32" s="407" t="str">
        <f>IF(COUNTIF('別紙1-4(研修内容計画書)'!$I$224:$J$227,$C32),BL$8,"")</f>
        <v/>
      </c>
      <c r="BM32" s="407" t="str">
        <f>IF(COUNTIF('別紙1-4(研修内容計画書)'!$I$228:$J$231,$C32),BM$8,"")</f>
        <v/>
      </c>
      <c r="BN32" s="407" t="str">
        <f>IF(COUNTIF('別紙1-4(研修内容計画書)'!$I$232:$J$235,$C32),BN$8,"")</f>
        <v/>
      </c>
      <c r="BO32" s="407" t="str">
        <f>IF(COUNTIF('別紙1-4(研修内容計画書)'!$I$236:$J$239,$C32),BO$8,"")</f>
        <v/>
      </c>
      <c r="BP32" s="407" t="str">
        <f>IF(COUNTIF('別紙1-4(研修内容計画書)'!$I$240:$J$243,$C32),BP$8,"")</f>
        <v/>
      </c>
      <c r="BQ32" s="407" t="str">
        <f>IF(COUNTIF('別紙1-4(研修内容計画書)'!$I$244:$J$247,$C32),BQ$8,"")</f>
        <v/>
      </c>
      <c r="BR32" s="407" t="str">
        <f>IF(COUNTIF('別紙1-4(研修内容計画書)'!$I$248:$J$251,$C32),BR$8,"")</f>
        <v/>
      </c>
      <c r="BS32" s="407" t="str">
        <f>IF(COUNTIF('別紙1-4(研修内容計画書)'!$I$252:$J$255,$C32),BS$8,"")</f>
        <v/>
      </c>
      <c r="BT32" s="407" t="str">
        <f>IF(COUNTIF('別紙1-4(研修内容計画書)'!$I$256:$J$259,$C32),BT$8,"")</f>
        <v/>
      </c>
      <c r="BU32" s="407" t="str">
        <f>IF(COUNTIF('別紙1-4(研修内容計画書)'!$I$260:$J$263,$C32),BU$8,"")</f>
        <v/>
      </c>
      <c r="BV32" s="407" t="str">
        <f>IF(COUNTIF('別紙1-4(研修内容計画書)'!$I$264:$J$267,$C32),BV$8,"")</f>
        <v/>
      </c>
      <c r="BW32" s="407" t="str">
        <f>IF(COUNTIF('別紙1-4(研修内容計画書)'!$I$268:$J$271,$C32),BW$8,"")</f>
        <v/>
      </c>
      <c r="BX32" s="407" t="str">
        <f>IF(COUNTIF('別紙1-4(研修内容計画書)'!$I$272:$J$275,$C32),BX$8,"")</f>
        <v/>
      </c>
      <c r="BY32" s="407" t="str">
        <f>IF(COUNTIF('別紙1-4(研修内容計画書)'!$I$276:$J$279,$C32),BY$8,"")</f>
        <v/>
      </c>
      <c r="BZ32" s="407" t="str">
        <f>IF(COUNTIF('別紙1-4(研修内容計画書)'!$I$280:$J$283,$C32),BZ$8,"")</f>
        <v/>
      </c>
      <c r="CA32" s="407" t="str">
        <f>IF(COUNTIF('別紙1-4(研修内容計画書)'!$I$284:$J$287,$C32),CA$8,"")</f>
        <v/>
      </c>
      <c r="CB32" s="407" t="str">
        <f>IF(COUNTIF('別紙1-4(研修内容計画書)'!$I$288:$J$291,$C32),CB$8,"")</f>
        <v/>
      </c>
      <c r="CC32" s="407" t="str">
        <f>IF(COUNTIF('別紙1-4(研修内容計画書)'!$I$292:$J$295,$C32),CC$8,"")</f>
        <v/>
      </c>
      <c r="CD32" s="408"/>
      <c r="CE32" s="409"/>
    </row>
    <row r="33" spans="1:83" ht="18.75" customHeight="1">
      <c r="A33" s="416">
        <v>20</v>
      </c>
      <c r="B33" s="417" t="str">
        <f>IF(AND('別紙1-7(研修責任者教育担当者)'!E37="〇",'別紙1-7(研修責任者教育担当者)'!F37="〇"),"専任・兼任",IF('別紙1-7(研修責任者教育担当者)'!E37="〇","専任",IF('別紙1-7(研修責任者教育担当者)'!F37="〇","兼任","")))</f>
        <v/>
      </c>
      <c r="C33" s="418">
        <f>VLOOKUP(A33,'別紙1-7(研修責任者教育担当者)'!$B$18:$C$97,2,0)</f>
        <v>0</v>
      </c>
      <c r="D33" s="464" t="s">
        <v>206</v>
      </c>
      <c r="E33" s="465"/>
      <c r="F33" s="403" t="e">
        <f t="shared" si="3"/>
        <v>#DIV/0!</v>
      </c>
      <c r="G33" s="404" t="e">
        <f t="shared" si="4"/>
        <v>#DIV/0!</v>
      </c>
      <c r="H33" s="405">
        <f t="shared" si="5"/>
        <v>0</v>
      </c>
      <c r="I33" s="405"/>
      <c r="J33" s="406" t="str">
        <f>IF(COUNTIF('別紙1-4(研修内容計画書)'!$I$8:$J$11,$C33),J$8,"")</f>
        <v/>
      </c>
      <c r="K33" s="407" t="str">
        <f>IF(COUNTIF('別紙1-4(研修内容計画書)'!$I$12:$J$15,$C33),K$8,"")</f>
        <v/>
      </c>
      <c r="L33" s="407" t="str">
        <f>IF(COUNTIF('別紙1-4(研修内容計画書)'!$I$16:$J$19,$C33),L$8,"")</f>
        <v/>
      </c>
      <c r="M33" s="407" t="str">
        <f>IF(COUNTIF('別紙1-4(研修内容計画書)'!$I$20:$J$23,$C33),M$8,"")</f>
        <v/>
      </c>
      <c r="N33" s="407" t="str">
        <f>IF(COUNTIF('別紙1-4(研修内容計画書)'!$I$24:$J$27,$C33),N$8,"")</f>
        <v/>
      </c>
      <c r="O33" s="407" t="str">
        <f>IF(COUNTIF('別紙1-4(研修内容計画書)'!$I$28:$J$31,$C33),O$8,"")</f>
        <v/>
      </c>
      <c r="P33" s="407" t="str">
        <f>IF(COUNTIF('別紙1-4(研修内容計画書)'!$I$32:$J$35,$C33),P$8,"")</f>
        <v/>
      </c>
      <c r="Q33" s="407" t="str">
        <f>IF(COUNTIF('別紙1-4(研修内容計画書)'!$I$36:$J$39,$C33),Q$8,"")</f>
        <v/>
      </c>
      <c r="R33" s="407" t="str">
        <f>IF(COUNTIF('別紙1-4(研修内容計画書)'!$I$40:$J$43,$C33),R$8,"")</f>
        <v/>
      </c>
      <c r="S33" s="407" t="str">
        <f>IF(COUNTIF('別紙1-4(研修内容計画書)'!$I$44:$J$47,$C33),S$8,"")</f>
        <v/>
      </c>
      <c r="T33" s="407" t="str">
        <f>IF(COUNTIF('別紙1-4(研修内容計画書)'!$I$48:$J$51,$C33),T$8,"")</f>
        <v/>
      </c>
      <c r="U33" s="407" t="str">
        <f>IF(COUNTIF('別紙1-4(研修内容計画書)'!$I$52:$J$55,$C33),U$8,"")</f>
        <v/>
      </c>
      <c r="V33" s="407" t="str">
        <f>IF(COUNTIF('別紙1-4(研修内容計画書)'!$I$56:$J$59,$C33),V$8,"")</f>
        <v/>
      </c>
      <c r="W33" s="407" t="str">
        <f>IF(COUNTIF('別紙1-4(研修内容計画書)'!$I$60:$J$63,$C33),W$8,"")</f>
        <v/>
      </c>
      <c r="X33" s="407" t="str">
        <f>IF(COUNTIF('別紙1-4(研修内容計画書)'!$I$64:$J$67,$C33),X$8,"")</f>
        <v/>
      </c>
      <c r="Y33" s="407" t="str">
        <f>IF(COUNTIF('別紙1-4(研修内容計画書)'!$I$68:$J$71,$C33),Y$8,"")</f>
        <v/>
      </c>
      <c r="Z33" s="407" t="str">
        <f>IF(COUNTIF('別紙1-4(研修内容計画書)'!$I$72:$J$75,$C33),Z$8,"")</f>
        <v/>
      </c>
      <c r="AA33" s="407" t="str">
        <f>IF(COUNTIF('別紙1-4(研修内容計画書)'!$I$76:$J$79,$C33),AA$8,"")</f>
        <v/>
      </c>
      <c r="AB33" s="407" t="str">
        <f>IF(COUNTIF('別紙1-4(研修内容計画書)'!$I$80:$J$83,$C33),AB$8,"")</f>
        <v/>
      </c>
      <c r="AC33" s="407" t="str">
        <f>IF(COUNTIF('別紙1-4(研修内容計画書)'!$I$84:$J$87,$C33),AC$8,"")</f>
        <v/>
      </c>
      <c r="AD33" s="407" t="str">
        <f>IF(COUNTIF('別紙1-4(研修内容計画書)'!$I$88:$J$91,$C33),AD$8,"")</f>
        <v/>
      </c>
      <c r="AE33" s="407" t="str">
        <f>IF(COUNTIF('別紙1-4(研修内容計画書)'!$I$92:$J$95,$C33),AE$8,"")</f>
        <v/>
      </c>
      <c r="AF33" s="407" t="str">
        <f>IF(COUNTIF('別紙1-4(研修内容計画書)'!$I$96:$J$99,$C33),AF$8,"")</f>
        <v/>
      </c>
      <c r="AG33" s="407" t="str">
        <f>IF(COUNTIF('別紙1-4(研修内容計画書)'!$I$100:$J$103,$C33),AG$8,"")</f>
        <v/>
      </c>
      <c r="AH33" s="407" t="str">
        <f>IF(COUNTIF('別紙1-4(研修内容計画書)'!$I$104:$J$107,$C33),AH$8,"")</f>
        <v/>
      </c>
      <c r="AI33" s="407" t="str">
        <f>IF(COUNTIF('別紙1-4(研修内容計画書)'!$I$108:$J$111,$C33),AI$8,"")</f>
        <v/>
      </c>
      <c r="AJ33" s="407" t="str">
        <f>IF(COUNTIF('別紙1-4(研修内容計画書)'!$I$112:$J$115,$C33),AJ$8,"")</f>
        <v/>
      </c>
      <c r="AK33" s="407" t="str">
        <f>IF(COUNTIF('別紙1-4(研修内容計画書)'!$I$116:$J$119,$C33),AK$8,"")</f>
        <v/>
      </c>
      <c r="AL33" s="407" t="str">
        <f>IF(COUNTIF('別紙1-4(研修内容計画書)'!$I$120:$J$123,$C33),AL$8,"")</f>
        <v/>
      </c>
      <c r="AM33" s="407" t="str">
        <f>IF(COUNTIF('別紙1-4(研修内容計画書)'!$I$124:$J$127,$C33),AM$8,"")</f>
        <v/>
      </c>
      <c r="AN33" s="407" t="str">
        <f>IF(COUNTIF('別紙1-4(研修内容計画書)'!$I$128:$J$131,$C33),AN$8,"")</f>
        <v/>
      </c>
      <c r="AO33" s="407" t="str">
        <f>IF(COUNTIF('別紙1-4(研修内容計画書)'!$I$132:$J$135,$C33),AO$8,"")</f>
        <v/>
      </c>
      <c r="AP33" s="407" t="str">
        <f>IF(COUNTIF('別紙1-4(研修内容計画書)'!$I$136:$J$139,$C33),AP$8,"")</f>
        <v/>
      </c>
      <c r="AQ33" s="407" t="str">
        <f>IF(COUNTIF('別紙1-4(研修内容計画書)'!$I$140:$J$143,$C33),AQ$8,"")</f>
        <v/>
      </c>
      <c r="AR33" s="407" t="str">
        <f>IF(COUNTIF('別紙1-4(研修内容計画書)'!$I$144:$J$147,$C33),AR$8,"")</f>
        <v/>
      </c>
      <c r="AS33" s="407" t="str">
        <f>IF(COUNTIF('別紙1-4(研修内容計画書)'!$I$148:$J$151,$C33),AS$8,"")</f>
        <v/>
      </c>
      <c r="AT33" s="407" t="str">
        <f>IF(COUNTIF('別紙1-4(研修内容計画書)'!$I$152:$J$155,$C33),AT$8,"")</f>
        <v/>
      </c>
      <c r="AU33" s="407" t="str">
        <f>IF(COUNTIF('別紙1-4(研修内容計画書)'!$I$156:$J$159,$C33),AU$8,"")</f>
        <v/>
      </c>
      <c r="AV33" s="407" t="str">
        <f>IF(COUNTIF('別紙1-4(研修内容計画書)'!$I$160:$J$163,$C33),AV$8,"")</f>
        <v/>
      </c>
      <c r="AW33" s="407" t="str">
        <f>IF(COUNTIF('別紙1-4(研修内容計画書)'!$I$164:$J$167,$C33),AW$8,"")</f>
        <v/>
      </c>
      <c r="AX33" s="407" t="str">
        <f>IF(COUNTIF('別紙1-4(研修内容計画書)'!$I$168:$J$171,$C33),AX$8,"")</f>
        <v/>
      </c>
      <c r="AY33" s="407" t="str">
        <f>IF(COUNTIF('別紙1-4(研修内容計画書)'!$I$172:$J$175,$C33),AY$8,"")</f>
        <v/>
      </c>
      <c r="AZ33" s="407" t="str">
        <f>IF(COUNTIF('別紙1-4(研修内容計画書)'!$I$176:$J$179,$C33),AZ$8,"")</f>
        <v/>
      </c>
      <c r="BA33" s="407" t="str">
        <f>IF(COUNTIF('別紙1-4(研修内容計画書)'!$I$180:$J$183,$C33),BA$8,"")</f>
        <v/>
      </c>
      <c r="BB33" s="407" t="str">
        <f>IF(COUNTIF('別紙1-4(研修内容計画書)'!$I$184:$J$187,$C33),BB$8,"")</f>
        <v/>
      </c>
      <c r="BC33" s="407" t="str">
        <f>IF(COUNTIF('別紙1-4(研修内容計画書)'!$I$188:$J$191,$C33),BC$8,"")</f>
        <v/>
      </c>
      <c r="BD33" s="407" t="str">
        <f>IF(COUNTIF('別紙1-4(研修内容計画書)'!$I$192:$J$195,$C33),BD$8,"")</f>
        <v/>
      </c>
      <c r="BE33" s="407" t="str">
        <f>IF(COUNTIF('別紙1-4(研修内容計画書)'!$I$196:$J$199,$C33),BE$8,"")</f>
        <v/>
      </c>
      <c r="BF33" s="407" t="str">
        <f>IF(COUNTIF('別紙1-4(研修内容計画書)'!$I$200:$J$203,$C33),BF$8,"")</f>
        <v/>
      </c>
      <c r="BG33" s="407" t="str">
        <f>IF(COUNTIF('別紙1-4(研修内容計画書)'!$I$204:$J$207,$C33),BG$8,"")</f>
        <v/>
      </c>
      <c r="BH33" s="407" t="str">
        <f>IF(COUNTIF('別紙1-4(研修内容計画書)'!$I$208:$J$211,$C33),BH$8,"")</f>
        <v/>
      </c>
      <c r="BI33" s="407" t="str">
        <f>IF(COUNTIF('別紙1-4(研修内容計画書)'!$I$212:$J$215,$C33),BI$8,"")</f>
        <v/>
      </c>
      <c r="BJ33" s="407" t="str">
        <f>IF(COUNTIF('別紙1-4(研修内容計画書)'!$I$216:$J$219,$C33),BJ$8,"")</f>
        <v/>
      </c>
      <c r="BK33" s="407" t="str">
        <f>IF(COUNTIF('別紙1-4(研修内容計画書)'!$I$220:$J$223,$C33),BK$8,"")</f>
        <v/>
      </c>
      <c r="BL33" s="407" t="str">
        <f>IF(COUNTIF('別紙1-4(研修内容計画書)'!$I$224:$J$227,$C33),BL$8,"")</f>
        <v/>
      </c>
      <c r="BM33" s="407" t="str">
        <f>IF(COUNTIF('別紙1-4(研修内容計画書)'!$I$228:$J$231,$C33),BM$8,"")</f>
        <v/>
      </c>
      <c r="BN33" s="407" t="str">
        <f>IF(COUNTIF('別紙1-4(研修内容計画書)'!$I$232:$J$235,$C33),BN$8,"")</f>
        <v/>
      </c>
      <c r="BO33" s="407" t="str">
        <f>IF(COUNTIF('別紙1-4(研修内容計画書)'!$I$236:$J$239,$C33),BO$8,"")</f>
        <v/>
      </c>
      <c r="BP33" s="407" t="str">
        <f>IF(COUNTIF('別紙1-4(研修内容計画書)'!$I$240:$J$243,$C33),BP$8,"")</f>
        <v/>
      </c>
      <c r="BQ33" s="407" t="str">
        <f>IF(COUNTIF('別紙1-4(研修内容計画書)'!$I$244:$J$247,$C33),BQ$8,"")</f>
        <v/>
      </c>
      <c r="BR33" s="407" t="str">
        <f>IF(COUNTIF('別紙1-4(研修内容計画書)'!$I$248:$J$251,$C33),BR$8,"")</f>
        <v/>
      </c>
      <c r="BS33" s="407" t="str">
        <f>IF(COUNTIF('別紙1-4(研修内容計画書)'!$I$252:$J$255,$C33),BS$8,"")</f>
        <v/>
      </c>
      <c r="BT33" s="407" t="str">
        <f>IF(COUNTIF('別紙1-4(研修内容計画書)'!$I$256:$J$259,$C33),BT$8,"")</f>
        <v/>
      </c>
      <c r="BU33" s="407" t="str">
        <f>IF(COUNTIF('別紙1-4(研修内容計画書)'!$I$260:$J$263,$C33),BU$8,"")</f>
        <v/>
      </c>
      <c r="BV33" s="407" t="str">
        <f>IF(COUNTIF('別紙1-4(研修内容計画書)'!$I$264:$J$267,$C33),BV$8,"")</f>
        <v/>
      </c>
      <c r="BW33" s="407" t="str">
        <f>IF(COUNTIF('別紙1-4(研修内容計画書)'!$I$268:$J$271,$C33),BW$8,"")</f>
        <v/>
      </c>
      <c r="BX33" s="407" t="str">
        <f>IF(COUNTIF('別紙1-4(研修内容計画書)'!$I$272:$J$275,$C33),BX$8,"")</f>
        <v/>
      </c>
      <c r="BY33" s="407" t="str">
        <f>IF(COUNTIF('別紙1-4(研修内容計画書)'!$I$276:$J$279,$C33),BY$8,"")</f>
        <v/>
      </c>
      <c r="BZ33" s="407" t="str">
        <f>IF(COUNTIF('別紙1-4(研修内容計画書)'!$I$280:$J$283,$C33),BZ$8,"")</f>
        <v/>
      </c>
      <c r="CA33" s="407" t="str">
        <f>IF(COUNTIF('別紙1-4(研修内容計画書)'!$I$284:$J$287,$C33),CA$8,"")</f>
        <v/>
      </c>
      <c r="CB33" s="407" t="str">
        <f>IF(COUNTIF('別紙1-4(研修内容計画書)'!$I$288:$J$291,$C33),CB$8,"")</f>
        <v/>
      </c>
      <c r="CC33" s="407" t="str">
        <f>IF(COUNTIF('別紙1-4(研修内容計画書)'!$I$292:$J$295,$C33),CC$8,"")</f>
        <v/>
      </c>
      <c r="CD33" s="408"/>
      <c r="CE33" s="409"/>
    </row>
    <row r="34" spans="1:83" ht="18.75" customHeight="1">
      <c r="A34" s="416">
        <v>21</v>
      </c>
      <c r="B34" s="417" t="str">
        <f>IF(AND('別紙1-7(研修責任者教育担当者)'!E38="〇",'別紙1-7(研修責任者教育担当者)'!F38="〇"),"専任・兼任",IF('別紙1-7(研修責任者教育担当者)'!E38="〇","専任",IF('別紙1-7(研修責任者教育担当者)'!F38="〇","兼任","")))</f>
        <v/>
      </c>
      <c r="C34" s="418">
        <f>VLOOKUP(A34,'別紙1-7(研修責任者教育担当者)'!$B$18:$C$97,2,0)</f>
        <v>0</v>
      </c>
      <c r="D34" s="464" t="s">
        <v>206</v>
      </c>
      <c r="E34" s="465"/>
      <c r="F34" s="403" t="e">
        <f t="shared" si="3"/>
        <v>#DIV/0!</v>
      </c>
      <c r="G34" s="404" t="e">
        <f t="shared" si="4"/>
        <v>#DIV/0!</v>
      </c>
      <c r="H34" s="405">
        <f t="shared" si="5"/>
        <v>0</v>
      </c>
      <c r="I34" s="405"/>
      <c r="J34" s="406" t="str">
        <f>IF(COUNTIF('別紙1-4(研修内容計画書)'!$I$8:$J$11,$C34),J$8,"")</f>
        <v/>
      </c>
      <c r="K34" s="407" t="str">
        <f>IF(COUNTIF('別紙1-4(研修内容計画書)'!$I$12:$J$15,$C34),K$8,"")</f>
        <v/>
      </c>
      <c r="L34" s="407" t="str">
        <f>IF(COUNTIF('別紙1-4(研修内容計画書)'!$I$16:$J$19,$C34),L$8,"")</f>
        <v/>
      </c>
      <c r="M34" s="407" t="str">
        <f>IF(COUNTIF('別紙1-4(研修内容計画書)'!$I$20:$J$23,$C34),M$8,"")</f>
        <v/>
      </c>
      <c r="N34" s="407" t="str">
        <f>IF(COUNTIF('別紙1-4(研修内容計画書)'!$I$24:$J$27,$C34),N$8,"")</f>
        <v/>
      </c>
      <c r="O34" s="407" t="str">
        <f>IF(COUNTIF('別紙1-4(研修内容計画書)'!$I$28:$J$31,$C34),O$8,"")</f>
        <v/>
      </c>
      <c r="P34" s="407" t="str">
        <f>IF(COUNTIF('別紙1-4(研修内容計画書)'!$I$32:$J$35,$C34),P$8,"")</f>
        <v/>
      </c>
      <c r="Q34" s="407" t="str">
        <f>IF(COUNTIF('別紙1-4(研修内容計画書)'!$I$36:$J$39,$C34),Q$8,"")</f>
        <v/>
      </c>
      <c r="R34" s="407" t="str">
        <f>IF(COUNTIF('別紙1-4(研修内容計画書)'!$I$40:$J$43,$C34),R$8,"")</f>
        <v/>
      </c>
      <c r="S34" s="407" t="str">
        <f>IF(COUNTIF('別紙1-4(研修内容計画書)'!$I$44:$J$47,$C34),S$8,"")</f>
        <v/>
      </c>
      <c r="T34" s="407" t="str">
        <f>IF(COUNTIF('別紙1-4(研修内容計画書)'!$I$48:$J$51,$C34),T$8,"")</f>
        <v/>
      </c>
      <c r="U34" s="407" t="str">
        <f>IF(COUNTIF('別紙1-4(研修内容計画書)'!$I$52:$J$55,$C34),U$8,"")</f>
        <v/>
      </c>
      <c r="V34" s="407" t="str">
        <f>IF(COUNTIF('別紙1-4(研修内容計画書)'!$I$56:$J$59,$C34),V$8,"")</f>
        <v/>
      </c>
      <c r="W34" s="407" t="str">
        <f>IF(COUNTIF('別紙1-4(研修内容計画書)'!$I$60:$J$63,$C34),W$8,"")</f>
        <v/>
      </c>
      <c r="X34" s="407" t="str">
        <f>IF(COUNTIF('別紙1-4(研修内容計画書)'!$I$64:$J$67,$C34),X$8,"")</f>
        <v/>
      </c>
      <c r="Y34" s="407" t="str">
        <f>IF(COUNTIF('別紙1-4(研修内容計画書)'!$I$68:$J$71,$C34),Y$8,"")</f>
        <v/>
      </c>
      <c r="Z34" s="407" t="str">
        <f>IF(COUNTIF('別紙1-4(研修内容計画書)'!$I$72:$J$75,$C34),Z$8,"")</f>
        <v/>
      </c>
      <c r="AA34" s="407" t="str">
        <f>IF(COUNTIF('別紙1-4(研修内容計画書)'!$I$76:$J$79,$C34),AA$8,"")</f>
        <v/>
      </c>
      <c r="AB34" s="407" t="str">
        <f>IF(COUNTIF('別紙1-4(研修内容計画書)'!$I$80:$J$83,$C34),AB$8,"")</f>
        <v/>
      </c>
      <c r="AC34" s="407" t="str">
        <f>IF(COUNTIF('別紙1-4(研修内容計画書)'!$I$84:$J$87,$C34),AC$8,"")</f>
        <v/>
      </c>
      <c r="AD34" s="407" t="str">
        <f>IF(COUNTIF('別紙1-4(研修内容計画書)'!$I$88:$J$91,$C34),AD$8,"")</f>
        <v/>
      </c>
      <c r="AE34" s="407" t="str">
        <f>IF(COUNTIF('別紙1-4(研修内容計画書)'!$I$92:$J$95,$C34),AE$8,"")</f>
        <v/>
      </c>
      <c r="AF34" s="407" t="str">
        <f>IF(COUNTIF('別紙1-4(研修内容計画書)'!$I$96:$J$99,$C34),AF$8,"")</f>
        <v/>
      </c>
      <c r="AG34" s="407" t="str">
        <f>IF(COUNTIF('別紙1-4(研修内容計画書)'!$I$100:$J$103,$C34),AG$8,"")</f>
        <v/>
      </c>
      <c r="AH34" s="407" t="str">
        <f>IF(COUNTIF('別紙1-4(研修内容計画書)'!$I$104:$J$107,$C34),AH$8,"")</f>
        <v/>
      </c>
      <c r="AI34" s="407" t="str">
        <f>IF(COUNTIF('別紙1-4(研修内容計画書)'!$I$108:$J$111,$C34),AI$8,"")</f>
        <v/>
      </c>
      <c r="AJ34" s="407" t="str">
        <f>IF(COUNTIF('別紙1-4(研修内容計画書)'!$I$112:$J$115,$C34),AJ$8,"")</f>
        <v/>
      </c>
      <c r="AK34" s="407" t="str">
        <f>IF(COUNTIF('別紙1-4(研修内容計画書)'!$I$116:$J$119,$C34),AK$8,"")</f>
        <v/>
      </c>
      <c r="AL34" s="407" t="str">
        <f>IF(COUNTIF('別紙1-4(研修内容計画書)'!$I$120:$J$123,$C34),AL$8,"")</f>
        <v/>
      </c>
      <c r="AM34" s="407" t="str">
        <f>IF(COUNTIF('別紙1-4(研修内容計画書)'!$I$124:$J$127,$C34),AM$8,"")</f>
        <v/>
      </c>
      <c r="AN34" s="407" t="str">
        <f>IF(COUNTIF('別紙1-4(研修内容計画書)'!$I$128:$J$131,$C34),AN$8,"")</f>
        <v/>
      </c>
      <c r="AO34" s="407" t="str">
        <f>IF(COUNTIF('別紙1-4(研修内容計画書)'!$I$132:$J$135,$C34),AO$8,"")</f>
        <v/>
      </c>
      <c r="AP34" s="407" t="str">
        <f>IF(COUNTIF('別紙1-4(研修内容計画書)'!$I$136:$J$139,$C34),AP$8,"")</f>
        <v/>
      </c>
      <c r="AQ34" s="407" t="str">
        <f>IF(COUNTIF('別紙1-4(研修内容計画書)'!$I$140:$J$143,$C34),AQ$8,"")</f>
        <v/>
      </c>
      <c r="AR34" s="407" t="str">
        <f>IF(COUNTIF('別紙1-4(研修内容計画書)'!$I$144:$J$147,$C34),AR$8,"")</f>
        <v/>
      </c>
      <c r="AS34" s="407" t="str">
        <f>IF(COUNTIF('別紙1-4(研修内容計画書)'!$I$148:$J$151,$C34),AS$8,"")</f>
        <v/>
      </c>
      <c r="AT34" s="407" t="str">
        <f>IF(COUNTIF('別紙1-4(研修内容計画書)'!$I$152:$J$155,$C34),AT$8,"")</f>
        <v/>
      </c>
      <c r="AU34" s="407" t="str">
        <f>IF(COUNTIF('別紙1-4(研修内容計画書)'!$I$156:$J$159,$C34),AU$8,"")</f>
        <v/>
      </c>
      <c r="AV34" s="407" t="str">
        <f>IF(COUNTIF('別紙1-4(研修内容計画書)'!$I$160:$J$163,$C34),AV$8,"")</f>
        <v/>
      </c>
      <c r="AW34" s="407" t="str">
        <f>IF(COUNTIF('別紙1-4(研修内容計画書)'!$I$164:$J$167,$C34),AW$8,"")</f>
        <v/>
      </c>
      <c r="AX34" s="407" t="str">
        <f>IF(COUNTIF('別紙1-4(研修内容計画書)'!$I$168:$J$171,$C34),AX$8,"")</f>
        <v/>
      </c>
      <c r="AY34" s="407" t="str">
        <f>IF(COUNTIF('別紙1-4(研修内容計画書)'!$I$172:$J$175,$C34),AY$8,"")</f>
        <v/>
      </c>
      <c r="AZ34" s="407" t="str">
        <f>IF(COUNTIF('別紙1-4(研修内容計画書)'!$I$176:$J$179,$C34),AZ$8,"")</f>
        <v/>
      </c>
      <c r="BA34" s="407" t="str">
        <f>IF(COUNTIF('別紙1-4(研修内容計画書)'!$I$180:$J$183,$C34),BA$8,"")</f>
        <v/>
      </c>
      <c r="BB34" s="407" t="str">
        <f>IF(COUNTIF('別紙1-4(研修内容計画書)'!$I$184:$J$187,$C34),BB$8,"")</f>
        <v/>
      </c>
      <c r="BC34" s="407" t="str">
        <f>IF(COUNTIF('別紙1-4(研修内容計画書)'!$I$188:$J$191,$C34),BC$8,"")</f>
        <v/>
      </c>
      <c r="BD34" s="407" t="str">
        <f>IF(COUNTIF('別紙1-4(研修内容計画書)'!$I$192:$J$195,$C34),BD$8,"")</f>
        <v/>
      </c>
      <c r="BE34" s="407" t="str">
        <f>IF(COUNTIF('別紙1-4(研修内容計画書)'!$I$196:$J$199,$C34),BE$8,"")</f>
        <v/>
      </c>
      <c r="BF34" s="407" t="str">
        <f>IF(COUNTIF('別紙1-4(研修内容計画書)'!$I$200:$J$203,$C34),BF$8,"")</f>
        <v/>
      </c>
      <c r="BG34" s="407" t="str">
        <f>IF(COUNTIF('別紙1-4(研修内容計画書)'!$I$204:$J$207,$C34),BG$8,"")</f>
        <v/>
      </c>
      <c r="BH34" s="407" t="str">
        <f>IF(COUNTIF('別紙1-4(研修内容計画書)'!$I$208:$J$211,$C34),BH$8,"")</f>
        <v/>
      </c>
      <c r="BI34" s="407" t="str">
        <f>IF(COUNTIF('別紙1-4(研修内容計画書)'!$I$212:$J$215,$C34),BI$8,"")</f>
        <v/>
      </c>
      <c r="BJ34" s="407" t="str">
        <f>IF(COUNTIF('別紙1-4(研修内容計画書)'!$I$216:$J$219,$C34),BJ$8,"")</f>
        <v/>
      </c>
      <c r="BK34" s="407" t="str">
        <f>IF(COUNTIF('別紙1-4(研修内容計画書)'!$I$220:$J$223,$C34),BK$8,"")</f>
        <v/>
      </c>
      <c r="BL34" s="407" t="str">
        <f>IF(COUNTIF('別紙1-4(研修内容計画書)'!$I$224:$J$227,$C34),BL$8,"")</f>
        <v/>
      </c>
      <c r="BM34" s="407" t="str">
        <f>IF(COUNTIF('別紙1-4(研修内容計画書)'!$I$228:$J$231,$C34),BM$8,"")</f>
        <v/>
      </c>
      <c r="BN34" s="407" t="str">
        <f>IF(COUNTIF('別紙1-4(研修内容計画書)'!$I$232:$J$235,$C34),BN$8,"")</f>
        <v/>
      </c>
      <c r="BO34" s="407" t="str">
        <f>IF(COUNTIF('別紙1-4(研修内容計画書)'!$I$236:$J$239,$C34),BO$8,"")</f>
        <v/>
      </c>
      <c r="BP34" s="407" t="str">
        <f>IF(COUNTIF('別紙1-4(研修内容計画書)'!$I$240:$J$243,$C34),BP$8,"")</f>
        <v/>
      </c>
      <c r="BQ34" s="407" t="str">
        <f>IF(COUNTIF('別紙1-4(研修内容計画書)'!$I$244:$J$247,$C34),BQ$8,"")</f>
        <v/>
      </c>
      <c r="BR34" s="407" t="str">
        <f>IF(COUNTIF('別紙1-4(研修内容計画書)'!$I$248:$J$251,$C34),BR$8,"")</f>
        <v/>
      </c>
      <c r="BS34" s="407" t="str">
        <f>IF(COUNTIF('別紙1-4(研修内容計画書)'!$I$252:$J$255,$C34),BS$8,"")</f>
        <v/>
      </c>
      <c r="BT34" s="407" t="str">
        <f>IF(COUNTIF('別紙1-4(研修内容計画書)'!$I$256:$J$259,$C34),BT$8,"")</f>
        <v/>
      </c>
      <c r="BU34" s="407" t="str">
        <f>IF(COUNTIF('別紙1-4(研修内容計画書)'!$I$260:$J$263,$C34),BU$8,"")</f>
        <v/>
      </c>
      <c r="BV34" s="407" t="str">
        <f>IF(COUNTIF('別紙1-4(研修内容計画書)'!$I$264:$J$267,$C34),BV$8,"")</f>
        <v/>
      </c>
      <c r="BW34" s="407" t="str">
        <f>IF(COUNTIF('別紙1-4(研修内容計画書)'!$I$268:$J$271,$C34),BW$8,"")</f>
        <v/>
      </c>
      <c r="BX34" s="407" t="str">
        <f>IF(COUNTIF('別紙1-4(研修内容計画書)'!$I$272:$J$275,$C34),BX$8,"")</f>
        <v/>
      </c>
      <c r="BY34" s="407" t="str">
        <f>IF(COUNTIF('別紙1-4(研修内容計画書)'!$I$276:$J$279,$C34),BY$8,"")</f>
        <v/>
      </c>
      <c r="BZ34" s="407" t="str">
        <f>IF(COUNTIF('別紙1-4(研修内容計画書)'!$I$280:$J$283,$C34),BZ$8,"")</f>
        <v/>
      </c>
      <c r="CA34" s="407" t="str">
        <f>IF(COUNTIF('別紙1-4(研修内容計画書)'!$I$284:$J$287,$C34),CA$8,"")</f>
        <v/>
      </c>
      <c r="CB34" s="407" t="str">
        <f>IF(COUNTIF('別紙1-4(研修内容計画書)'!$I$288:$J$291,$C34),CB$8,"")</f>
        <v/>
      </c>
      <c r="CC34" s="407" t="str">
        <f>IF(COUNTIF('別紙1-4(研修内容計画書)'!$I$292:$J$295,$C34),CC$8,"")</f>
        <v/>
      </c>
      <c r="CD34" s="408"/>
      <c r="CE34" s="409"/>
    </row>
    <row r="35" spans="1:83" ht="18.75" customHeight="1">
      <c r="A35" s="416">
        <v>22</v>
      </c>
      <c r="B35" s="417" t="str">
        <f>IF(AND('別紙1-7(研修責任者教育担当者)'!E39="〇",'別紙1-7(研修責任者教育担当者)'!F39="〇"),"専任・兼任",IF('別紙1-7(研修責任者教育担当者)'!E39="〇","専任",IF('別紙1-7(研修責任者教育担当者)'!F39="〇","兼任","")))</f>
        <v/>
      </c>
      <c r="C35" s="418">
        <f>VLOOKUP(A35,'別紙1-7(研修責任者教育担当者)'!$B$18:$C$97,2,0)</f>
        <v>0</v>
      </c>
      <c r="D35" s="464" t="s">
        <v>206</v>
      </c>
      <c r="E35" s="465"/>
      <c r="F35" s="403" t="e">
        <f t="shared" si="3"/>
        <v>#DIV/0!</v>
      </c>
      <c r="G35" s="404" t="e">
        <f t="shared" si="4"/>
        <v>#DIV/0!</v>
      </c>
      <c r="H35" s="405">
        <f t="shared" si="5"/>
        <v>0</v>
      </c>
      <c r="I35" s="405"/>
      <c r="J35" s="406" t="str">
        <f>IF(COUNTIF('別紙1-4(研修内容計画書)'!$I$8:$J$11,$C35),J$8,"")</f>
        <v/>
      </c>
      <c r="K35" s="407" t="str">
        <f>IF(COUNTIF('別紙1-4(研修内容計画書)'!$I$12:$J$15,$C35),K$8,"")</f>
        <v/>
      </c>
      <c r="L35" s="407" t="str">
        <f>IF(COUNTIF('別紙1-4(研修内容計画書)'!$I$16:$J$19,$C35),L$8,"")</f>
        <v/>
      </c>
      <c r="M35" s="407" t="str">
        <f>IF(COUNTIF('別紙1-4(研修内容計画書)'!$I$20:$J$23,$C35),M$8,"")</f>
        <v/>
      </c>
      <c r="N35" s="407" t="str">
        <f>IF(COUNTIF('別紙1-4(研修内容計画書)'!$I$24:$J$27,$C35),N$8,"")</f>
        <v/>
      </c>
      <c r="O35" s="407" t="str">
        <f>IF(COUNTIF('別紙1-4(研修内容計画書)'!$I$28:$J$31,$C35),O$8,"")</f>
        <v/>
      </c>
      <c r="P35" s="407" t="str">
        <f>IF(COUNTIF('別紙1-4(研修内容計画書)'!$I$32:$J$35,$C35),P$8,"")</f>
        <v/>
      </c>
      <c r="Q35" s="407" t="str">
        <f>IF(COUNTIF('別紙1-4(研修内容計画書)'!$I$36:$J$39,$C35),Q$8,"")</f>
        <v/>
      </c>
      <c r="R35" s="407" t="str">
        <f>IF(COUNTIF('別紙1-4(研修内容計画書)'!$I$40:$J$43,$C35),R$8,"")</f>
        <v/>
      </c>
      <c r="S35" s="407" t="str">
        <f>IF(COUNTIF('別紙1-4(研修内容計画書)'!$I$44:$J$47,$C35),S$8,"")</f>
        <v/>
      </c>
      <c r="T35" s="407" t="str">
        <f>IF(COUNTIF('別紙1-4(研修内容計画書)'!$I$48:$J$51,$C35),T$8,"")</f>
        <v/>
      </c>
      <c r="U35" s="407" t="str">
        <f>IF(COUNTIF('別紙1-4(研修内容計画書)'!$I$52:$J$55,$C35),U$8,"")</f>
        <v/>
      </c>
      <c r="V35" s="407" t="str">
        <f>IF(COUNTIF('別紙1-4(研修内容計画書)'!$I$56:$J$59,$C35),V$8,"")</f>
        <v/>
      </c>
      <c r="W35" s="407" t="str">
        <f>IF(COUNTIF('別紙1-4(研修内容計画書)'!$I$60:$J$63,$C35),W$8,"")</f>
        <v/>
      </c>
      <c r="X35" s="407" t="str">
        <f>IF(COUNTIF('別紙1-4(研修内容計画書)'!$I$64:$J$67,$C35),X$8,"")</f>
        <v/>
      </c>
      <c r="Y35" s="407" t="str">
        <f>IF(COUNTIF('別紙1-4(研修内容計画書)'!$I$68:$J$71,$C35),Y$8,"")</f>
        <v/>
      </c>
      <c r="Z35" s="407" t="str">
        <f>IF(COUNTIF('別紙1-4(研修内容計画書)'!$I$72:$J$75,$C35),Z$8,"")</f>
        <v/>
      </c>
      <c r="AA35" s="407" t="str">
        <f>IF(COUNTIF('別紙1-4(研修内容計画書)'!$I$76:$J$79,$C35),AA$8,"")</f>
        <v/>
      </c>
      <c r="AB35" s="407" t="str">
        <f>IF(COUNTIF('別紙1-4(研修内容計画書)'!$I$80:$J$83,$C35),AB$8,"")</f>
        <v/>
      </c>
      <c r="AC35" s="407" t="str">
        <f>IF(COUNTIF('別紙1-4(研修内容計画書)'!$I$84:$J$87,$C35),AC$8,"")</f>
        <v/>
      </c>
      <c r="AD35" s="407" t="str">
        <f>IF(COUNTIF('別紙1-4(研修内容計画書)'!$I$88:$J$91,$C35),AD$8,"")</f>
        <v/>
      </c>
      <c r="AE35" s="407" t="str">
        <f>IF(COUNTIF('別紙1-4(研修内容計画書)'!$I$92:$J$95,$C35),AE$8,"")</f>
        <v/>
      </c>
      <c r="AF35" s="407" t="str">
        <f>IF(COUNTIF('別紙1-4(研修内容計画書)'!$I$96:$J$99,$C35),AF$8,"")</f>
        <v/>
      </c>
      <c r="AG35" s="407" t="str">
        <f>IF(COUNTIF('別紙1-4(研修内容計画書)'!$I$100:$J$103,$C35),AG$8,"")</f>
        <v/>
      </c>
      <c r="AH35" s="407" t="str">
        <f>IF(COUNTIF('別紙1-4(研修内容計画書)'!$I$104:$J$107,$C35),AH$8,"")</f>
        <v/>
      </c>
      <c r="AI35" s="407" t="str">
        <f>IF(COUNTIF('別紙1-4(研修内容計画書)'!$I$108:$J$111,$C35),AI$8,"")</f>
        <v/>
      </c>
      <c r="AJ35" s="407" t="str">
        <f>IF(COUNTIF('別紙1-4(研修内容計画書)'!$I$112:$J$115,$C35),AJ$8,"")</f>
        <v/>
      </c>
      <c r="AK35" s="407" t="str">
        <f>IF(COUNTIF('別紙1-4(研修内容計画書)'!$I$116:$J$119,$C35),AK$8,"")</f>
        <v/>
      </c>
      <c r="AL35" s="407" t="str">
        <f>IF(COUNTIF('別紙1-4(研修内容計画書)'!$I$120:$J$123,$C35),AL$8,"")</f>
        <v/>
      </c>
      <c r="AM35" s="407" t="str">
        <f>IF(COUNTIF('別紙1-4(研修内容計画書)'!$I$124:$J$127,$C35),AM$8,"")</f>
        <v/>
      </c>
      <c r="AN35" s="407" t="str">
        <f>IF(COUNTIF('別紙1-4(研修内容計画書)'!$I$128:$J$131,$C35),AN$8,"")</f>
        <v/>
      </c>
      <c r="AO35" s="407" t="str">
        <f>IF(COUNTIF('別紙1-4(研修内容計画書)'!$I$132:$J$135,$C35),AO$8,"")</f>
        <v/>
      </c>
      <c r="AP35" s="407" t="str">
        <f>IF(COUNTIF('別紙1-4(研修内容計画書)'!$I$136:$J$139,$C35),AP$8,"")</f>
        <v/>
      </c>
      <c r="AQ35" s="407" t="str">
        <f>IF(COUNTIF('別紙1-4(研修内容計画書)'!$I$140:$J$143,$C35),AQ$8,"")</f>
        <v/>
      </c>
      <c r="AR35" s="407" t="str">
        <f>IF(COUNTIF('別紙1-4(研修内容計画書)'!$I$144:$J$147,$C35),AR$8,"")</f>
        <v/>
      </c>
      <c r="AS35" s="407" t="str">
        <f>IF(COUNTIF('別紙1-4(研修内容計画書)'!$I$148:$J$151,$C35),AS$8,"")</f>
        <v/>
      </c>
      <c r="AT35" s="407" t="str">
        <f>IF(COUNTIF('別紙1-4(研修内容計画書)'!$I$152:$J$155,$C35),AT$8,"")</f>
        <v/>
      </c>
      <c r="AU35" s="407" t="str">
        <f>IF(COUNTIF('別紙1-4(研修内容計画書)'!$I$156:$J$159,$C35),AU$8,"")</f>
        <v/>
      </c>
      <c r="AV35" s="407" t="str">
        <f>IF(COUNTIF('別紙1-4(研修内容計画書)'!$I$160:$J$163,$C35),AV$8,"")</f>
        <v/>
      </c>
      <c r="AW35" s="407" t="str">
        <f>IF(COUNTIF('別紙1-4(研修内容計画書)'!$I$164:$J$167,$C35),AW$8,"")</f>
        <v/>
      </c>
      <c r="AX35" s="407" t="str">
        <f>IF(COUNTIF('別紙1-4(研修内容計画書)'!$I$168:$J$171,$C35),AX$8,"")</f>
        <v/>
      </c>
      <c r="AY35" s="407" t="str">
        <f>IF(COUNTIF('別紙1-4(研修内容計画書)'!$I$172:$J$175,$C35),AY$8,"")</f>
        <v/>
      </c>
      <c r="AZ35" s="407" t="str">
        <f>IF(COUNTIF('別紙1-4(研修内容計画書)'!$I$176:$J$179,$C35),AZ$8,"")</f>
        <v/>
      </c>
      <c r="BA35" s="407" t="str">
        <f>IF(COUNTIF('別紙1-4(研修内容計画書)'!$I$180:$J$183,$C35),BA$8,"")</f>
        <v/>
      </c>
      <c r="BB35" s="407" t="str">
        <f>IF(COUNTIF('別紙1-4(研修内容計画書)'!$I$184:$J$187,$C35),BB$8,"")</f>
        <v/>
      </c>
      <c r="BC35" s="407" t="str">
        <f>IF(COUNTIF('別紙1-4(研修内容計画書)'!$I$188:$J$191,$C35),BC$8,"")</f>
        <v/>
      </c>
      <c r="BD35" s="407" t="str">
        <f>IF(COUNTIF('別紙1-4(研修内容計画書)'!$I$192:$J$195,$C35),BD$8,"")</f>
        <v/>
      </c>
      <c r="BE35" s="407" t="str">
        <f>IF(COUNTIF('別紙1-4(研修内容計画書)'!$I$196:$J$199,$C35),BE$8,"")</f>
        <v/>
      </c>
      <c r="BF35" s="407" t="str">
        <f>IF(COUNTIF('別紙1-4(研修内容計画書)'!$I$200:$J$203,$C35),BF$8,"")</f>
        <v/>
      </c>
      <c r="BG35" s="407" t="str">
        <f>IF(COUNTIF('別紙1-4(研修内容計画書)'!$I$204:$J$207,$C35),BG$8,"")</f>
        <v/>
      </c>
      <c r="BH35" s="407" t="str">
        <f>IF(COUNTIF('別紙1-4(研修内容計画書)'!$I$208:$J$211,$C35),BH$8,"")</f>
        <v/>
      </c>
      <c r="BI35" s="407" t="str">
        <f>IF(COUNTIF('別紙1-4(研修内容計画書)'!$I$212:$J$215,$C35),BI$8,"")</f>
        <v/>
      </c>
      <c r="BJ35" s="407" t="str">
        <f>IF(COUNTIF('別紙1-4(研修内容計画書)'!$I$216:$J$219,$C35),BJ$8,"")</f>
        <v/>
      </c>
      <c r="BK35" s="407" t="str">
        <f>IF(COUNTIF('別紙1-4(研修内容計画書)'!$I$220:$J$223,$C35),BK$8,"")</f>
        <v/>
      </c>
      <c r="BL35" s="407" t="str">
        <f>IF(COUNTIF('別紙1-4(研修内容計画書)'!$I$224:$J$227,$C35),BL$8,"")</f>
        <v/>
      </c>
      <c r="BM35" s="407" t="str">
        <f>IF(COUNTIF('別紙1-4(研修内容計画書)'!$I$228:$J$231,$C35),BM$8,"")</f>
        <v/>
      </c>
      <c r="BN35" s="407" t="str">
        <f>IF(COUNTIF('別紙1-4(研修内容計画書)'!$I$232:$J$235,$C35),BN$8,"")</f>
        <v/>
      </c>
      <c r="BO35" s="407" t="str">
        <f>IF(COUNTIF('別紙1-4(研修内容計画書)'!$I$236:$J$239,$C35),BO$8,"")</f>
        <v/>
      </c>
      <c r="BP35" s="407" t="str">
        <f>IF(COUNTIF('別紙1-4(研修内容計画書)'!$I$240:$J$243,$C35),BP$8,"")</f>
        <v/>
      </c>
      <c r="BQ35" s="407" t="str">
        <f>IF(COUNTIF('別紙1-4(研修内容計画書)'!$I$244:$J$247,$C35),BQ$8,"")</f>
        <v/>
      </c>
      <c r="BR35" s="407" t="str">
        <f>IF(COUNTIF('別紙1-4(研修内容計画書)'!$I$248:$J$251,$C35),BR$8,"")</f>
        <v/>
      </c>
      <c r="BS35" s="407" t="str">
        <f>IF(COUNTIF('別紙1-4(研修内容計画書)'!$I$252:$J$255,$C35),BS$8,"")</f>
        <v/>
      </c>
      <c r="BT35" s="407" t="str">
        <f>IF(COUNTIF('別紙1-4(研修内容計画書)'!$I$256:$J$259,$C35),BT$8,"")</f>
        <v/>
      </c>
      <c r="BU35" s="407" t="str">
        <f>IF(COUNTIF('別紙1-4(研修内容計画書)'!$I$260:$J$263,$C35),BU$8,"")</f>
        <v/>
      </c>
      <c r="BV35" s="407" t="str">
        <f>IF(COUNTIF('別紙1-4(研修内容計画書)'!$I$264:$J$267,$C35),BV$8,"")</f>
        <v/>
      </c>
      <c r="BW35" s="407" t="str">
        <f>IF(COUNTIF('別紙1-4(研修内容計画書)'!$I$268:$J$271,$C35),BW$8,"")</f>
        <v/>
      </c>
      <c r="BX35" s="407" t="str">
        <f>IF(COUNTIF('別紙1-4(研修内容計画書)'!$I$272:$J$275,$C35),BX$8,"")</f>
        <v/>
      </c>
      <c r="BY35" s="407" t="str">
        <f>IF(COUNTIF('別紙1-4(研修内容計画書)'!$I$276:$J$279,$C35),BY$8,"")</f>
        <v/>
      </c>
      <c r="BZ35" s="407" t="str">
        <f>IF(COUNTIF('別紙1-4(研修内容計画書)'!$I$280:$J$283,$C35),BZ$8,"")</f>
        <v/>
      </c>
      <c r="CA35" s="407" t="str">
        <f>IF(COUNTIF('別紙1-4(研修内容計画書)'!$I$284:$J$287,$C35),CA$8,"")</f>
        <v/>
      </c>
      <c r="CB35" s="407" t="str">
        <f>IF(COUNTIF('別紙1-4(研修内容計画書)'!$I$288:$J$291,$C35),CB$8,"")</f>
        <v/>
      </c>
      <c r="CC35" s="407" t="str">
        <f>IF(COUNTIF('別紙1-4(研修内容計画書)'!$I$292:$J$295,$C35),CC$8,"")</f>
        <v/>
      </c>
      <c r="CD35" s="408"/>
      <c r="CE35" s="409"/>
    </row>
    <row r="36" spans="1:83" ht="18.75" customHeight="1">
      <c r="A36" s="416">
        <v>23</v>
      </c>
      <c r="B36" s="417" t="str">
        <f>IF(AND('別紙1-7(研修責任者教育担当者)'!E40="〇",'別紙1-7(研修責任者教育担当者)'!F40="〇"),"専任・兼任",IF('別紙1-7(研修責任者教育担当者)'!E40="〇","専任",IF('別紙1-7(研修責任者教育担当者)'!F40="〇","兼任","")))</f>
        <v/>
      </c>
      <c r="C36" s="418">
        <f>VLOOKUP(A36,'別紙1-7(研修責任者教育担当者)'!$B$18:$C$97,2,0)</f>
        <v>0</v>
      </c>
      <c r="D36" s="464" t="s">
        <v>206</v>
      </c>
      <c r="E36" s="465"/>
      <c r="F36" s="403" t="e">
        <f t="shared" si="3"/>
        <v>#DIV/0!</v>
      </c>
      <c r="G36" s="404" t="e">
        <f t="shared" si="4"/>
        <v>#DIV/0!</v>
      </c>
      <c r="H36" s="405">
        <f t="shared" si="5"/>
        <v>0</v>
      </c>
      <c r="I36" s="405"/>
      <c r="J36" s="406" t="str">
        <f>IF(COUNTIF('別紙1-4(研修内容計画書)'!$I$8:$J$11,$C36),J$8,"")</f>
        <v/>
      </c>
      <c r="K36" s="407" t="str">
        <f>IF(COUNTIF('別紙1-4(研修内容計画書)'!$I$12:$J$15,$C36),K$8,"")</f>
        <v/>
      </c>
      <c r="L36" s="407" t="str">
        <f>IF(COUNTIF('別紙1-4(研修内容計画書)'!$I$16:$J$19,$C36),L$8,"")</f>
        <v/>
      </c>
      <c r="M36" s="407" t="str">
        <f>IF(COUNTIF('別紙1-4(研修内容計画書)'!$I$20:$J$23,$C36),M$8,"")</f>
        <v/>
      </c>
      <c r="N36" s="407" t="str">
        <f>IF(COUNTIF('別紙1-4(研修内容計画書)'!$I$24:$J$27,$C36),N$8,"")</f>
        <v/>
      </c>
      <c r="O36" s="407" t="str">
        <f>IF(COUNTIF('別紙1-4(研修内容計画書)'!$I$28:$J$31,$C36),O$8,"")</f>
        <v/>
      </c>
      <c r="P36" s="407" t="str">
        <f>IF(COUNTIF('別紙1-4(研修内容計画書)'!$I$32:$J$35,$C36),P$8,"")</f>
        <v/>
      </c>
      <c r="Q36" s="407" t="str">
        <f>IF(COUNTIF('別紙1-4(研修内容計画書)'!$I$36:$J$39,$C36),Q$8,"")</f>
        <v/>
      </c>
      <c r="R36" s="407" t="str">
        <f>IF(COUNTIF('別紙1-4(研修内容計画書)'!$I$40:$J$43,$C36),R$8,"")</f>
        <v/>
      </c>
      <c r="S36" s="407" t="str">
        <f>IF(COUNTIF('別紙1-4(研修内容計画書)'!$I$44:$J$47,$C36),S$8,"")</f>
        <v/>
      </c>
      <c r="T36" s="407" t="str">
        <f>IF(COUNTIF('別紙1-4(研修内容計画書)'!$I$48:$J$51,$C36),T$8,"")</f>
        <v/>
      </c>
      <c r="U36" s="407" t="str">
        <f>IF(COUNTIF('別紙1-4(研修内容計画書)'!$I$52:$J$55,$C36),U$8,"")</f>
        <v/>
      </c>
      <c r="V36" s="407" t="str">
        <f>IF(COUNTIF('別紙1-4(研修内容計画書)'!$I$56:$J$59,$C36),V$8,"")</f>
        <v/>
      </c>
      <c r="W36" s="407" t="str">
        <f>IF(COUNTIF('別紙1-4(研修内容計画書)'!$I$60:$J$63,$C36),W$8,"")</f>
        <v/>
      </c>
      <c r="X36" s="407" t="str">
        <f>IF(COUNTIF('別紙1-4(研修内容計画書)'!$I$64:$J$67,$C36),X$8,"")</f>
        <v/>
      </c>
      <c r="Y36" s="407" t="str">
        <f>IF(COUNTIF('別紙1-4(研修内容計画書)'!$I$68:$J$71,$C36),Y$8,"")</f>
        <v/>
      </c>
      <c r="Z36" s="407" t="str">
        <f>IF(COUNTIF('別紙1-4(研修内容計画書)'!$I$72:$J$75,$C36),Z$8,"")</f>
        <v/>
      </c>
      <c r="AA36" s="407" t="str">
        <f>IF(COUNTIF('別紙1-4(研修内容計画書)'!$I$76:$J$79,$C36),AA$8,"")</f>
        <v/>
      </c>
      <c r="AB36" s="407" t="str">
        <f>IF(COUNTIF('別紙1-4(研修内容計画書)'!$I$80:$J$83,$C36),AB$8,"")</f>
        <v/>
      </c>
      <c r="AC36" s="407" t="str">
        <f>IF(COUNTIF('別紙1-4(研修内容計画書)'!$I$84:$J$87,$C36),AC$8,"")</f>
        <v/>
      </c>
      <c r="AD36" s="407" t="str">
        <f>IF(COUNTIF('別紙1-4(研修内容計画書)'!$I$88:$J$91,$C36),AD$8,"")</f>
        <v/>
      </c>
      <c r="AE36" s="407" t="str">
        <f>IF(COUNTIF('別紙1-4(研修内容計画書)'!$I$92:$J$95,$C36),AE$8,"")</f>
        <v/>
      </c>
      <c r="AF36" s="407" t="str">
        <f>IF(COUNTIF('別紙1-4(研修内容計画書)'!$I$96:$J$99,$C36),AF$8,"")</f>
        <v/>
      </c>
      <c r="AG36" s="407" t="str">
        <f>IF(COUNTIF('別紙1-4(研修内容計画書)'!$I$100:$J$103,$C36),AG$8,"")</f>
        <v/>
      </c>
      <c r="AH36" s="407" t="str">
        <f>IF(COUNTIF('別紙1-4(研修内容計画書)'!$I$104:$J$107,$C36),AH$8,"")</f>
        <v/>
      </c>
      <c r="AI36" s="407" t="str">
        <f>IF(COUNTIF('別紙1-4(研修内容計画書)'!$I$108:$J$111,$C36),AI$8,"")</f>
        <v/>
      </c>
      <c r="AJ36" s="407" t="str">
        <f>IF(COUNTIF('別紙1-4(研修内容計画書)'!$I$112:$J$115,$C36),AJ$8,"")</f>
        <v/>
      </c>
      <c r="AK36" s="407" t="str">
        <f>IF(COUNTIF('別紙1-4(研修内容計画書)'!$I$116:$J$119,$C36),AK$8,"")</f>
        <v/>
      </c>
      <c r="AL36" s="407" t="str">
        <f>IF(COUNTIF('別紙1-4(研修内容計画書)'!$I$120:$J$123,$C36),AL$8,"")</f>
        <v/>
      </c>
      <c r="AM36" s="407" t="str">
        <f>IF(COUNTIF('別紙1-4(研修内容計画書)'!$I$124:$J$127,$C36),AM$8,"")</f>
        <v/>
      </c>
      <c r="AN36" s="407" t="str">
        <f>IF(COUNTIF('別紙1-4(研修内容計画書)'!$I$128:$J$131,$C36),AN$8,"")</f>
        <v/>
      </c>
      <c r="AO36" s="407" t="str">
        <f>IF(COUNTIF('別紙1-4(研修内容計画書)'!$I$132:$J$135,$C36),AO$8,"")</f>
        <v/>
      </c>
      <c r="AP36" s="407" t="str">
        <f>IF(COUNTIF('別紙1-4(研修内容計画書)'!$I$136:$J$139,$C36),AP$8,"")</f>
        <v/>
      </c>
      <c r="AQ36" s="407" t="str">
        <f>IF(COUNTIF('別紙1-4(研修内容計画書)'!$I$140:$J$143,$C36),AQ$8,"")</f>
        <v/>
      </c>
      <c r="AR36" s="407" t="str">
        <f>IF(COUNTIF('別紙1-4(研修内容計画書)'!$I$144:$J$147,$C36),AR$8,"")</f>
        <v/>
      </c>
      <c r="AS36" s="407" t="str">
        <f>IF(COUNTIF('別紙1-4(研修内容計画書)'!$I$148:$J$151,$C36),AS$8,"")</f>
        <v/>
      </c>
      <c r="AT36" s="407" t="str">
        <f>IF(COUNTIF('別紙1-4(研修内容計画書)'!$I$152:$J$155,$C36),AT$8,"")</f>
        <v/>
      </c>
      <c r="AU36" s="407" t="str">
        <f>IF(COUNTIF('別紙1-4(研修内容計画書)'!$I$156:$J$159,$C36),AU$8,"")</f>
        <v/>
      </c>
      <c r="AV36" s="407" t="str">
        <f>IF(COUNTIF('別紙1-4(研修内容計画書)'!$I$160:$J$163,$C36),AV$8,"")</f>
        <v/>
      </c>
      <c r="AW36" s="407" t="str">
        <f>IF(COUNTIF('別紙1-4(研修内容計画書)'!$I$164:$J$167,$C36),AW$8,"")</f>
        <v/>
      </c>
      <c r="AX36" s="407" t="str">
        <f>IF(COUNTIF('別紙1-4(研修内容計画書)'!$I$168:$J$171,$C36),AX$8,"")</f>
        <v/>
      </c>
      <c r="AY36" s="407" t="str">
        <f>IF(COUNTIF('別紙1-4(研修内容計画書)'!$I$172:$J$175,$C36),AY$8,"")</f>
        <v/>
      </c>
      <c r="AZ36" s="407" t="str">
        <f>IF(COUNTIF('別紙1-4(研修内容計画書)'!$I$176:$J$179,$C36),AZ$8,"")</f>
        <v/>
      </c>
      <c r="BA36" s="407" t="str">
        <f>IF(COUNTIF('別紙1-4(研修内容計画書)'!$I$180:$J$183,$C36),BA$8,"")</f>
        <v/>
      </c>
      <c r="BB36" s="407" t="str">
        <f>IF(COUNTIF('別紙1-4(研修内容計画書)'!$I$184:$J$187,$C36),BB$8,"")</f>
        <v/>
      </c>
      <c r="BC36" s="407" t="str">
        <f>IF(COUNTIF('別紙1-4(研修内容計画書)'!$I$188:$J$191,$C36),BC$8,"")</f>
        <v/>
      </c>
      <c r="BD36" s="407" t="str">
        <f>IF(COUNTIF('別紙1-4(研修内容計画書)'!$I$192:$J$195,$C36),BD$8,"")</f>
        <v/>
      </c>
      <c r="BE36" s="407" t="str">
        <f>IF(COUNTIF('別紙1-4(研修内容計画書)'!$I$196:$J$199,$C36),BE$8,"")</f>
        <v/>
      </c>
      <c r="BF36" s="407" t="str">
        <f>IF(COUNTIF('別紙1-4(研修内容計画書)'!$I$200:$J$203,$C36),BF$8,"")</f>
        <v/>
      </c>
      <c r="BG36" s="407" t="str">
        <f>IF(COUNTIF('別紙1-4(研修内容計画書)'!$I$204:$J$207,$C36),BG$8,"")</f>
        <v/>
      </c>
      <c r="BH36" s="407" t="str">
        <f>IF(COUNTIF('別紙1-4(研修内容計画書)'!$I$208:$J$211,$C36),BH$8,"")</f>
        <v/>
      </c>
      <c r="BI36" s="407" t="str">
        <f>IF(COUNTIF('別紙1-4(研修内容計画書)'!$I$212:$J$215,$C36),BI$8,"")</f>
        <v/>
      </c>
      <c r="BJ36" s="407" t="str">
        <f>IF(COUNTIF('別紙1-4(研修内容計画書)'!$I$216:$J$219,$C36),BJ$8,"")</f>
        <v/>
      </c>
      <c r="BK36" s="407" t="str">
        <f>IF(COUNTIF('別紙1-4(研修内容計画書)'!$I$220:$J$223,$C36),BK$8,"")</f>
        <v/>
      </c>
      <c r="BL36" s="407" t="str">
        <f>IF(COUNTIF('別紙1-4(研修内容計画書)'!$I$224:$J$227,$C36),BL$8,"")</f>
        <v/>
      </c>
      <c r="BM36" s="407" t="str">
        <f>IF(COUNTIF('別紙1-4(研修内容計画書)'!$I$228:$J$231,$C36),BM$8,"")</f>
        <v/>
      </c>
      <c r="BN36" s="407" t="str">
        <f>IF(COUNTIF('別紙1-4(研修内容計画書)'!$I$232:$J$235,$C36),BN$8,"")</f>
        <v/>
      </c>
      <c r="BO36" s="407" t="str">
        <f>IF(COUNTIF('別紙1-4(研修内容計画書)'!$I$236:$J$239,$C36),BO$8,"")</f>
        <v/>
      </c>
      <c r="BP36" s="407" t="str">
        <f>IF(COUNTIF('別紙1-4(研修内容計画書)'!$I$240:$J$243,$C36),BP$8,"")</f>
        <v/>
      </c>
      <c r="BQ36" s="407" t="str">
        <f>IF(COUNTIF('別紙1-4(研修内容計画書)'!$I$244:$J$247,$C36),BQ$8,"")</f>
        <v/>
      </c>
      <c r="BR36" s="407" t="str">
        <f>IF(COUNTIF('別紙1-4(研修内容計画書)'!$I$248:$J$251,$C36),BR$8,"")</f>
        <v/>
      </c>
      <c r="BS36" s="407" t="str">
        <f>IF(COUNTIF('別紙1-4(研修内容計画書)'!$I$252:$J$255,$C36),BS$8,"")</f>
        <v/>
      </c>
      <c r="BT36" s="407" t="str">
        <f>IF(COUNTIF('別紙1-4(研修内容計画書)'!$I$256:$J$259,$C36),BT$8,"")</f>
        <v/>
      </c>
      <c r="BU36" s="407" t="str">
        <f>IF(COUNTIF('別紙1-4(研修内容計画書)'!$I$260:$J$263,$C36),BU$8,"")</f>
        <v/>
      </c>
      <c r="BV36" s="407" t="str">
        <f>IF(COUNTIF('別紙1-4(研修内容計画書)'!$I$264:$J$267,$C36),BV$8,"")</f>
        <v/>
      </c>
      <c r="BW36" s="407" t="str">
        <f>IF(COUNTIF('別紙1-4(研修内容計画書)'!$I$268:$J$271,$C36),BW$8,"")</f>
        <v/>
      </c>
      <c r="BX36" s="407" t="str">
        <f>IF(COUNTIF('別紙1-4(研修内容計画書)'!$I$272:$J$275,$C36),BX$8,"")</f>
        <v/>
      </c>
      <c r="BY36" s="407" t="str">
        <f>IF(COUNTIF('別紙1-4(研修内容計画書)'!$I$276:$J$279,$C36),BY$8,"")</f>
        <v/>
      </c>
      <c r="BZ36" s="407" t="str">
        <f>IF(COUNTIF('別紙1-4(研修内容計画書)'!$I$280:$J$283,$C36),BZ$8,"")</f>
        <v/>
      </c>
      <c r="CA36" s="407" t="str">
        <f>IF(COUNTIF('別紙1-4(研修内容計画書)'!$I$284:$J$287,$C36),CA$8,"")</f>
        <v/>
      </c>
      <c r="CB36" s="407" t="str">
        <f>IF(COUNTIF('別紙1-4(研修内容計画書)'!$I$288:$J$291,$C36),CB$8,"")</f>
        <v/>
      </c>
      <c r="CC36" s="407" t="str">
        <f>IF(COUNTIF('別紙1-4(研修内容計画書)'!$I$292:$J$295,$C36),CC$8,"")</f>
        <v/>
      </c>
      <c r="CD36" s="408"/>
      <c r="CE36" s="409"/>
    </row>
    <row r="37" spans="1:83" ht="18.75" customHeight="1">
      <c r="A37" s="416">
        <v>24</v>
      </c>
      <c r="B37" s="417" t="str">
        <f>IF(AND('別紙1-7(研修責任者教育担当者)'!E41="〇",'別紙1-7(研修責任者教育担当者)'!F41="〇"),"専任・兼任",IF('別紙1-7(研修責任者教育担当者)'!E41="〇","専任",IF('別紙1-7(研修責任者教育担当者)'!F41="〇","兼任","")))</f>
        <v/>
      </c>
      <c r="C37" s="418">
        <f>VLOOKUP(A37,'別紙1-7(研修責任者教育担当者)'!$B$18:$C$97,2,0)</f>
        <v>0</v>
      </c>
      <c r="D37" s="464" t="s">
        <v>206</v>
      </c>
      <c r="E37" s="465"/>
      <c r="F37" s="403" t="e">
        <f t="shared" si="3"/>
        <v>#DIV/0!</v>
      </c>
      <c r="G37" s="404" t="e">
        <f t="shared" si="4"/>
        <v>#DIV/0!</v>
      </c>
      <c r="H37" s="405">
        <f t="shared" si="5"/>
        <v>0</v>
      </c>
      <c r="I37" s="405"/>
      <c r="J37" s="406" t="str">
        <f>IF(COUNTIF('別紙1-4(研修内容計画書)'!$I$8:$J$11,$C37),J$8,"")</f>
        <v/>
      </c>
      <c r="K37" s="407" t="str">
        <f>IF(COUNTIF('別紙1-4(研修内容計画書)'!$I$12:$J$15,$C37),K$8,"")</f>
        <v/>
      </c>
      <c r="L37" s="407" t="str">
        <f>IF(COUNTIF('別紙1-4(研修内容計画書)'!$I$16:$J$19,$C37),L$8,"")</f>
        <v/>
      </c>
      <c r="M37" s="407" t="str">
        <f>IF(COUNTIF('別紙1-4(研修内容計画書)'!$I$20:$J$23,$C37),M$8,"")</f>
        <v/>
      </c>
      <c r="N37" s="407" t="str">
        <f>IF(COUNTIF('別紙1-4(研修内容計画書)'!$I$24:$J$27,$C37),N$8,"")</f>
        <v/>
      </c>
      <c r="O37" s="407" t="str">
        <f>IF(COUNTIF('別紙1-4(研修内容計画書)'!$I$28:$J$31,$C37),O$8,"")</f>
        <v/>
      </c>
      <c r="P37" s="407" t="str">
        <f>IF(COUNTIF('別紙1-4(研修内容計画書)'!$I$32:$J$35,$C37),P$8,"")</f>
        <v/>
      </c>
      <c r="Q37" s="407" t="str">
        <f>IF(COUNTIF('別紙1-4(研修内容計画書)'!$I$36:$J$39,$C37),Q$8,"")</f>
        <v/>
      </c>
      <c r="R37" s="407" t="str">
        <f>IF(COUNTIF('別紙1-4(研修内容計画書)'!$I$40:$J$43,$C37),R$8,"")</f>
        <v/>
      </c>
      <c r="S37" s="407" t="str">
        <f>IF(COUNTIF('別紙1-4(研修内容計画書)'!$I$44:$J$47,$C37),S$8,"")</f>
        <v/>
      </c>
      <c r="T37" s="407" t="str">
        <f>IF(COUNTIF('別紙1-4(研修内容計画書)'!$I$48:$J$51,$C37),T$8,"")</f>
        <v/>
      </c>
      <c r="U37" s="407" t="str">
        <f>IF(COUNTIF('別紙1-4(研修内容計画書)'!$I$52:$J$55,$C37),U$8,"")</f>
        <v/>
      </c>
      <c r="V37" s="407" t="str">
        <f>IF(COUNTIF('別紙1-4(研修内容計画書)'!$I$56:$J$59,$C37),V$8,"")</f>
        <v/>
      </c>
      <c r="W37" s="407" t="str">
        <f>IF(COUNTIF('別紙1-4(研修内容計画書)'!$I$60:$J$63,$C37),W$8,"")</f>
        <v/>
      </c>
      <c r="X37" s="407" t="str">
        <f>IF(COUNTIF('別紙1-4(研修内容計画書)'!$I$64:$J$67,$C37),X$8,"")</f>
        <v/>
      </c>
      <c r="Y37" s="407" t="str">
        <f>IF(COUNTIF('別紙1-4(研修内容計画書)'!$I$68:$J$71,$C37),Y$8,"")</f>
        <v/>
      </c>
      <c r="Z37" s="407" t="str">
        <f>IF(COUNTIF('別紙1-4(研修内容計画書)'!$I$72:$J$75,$C37),Z$8,"")</f>
        <v/>
      </c>
      <c r="AA37" s="407" t="str">
        <f>IF(COUNTIF('別紙1-4(研修内容計画書)'!$I$76:$J$79,$C37),AA$8,"")</f>
        <v/>
      </c>
      <c r="AB37" s="407" t="str">
        <f>IF(COUNTIF('別紙1-4(研修内容計画書)'!$I$80:$J$83,$C37),AB$8,"")</f>
        <v/>
      </c>
      <c r="AC37" s="407" t="str">
        <f>IF(COUNTIF('別紙1-4(研修内容計画書)'!$I$84:$J$87,$C37),AC$8,"")</f>
        <v/>
      </c>
      <c r="AD37" s="407" t="str">
        <f>IF(COUNTIF('別紙1-4(研修内容計画書)'!$I$88:$J$91,$C37),AD$8,"")</f>
        <v/>
      </c>
      <c r="AE37" s="407" t="str">
        <f>IF(COUNTIF('別紙1-4(研修内容計画書)'!$I$92:$J$95,$C37),AE$8,"")</f>
        <v/>
      </c>
      <c r="AF37" s="407" t="str">
        <f>IF(COUNTIF('別紙1-4(研修内容計画書)'!$I$96:$J$99,$C37),AF$8,"")</f>
        <v/>
      </c>
      <c r="AG37" s="407" t="str">
        <f>IF(COUNTIF('別紙1-4(研修内容計画書)'!$I$100:$J$103,$C37),AG$8,"")</f>
        <v/>
      </c>
      <c r="AH37" s="407" t="str">
        <f>IF(COUNTIF('別紙1-4(研修内容計画書)'!$I$104:$J$107,$C37),AH$8,"")</f>
        <v/>
      </c>
      <c r="AI37" s="407" t="str">
        <f>IF(COUNTIF('別紙1-4(研修内容計画書)'!$I$108:$J$111,$C37),AI$8,"")</f>
        <v/>
      </c>
      <c r="AJ37" s="407" t="str">
        <f>IF(COUNTIF('別紙1-4(研修内容計画書)'!$I$112:$J$115,$C37),AJ$8,"")</f>
        <v/>
      </c>
      <c r="AK37" s="407" t="str">
        <f>IF(COUNTIF('別紙1-4(研修内容計画書)'!$I$116:$J$119,$C37),AK$8,"")</f>
        <v/>
      </c>
      <c r="AL37" s="407" t="str">
        <f>IF(COUNTIF('別紙1-4(研修内容計画書)'!$I$120:$J$123,$C37),AL$8,"")</f>
        <v/>
      </c>
      <c r="AM37" s="407" t="str">
        <f>IF(COUNTIF('別紙1-4(研修内容計画書)'!$I$124:$J$127,$C37),AM$8,"")</f>
        <v/>
      </c>
      <c r="AN37" s="407" t="str">
        <f>IF(COUNTIF('別紙1-4(研修内容計画書)'!$I$128:$J$131,$C37),AN$8,"")</f>
        <v/>
      </c>
      <c r="AO37" s="407" t="str">
        <f>IF(COUNTIF('別紙1-4(研修内容計画書)'!$I$132:$J$135,$C37),AO$8,"")</f>
        <v/>
      </c>
      <c r="AP37" s="407" t="str">
        <f>IF(COUNTIF('別紙1-4(研修内容計画書)'!$I$136:$J$139,$C37),AP$8,"")</f>
        <v/>
      </c>
      <c r="AQ37" s="407" t="str">
        <f>IF(COUNTIF('別紙1-4(研修内容計画書)'!$I$140:$J$143,$C37),AQ$8,"")</f>
        <v/>
      </c>
      <c r="AR37" s="407" t="str">
        <f>IF(COUNTIF('別紙1-4(研修内容計画書)'!$I$144:$J$147,$C37),AR$8,"")</f>
        <v/>
      </c>
      <c r="AS37" s="407" t="str">
        <f>IF(COUNTIF('別紙1-4(研修内容計画書)'!$I$148:$J$151,$C37),AS$8,"")</f>
        <v/>
      </c>
      <c r="AT37" s="407" t="str">
        <f>IF(COUNTIF('別紙1-4(研修内容計画書)'!$I$152:$J$155,$C37),AT$8,"")</f>
        <v/>
      </c>
      <c r="AU37" s="407" t="str">
        <f>IF(COUNTIF('別紙1-4(研修内容計画書)'!$I$156:$J$159,$C37),AU$8,"")</f>
        <v/>
      </c>
      <c r="AV37" s="407" t="str">
        <f>IF(COUNTIF('別紙1-4(研修内容計画書)'!$I$160:$J$163,$C37),AV$8,"")</f>
        <v/>
      </c>
      <c r="AW37" s="407" t="str">
        <f>IF(COUNTIF('別紙1-4(研修内容計画書)'!$I$164:$J$167,$C37),AW$8,"")</f>
        <v/>
      </c>
      <c r="AX37" s="407" t="str">
        <f>IF(COUNTIF('別紙1-4(研修内容計画書)'!$I$168:$J$171,$C37),AX$8,"")</f>
        <v/>
      </c>
      <c r="AY37" s="407" t="str">
        <f>IF(COUNTIF('別紙1-4(研修内容計画書)'!$I$172:$J$175,$C37),AY$8,"")</f>
        <v/>
      </c>
      <c r="AZ37" s="407" t="str">
        <f>IF(COUNTIF('別紙1-4(研修内容計画書)'!$I$176:$J$179,$C37),AZ$8,"")</f>
        <v/>
      </c>
      <c r="BA37" s="407" t="str">
        <f>IF(COUNTIF('別紙1-4(研修内容計画書)'!$I$180:$J$183,$C37),BA$8,"")</f>
        <v/>
      </c>
      <c r="BB37" s="407" t="str">
        <f>IF(COUNTIF('別紙1-4(研修内容計画書)'!$I$184:$J$187,$C37),BB$8,"")</f>
        <v/>
      </c>
      <c r="BC37" s="407" t="str">
        <f>IF(COUNTIF('別紙1-4(研修内容計画書)'!$I$188:$J$191,$C37),BC$8,"")</f>
        <v/>
      </c>
      <c r="BD37" s="407" t="str">
        <f>IF(COUNTIF('別紙1-4(研修内容計画書)'!$I$192:$J$195,$C37),BD$8,"")</f>
        <v/>
      </c>
      <c r="BE37" s="407" t="str">
        <f>IF(COUNTIF('別紙1-4(研修内容計画書)'!$I$196:$J$199,$C37),BE$8,"")</f>
        <v/>
      </c>
      <c r="BF37" s="407" t="str">
        <f>IF(COUNTIF('別紙1-4(研修内容計画書)'!$I$200:$J$203,$C37),BF$8,"")</f>
        <v/>
      </c>
      <c r="BG37" s="407" t="str">
        <f>IF(COUNTIF('別紙1-4(研修内容計画書)'!$I$204:$J$207,$C37),BG$8,"")</f>
        <v/>
      </c>
      <c r="BH37" s="407" t="str">
        <f>IF(COUNTIF('別紙1-4(研修内容計画書)'!$I$208:$J$211,$C37),BH$8,"")</f>
        <v/>
      </c>
      <c r="BI37" s="407" t="str">
        <f>IF(COUNTIF('別紙1-4(研修内容計画書)'!$I$212:$J$215,$C37),BI$8,"")</f>
        <v/>
      </c>
      <c r="BJ37" s="407" t="str">
        <f>IF(COUNTIF('別紙1-4(研修内容計画書)'!$I$216:$J$219,$C37),BJ$8,"")</f>
        <v/>
      </c>
      <c r="BK37" s="407" t="str">
        <f>IF(COUNTIF('別紙1-4(研修内容計画書)'!$I$220:$J$223,$C37),BK$8,"")</f>
        <v/>
      </c>
      <c r="BL37" s="407" t="str">
        <f>IF(COUNTIF('別紙1-4(研修内容計画書)'!$I$224:$J$227,$C37),BL$8,"")</f>
        <v/>
      </c>
      <c r="BM37" s="407" t="str">
        <f>IF(COUNTIF('別紙1-4(研修内容計画書)'!$I$228:$J$231,$C37),BM$8,"")</f>
        <v/>
      </c>
      <c r="BN37" s="407" t="str">
        <f>IF(COUNTIF('別紙1-4(研修内容計画書)'!$I$232:$J$235,$C37),BN$8,"")</f>
        <v/>
      </c>
      <c r="BO37" s="407" t="str">
        <f>IF(COUNTIF('別紙1-4(研修内容計画書)'!$I$236:$J$239,$C37),BO$8,"")</f>
        <v/>
      </c>
      <c r="BP37" s="407" t="str">
        <f>IF(COUNTIF('別紙1-4(研修内容計画書)'!$I$240:$J$243,$C37),BP$8,"")</f>
        <v/>
      </c>
      <c r="BQ37" s="407" t="str">
        <f>IF(COUNTIF('別紙1-4(研修内容計画書)'!$I$244:$J$247,$C37),BQ$8,"")</f>
        <v/>
      </c>
      <c r="BR37" s="407" t="str">
        <f>IF(COUNTIF('別紙1-4(研修内容計画書)'!$I$248:$J$251,$C37),BR$8,"")</f>
        <v/>
      </c>
      <c r="BS37" s="407" t="str">
        <f>IF(COUNTIF('別紙1-4(研修内容計画書)'!$I$252:$J$255,$C37),BS$8,"")</f>
        <v/>
      </c>
      <c r="BT37" s="407" t="str">
        <f>IF(COUNTIF('別紙1-4(研修内容計画書)'!$I$256:$J$259,$C37),BT$8,"")</f>
        <v/>
      </c>
      <c r="BU37" s="407" t="str">
        <f>IF(COUNTIF('別紙1-4(研修内容計画書)'!$I$260:$J$263,$C37),BU$8,"")</f>
        <v/>
      </c>
      <c r="BV37" s="407" t="str">
        <f>IF(COUNTIF('別紙1-4(研修内容計画書)'!$I$264:$J$267,$C37),BV$8,"")</f>
        <v/>
      </c>
      <c r="BW37" s="407" t="str">
        <f>IF(COUNTIF('別紙1-4(研修内容計画書)'!$I$268:$J$271,$C37),BW$8,"")</f>
        <v/>
      </c>
      <c r="BX37" s="407" t="str">
        <f>IF(COUNTIF('別紙1-4(研修内容計画書)'!$I$272:$J$275,$C37),BX$8,"")</f>
        <v/>
      </c>
      <c r="BY37" s="407" t="str">
        <f>IF(COUNTIF('別紙1-4(研修内容計画書)'!$I$276:$J$279,$C37),BY$8,"")</f>
        <v/>
      </c>
      <c r="BZ37" s="407" t="str">
        <f>IF(COUNTIF('別紙1-4(研修内容計画書)'!$I$280:$J$283,$C37),BZ$8,"")</f>
        <v/>
      </c>
      <c r="CA37" s="407" t="str">
        <f>IF(COUNTIF('別紙1-4(研修内容計画書)'!$I$284:$J$287,$C37),CA$8,"")</f>
        <v/>
      </c>
      <c r="CB37" s="407" t="str">
        <f>IF(COUNTIF('別紙1-4(研修内容計画書)'!$I$288:$J$291,$C37),CB$8,"")</f>
        <v/>
      </c>
      <c r="CC37" s="407" t="str">
        <f>IF(COUNTIF('別紙1-4(研修内容計画書)'!$I$292:$J$295,$C37),CC$8,"")</f>
        <v/>
      </c>
      <c r="CD37" s="408"/>
      <c r="CE37" s="409"/>
    </row>
    <row r="38" spans="1:83" ht="18.75" customHeight="1">
      <c r="A38" s="416">
        <v>25</v>
      </c>
      <c r="B38" s="417" t="str">
        <f>IF(AND('別紙1-7(研修責任者教育担当者)'!E42="〇",'別紙1-7(研修責任者教育担当者)'!F42="〇"),"専任・兼任",IF('別紙1-7(研修責任者教育担当者)'!E42="〇","専任",IF('別紙1-7(研修責任者教育担当者)'!F42="〇","兼任","")))</f>
        <v/>
      </c>
      <c r="C38" s="418">
        <f>VLOOKUP(A38,'別紙1-7(研修責任者教育担当者)'!$B$18:$C$97,2,0)</f>
        <v>0</v>
      </c>
      <c r="D38" s="464" t="s">
        <v>206</v>
      </c>
      <c r="E38" s="465"/>
      <c r="F38" s="403" t="e">
        <f t="shared" si="3"/>
        <v>#DIV/0!</v>
      </c>
      <c r="G38" s="404" t="e">
        <f t="shared" si="4"/>
        <v>#DIV/0!</v>
      </c>
      <c r="H38" s="405">
        <f t="shared" si="5"/>
        <v>0</v>
      </c>
      <c r="I38" s="405"/>
      <c r="J38" s="406" t="str">
        <f>IF(COUNTIF('別紙1-4(研修内容計画書)'!$I$8:$J$11,$C38),J$8,"")</f>
        <v/>
      </c>
      <c r="K38" s="407" t="str">
        <f>IF(COUNTIF('別紙1-4(研修内容計画書)'!$I$12:$J$15,$C38),K$8,"")</f>
        <v/>
      </c>
      <c r="L38" s="407" t="str">
        <f>IF(COUNTIF('別紙1-4(研修内容計画書)'!$I$16:$J$19,$C38),L$8,"")</f>
        <v/>
      </c>
      <c r="M38" s="407" t="str">
        <f>IF(COUNTIF('別紙1-4(研修内容計画書)'!$I$20:$J$23,$C38),M$8,"")</f>
        <v/>
      </c>
      <c r="N38" s="407" t="str">
        <f>IF(COUNTIF('別紙1-4(研修内容計画書)'!$I$24:$J$27,$C38),N$8,"")</f>
        <v/>
      </c>
      <c r="O38" s="407" t="str">
        <f>IF(COUNTIF('別紙1-4(研修内容計画書)'!$I$28:$J$31,$C38),O$8,"")</f>
        <v/>
      </c>
      <c r="P38" s="407" t="str">
        <f>IF(COUNTIF('別紙1-4(研修内容計画書)'!$I$32:$J$35,$C38),P$8,"")</f>
        <v/>
      </c>
      <c r="Q38" s="407" t="str">
        <f>IF(COUNTIF('別紙1-4(研修内容計画書)'!$I$36:$J$39,$C38),Q$8,"")</f>
        <v/>
      </c>
      <c r="R38" s="407" t="str">
        <f>IF(COUNTIF('別紙1-4(研修内容計画書)'!$I$40:$J$43,$C38),R$8,"")</f>
        <v/>
      </c>
      <c r="S38" s="407" t="str">
        <f>IF(COUNTIF('別紙1-4(研修内容計画書)'!$I$44:$J$47,$C38),S$8,"")</f>
        <v/>
      </c>
      <c r="T38" s="407" t="str">
        <f>IF(COUNTIF('別紙1-4(研修内容計画書)'!$I$48:$J$51,$C38),T$8,"")</f>
        <v/>
      </c>
      <c r="U38" s="407" t="str">
        <f>IF(COUNTIF('別紙1-4(研修内容計画書)'!$I$52:$J$55,$C38),U$8,"")</f>
        <v/>
      </c>
      <c r="V38" s="407" t="str">
        <f>IF(COUNTIF('別紙1-4(研修内容計画書)'!$I$56:$J$59,$C38),V$8,"")</f>
        <v/>
      </c>
      <c r="W38" s="407" t="str">
        <f>IF(COUNTIF('別紙1-4(研修内容計画書)'!$I$60:$J$63,$C38),W$8,"")</f>
        <v/>
      </c>
      <c r="X38" s="407" t="str">
        <f>IF(COUNTIF('別紙1-4(研修内容計画書)'!$I$64:$J$67,$C38),X$8,"")</f>
        <v/>
      </c>
      <c r="Y38" s="407" t="str">
        <f>IF(COUNTIF('別紙1-4(研修内容計画書)'!$I$68:$J$71,$C38),Y$8,"")</f>
        <v/>
      </c>
      <c r="Z38" s="407" t="str">
        <f>IF(COUNTIF('別紙1-4(研修内容計画書)'!$I$72:$J$75,$C38),Z$8,"")</f>
        <v/>
      </c>
      <c r="AA38" s="407" t="str">
        <f>IF(COUNTIF('別紙1-4(研修内容計画書)'!$I$76:$J$79,$C38),AA$8,"")</f>
        <v/>
      </c>
      <c r="AB38" s="407" t="str">
        <f>IF(COUNTIF('別紙1-4(研修内容計画書)'!$I$80:$J$83,$C38),AB$8,"")</f>
        <v/>
      </c>
      <c r="AC38" s="407" t="str">
        <f>IF(COUNTIF('別紙1-4(研修内容計画書)'!$I$84:$J$87,$C38),AC$8,"")</f>
        <v/>
      </c>
      <c r="AD38" s="407" t="str">
        <f>IF(COUNTIF('別紙1-4(研修内容計画書)'!$I$88:$J$91,$C38),AD$8,"")</f>
        <v/>
      </c>
      <c r="AE38" s="407" t="str">
        <f>IF(COUNTIF('別紙1-4(研修内容計画書)'!$I$92:$J$95,$C38),AE$8,"")</f>
        <v/>
      </c>
      <c r="AF38" s="407" t="str">
        <f>IF(COUNTIF('別紙1-4(研修内容計画書)'!$I$96:$J$99,$C38),AF$8,"")</f>
        <v/>
      </c>
      <c r="AG38" s="407" t="str">
        <f>IF(COUNTIF('別紙1-4(研修内容計画書)'!$I$100:$J$103,$C38),AG$8,"")</f>
        <v/>
      </c>
      <c r="AH38" s="407" t="str">
        <f>IF(COUNTIF('別紙1-4(研修内容計画書)'!$I$104:$J$107,$C38),AH$8,"")</f>
        <v/>
      </c>
      <c r="AI38" s="407" t="str">
        <f>IF(COUNTIF('別紙1-4(研修内容計画書)'!$I$108:$J$111,$C38),AI$8,"")</f>
        <v/>
      </c>
      <c r="AJ38" s="407" t="str">
        <f>IF(COUNTIF('別紙1-4(研修内容計画書)'!$I$112:$J$115,$C38),AJ$8,"")</f>
        <v/>
      </c>
      <c r="AK38" s="407" t="str">
        <f>IF(COUNTIF('別紙1-4(研修内容計画書)'!$I$116:$J$119,$C38),AK$8,"")</f>
        <v/>
      </c>
      <c r="AL38" s="407" t="str">
        <f>IF(COUNTIF('別紙1-4(研修内容計画書)'!$I$120:$J$123,$C38),AL$8,"")</f>
        <v/>
      </c>
      <c r="AM38" s="407" t="str">
        <f>IF(COUNTIF('別紙1-4(研修内容計画書)'!$I$124:$J$127,$C38),AM$8,"")</f>
        <v/>
      </c>
      <c r="AN38" s="407" t="str">
        <f>IF(COUNTIF('別紙1-4(研修内容計画書)'!$I$128:$J$131,$C38),AN$8,"")</f>
        <v/>
      </c>
      <c r="AO38" s="407" t="str">
        <f>IF(COUNTIF('別紙1-4(研修内容計画書)'!$I$132:$J$135,$C38),AO$8,"")</f>
        <v/>
      </c>
      <c r="AP38" s="407" t="str">
        <f>IF(COUNTIF('別紙1-4(研修内容計画書)'!$I$136:$J$139,$C38),AP$8,"")</f>
        <v/>
      </c>
      <c r="AQ38" s="407" t="str">
        <f>IF(COUNTIF('別紙1-4(研修内容計画書)'!$I$140:$J$143,$C38),AQ$8,"")</f>
        <v/>
      </c>
      <c r="AR38" s="407" t="str">
        <f>IF(COUNTIF('別紙1-4(研修内容計画書)'!$I$144:$J$147,$C38),AR$8,"")</f>
        <v/>
      </c>
      <c r="AS38" s="407" t="str">
        <f>IF(COUNTIF('別紙1-4(研修内容計画書)'!$I$148:$J$151,$C38),AS$8,"")</f>
        <v/>
      </c>
      <c r="AT38" s="407" t="str">
        <f>IF(COUNTIF('別紙1-4(研修内容計画書)'!$I$152:$J$155,$C38),AT$8,"")</f>
        <v/>
      </c>
      <c r="AU38" s="407" t="str">
        <f>IF(COUNTIF('別紙1-4(研修内容計画書)'!$I$156:$J$159,$C38),AU$8,"")</f>
        <v/>
      </c>
      <c r="AV38" s="407" t="str">
        <f>IF(COUNTIF('別紙1-4(研修内容計画書)'!$I$160:$J$163,$C38),AV$8,"")</f>
        <v/>
      </c>
      <c r="AW38" s="407" t="str">
        <f>IF(COUNTIF('別紙1-4(研修内容計画書)'!$I$164:$J$167,$C38),AW$8,"")</f>
        <v/>
      </c>
      <c r="AX38" s="407" t="str">
        <f>IF(COUNTIF('別紙1-4(研修内容計画書)'!$I$168:$J$171,$C38),AX$8,"")</f>
        <v/>
      </c>
      <c r="AY38" s="407" t="str">
        <f>IF(COUNTIF('別紙1-4(研修内容計画書)'!$I$172:$J$175,$C38),AY$8,"")</f>
        <v/>
      </c>
      <c r="AZ38" s="407" t="str">
        <f>IF(COUNTIF('別紙1-4(研修内容計画書)'!$I$176:$J$179,$C38),AZ$8,"")</f>
        <v/>
      </c>
      <c r="BA38" s="407" t="str">
        <f>IF(COUNTIF('別紙1-4(研修内容計画書)'!$I$180:$J$183,$C38),BA$8,"")</f>
        <v/>
      </c>
      <c r="BB38" s="407" t="str">
        <f>IF(COUNTIF('別紙1-4(研修内容計画書)'!$I$184:$J$187,$C38),BB$8,"")</f>
        <v/>
      </c>
      <c r="BC38" s="407" t="str">
        <f>IF(COUNTIF('別紙1-4(研修内容計画書)'!$I$188:$J$191,$C38),BC$8,"")</f>
        <v/>
      </c>
      <c r="BD38" s="407" t="str">
        <f>IF(COUNTIF('別紙1-4(研修内容計画書)'!$I$192:$J$195,$C38),BD$8,"")</f>
        <v/>
      </c>
      <c r="BE38" s="407" t="str">
        <f>IF(COUNTIF('別紙1-4(研修内容計画書)'!$I$196:$J$199,$C38),BE$8,"")</f>
        <v/>
      </c>
      <c r="BF38" s="407" t="str">
        <f>IF(COUNTIF('別紙1-4(研修内容計画書)'!$I$200:$J$203,$C38),BF$8,"")</f>
        <v/>
      </c>
      <c r="BG38" s="407" t="str">
        <f>IF(COUNTIF('別紙1-4(研修内容計画書)'!$I$204:$J$207,$C38),BG$8,"")</f>
        <v/>
      </c>
      <c r="BH38" s="407" t="str">
        <f>IF(COUNTIF('別紙1-4(研修内容計画書)'!$I$208:$J$211,$C38),BH$8,"")</f>
        <v/>
      </c>
      <c r="BI38" s="407" t="str">
        <f>IF(COUNTIF('別紙1-4(研修内容計画書)'!$I$212:$J$215,$C38),BI$8,"")</f>
        <v/>
      </c>
      <c r="BJ38" s="407" t="str">
        <f>IF(COUNTIF('別紙1-4(研修内容計画書)'!$I$216:$J$219,$C38),BJ$8,"")</f>
        <v/>
      </c>
      <c r="BK38" s="407" t="str">
        <f>IF(COUNTIF('別紙1-4(研修内容計画書)'!$I$220:$J$223,$C38),BK$8,"")</f>
        <v/>
      </c>
      <c r="BL38" s="407" t="str">
        <f>IF(COUNTIF('別紙1-4(研修内容計画書)'!$I$224:$J$227,$C38),BL$8,"")</f>
        <v/>
      </c>
      <c r="BM38" s="407" t="str">
        <f>IF(COUNTIF('別紙1-4(研修内容計画書)'!$I$228:$J$231,$C38),BM$8,"")</f>
        <v/>
      </c>
      <c r="BN38" s="407" t="str">
        <f>IF(COUNTIF('別紙1-4(研修内容計画書)'!$I$232:$J$235,$C38),BN$8,"")</f>
        <v/>
      </c>
      <c r="BO38" s="407" t="str">
        <f>IF(COUNTIF('別紙1-4(研修内容計画書)'!$I$236:$J$239,$C38),BO$8,"")</f>
        <v/>
      </c>
      <c r="BP38" s="407" t="str">
        <f>IF(COUNTIF('別紙1-4(研修内容計画書)'!$I$240:$J$243,$C38),BP$8,"")</f>
        <v/>
      </c>
      <c r="BQ38" s="407" t="str">
        <f>IF(COUNTIF('別紙1-4(研修内容計画書)'!$I$244:$J$247,$C38),BQ$8,"")</f>
        <v/>
      </c>
      <c r="BR38" s="407" t="str">
        <f>IF(COUNTIF('別紙1-4(研修内容計画書)'!$I$248:$J$251,$C38),BR$8,"")</f>
        <v/>
      </c>
      <c r="BS38" s="407" t="str">
        <f>IF(COUNTIF('別紙1-4(研修内容計画書)'!$I$252:$J$255,$C38),BS$8,"")</f>
        <v/>
      </c>
      <c r="BT38" s="407" t="str">
        <f>IF(COUNTIF('別紙1-4(研修内容計画書)'!$I$256:$J$259,$C38),BT$8,"")</f>
        <v/>
      </c>
      <c r="BU38" s="407" t="str">
        <f>IF(COUNTIF('別紙1-4(研修内容計画書)'!$I$260:$J$263,$C38),BU$8,"")</f>
        <v/>
      </c>
      <c r="BV38" s="407" t="str">
        <f>IF(COUNTIF('別紙1-4(研修内容計画書)'!$I$264:$J$267,$C38),BV$8,"")</f>
        <v/>
      </c>
      <c r="BW38" s="407" t="str">
        <f>IF(COUNTIF('別紙1-4(研修内容計画書)'!$I$268:$J$271,$C38),BW$8,"")</f>
        <v/>
      </c>
      <c r="BX38" s="407" t="str">
        <f>IF(COUNTIF('別紙1-4(研修内容計画書)'!$I$272:$J$275,$C38),BX$8,"")</f>
        <v/>
      </c>
      <c r="BY38" s="407" t="str">
        <f>IF(COUNTIF('別紙1-4(研修内容計画書)'!$I$276:$J$279,$C38),BY$8,"")</f>
        <v/>
      </c>
      <c r="BZ38" s="407" t="str">
        <f>IF(COUNTIF('別紙1-4(研修内容計画書)'!$I$280:$J$283,$C38),BZ$8,"")</f>
        <v/>
      </c>
      <c r="CA38" s="407" t="str">
        <f>IF(COUNTIF('別紙1-4(研修内容計画書)'!$I$284:$J$287,$C38),CA$8,"")</f>
        <v/>
      </c>
      <c r="CB38" s="407" t="str">
        <f>IF(COUNTIF('別紙1-4(研修内容計画書)'!$I$288:$J$291,$C38),CB$8,"")</f>
        <v/>
      </c>
      <c r="CC38" s="407" t="str">
        <f>IF(COUNTIF('別紙1-4(研修内容計画書)'!$I$292:$J$295,$C38),CC$8,"")</f>
        <v/>
      </c>
      <c r="CD38" s="408"/>
      <c r="CE38" s="409"/>
    </row>
    <row r="39" spans="1:83" ht="18.75" customHeight="1">
      <c r="A39" s="416">
        <v>26</v>
      </c>
      <c r="B39" s="417" t="str">
        <f>IF(AND('別紙1-7(研修責任者教育担当者)'!E43="〇",'別紙1-7(研修責任者教育担当者)'!F43="〇"),"専任・兼任",IF('別紙1-7(研修責任者教育担当者)'!E43="〇","専任",IF('別紙1-7(研修責任者教育担当者)'!F43="〇","兼任","")))</f>
        <v/>
      </c>
      <c r="C39" s="418">
        <f>VLOOKUP(A39,'別紙1-7(研修責任者教育担当者)'!$B$18:$C$97,2,0)</f>
        <v>0</v>
      </c>
      <c r="D39" s="464" t="s">
        <v>206</v>
      </c>
      <c r="E39" s="465"/>
      <c r="F39" s="403" t="e">
        <f t="shared" si="3"/>
        <v>#DIV/0!</v>
      </c>
      <c r="G39" s="404" t="e">
        <f t="shared" si="4"/>
        <v>#DIV/0!</v>
      </c>
      <c r="H39" s="405">
        <f t="shared" si="5"/>
        <v>0</v>
      </c>
      <c r="I39" s="405"/>
      <c r="J39" s="406" t="str">
        <f>IF(COUNTIF('別紙1-4(研修内容計画書)'!$I$8:$J$11,$C39),J$8,"")</f>
        <v/>
      </c>
      <c r="K39" s="407" t="str">
        <f>IF(COUNTIF('別紙1-4(研修内容計画書)'!$I$12:$J$15,$C39),K$8,"")</f>
        <v/>
      </c>
      <c r="L39" s="407" t="str">
        <f>IF(COUNTIF('別紙1-4(研修内容計画書)'!$I$16:$J$19,$C39),L$8,"")</f>
        <v/>
      </c>
      <c r="M39" s="407" t="str">
        <f>IF(COUNTIF('別紙1-4(研修内容計画書)'!$I$20:$J$23,$C39),M$8,"")</f>
        <v/>
      </c>
      <c r="N39" s="407" t="str">
        <f>IF(COUNTIF('別紙1-4(研修内容計画書)'!$I$24:$J$27,$C39),N$8,"")</f>
        <v/>
      </c>
      <c r="O39" s="407" t="str">
        <f>IF(COUNTIF('別紙1-4(研修内容計画書)'!$I$28:$J$31,$C39),O$8,"")</f>
        <v/>
      </c>
      <c r="P39" s="407" t="str">
        <f>IF(COUNTIF('別紙1-4(研修内容計画書)'!$I$32:$J$35,$C39),P$8,"")</f>
        <v/>
      </c>
      <c r="Q39" s="407" t="str">
        <f>IF(COUNTIF('別紙1-4(研修内容計画書)'!$I$36:$J$39,$C39),Q$8,"")</f>
        <v/>
      </c>
      <c r="R39" s="407" t="str">
        <f>IF(COUNTIF('別紙1-4(研修内容計画書)'!$I$40:$J$43,$C39),R$8,"")</f>
        <v/>
      </c>
      <c r="S39" s="407" t="str">
        <f>IF(COUNTIF('別紙1-4(研修内容計画書)'!$I$44:$J$47,$C39),S$8,"")</f>
        <v/>
      </c>
      <c r="T39" s="407" t="str">
        <f>IF(COUNTIF('別紙1-4(研修内容計画書)'!$I$48:$J$51,$C39),T$8,"")</f>
        <v/>
      </c>
      <c r="U39" s="407" t="str">
        <f>IF(COUNTIF('別紙1-4(研修内容計画書)'!$I$52:$J$55,$C39),U$8,"")</f>
        <v/>
      </c>
      <c r="V39" s="407" t="str">
        <f>IF(COUNTIF('別紙1-4(研修内容計画書)'!$I$56:$J$59,$C39),V$8,"")</f>
        <v/>
      </c>
      <c r="W39" s="407" t="str">
        <f>IF(COUNTIF('別紙1-4(研修内容計画書)'!$I$60:$J$63,$C39),W$8,"")</f>
        <v/>
      </c>
      <c r="X39" s="407" t="str">
        <f>IF(COUNTIF('別紙1-4(研修内容計画書)'!$I$64:$J$67,$C39),X$8,"")</f>
        <v/>
      </c>
      <c r="Y39" s="407" t="str">
        <f>IF(COUNTIF('別紙1-4(研修内容計画書)'!$I$68:$J$71,$C39),Y$8,"")</f>
        <v/>
      </c>
      <c r="Z39" s="407" t="str">
        <f>IF(COUNTIF('別紙1-4(研修内容計画書)'!$I$72:$J$75,$C39),Z$8,"")</f>
        <v/>
      </c>
      <c r="AA39" s="407" t="str">
        <f>IF(COUNTIF('別紙1-4(研修内容計画書)'!$I$76:$J$79,$C39),AA$8,"")</f>
        <v/>
      </c>
      <c r="AB39" s="407" t="str">
        <f>IF(COUNTIF('別紙1-4(研修内容計画書)'!$I$80:$J$83,$C39),AB$8,"")</f>
        <v/>
      </c>
      <c r="AC39" s="407" t="str">
        <f>IF(COUNTIF('別紙1-4(研修内容計画書)'!$I$84:$J$87,$C39),AC$8,"")</f>
        <v/>
      </c>
      <c r="AD39" s="407" t="str">
        <f>IF(COUNTIF('別紙1-4(研修内容計画書)'!$I$88:$J$91,$C39),AD$8,"")</f>
        <v/>
      </c>
      <c r="AE39" s="407" t="str">
        <f>IF(COUNTIF('別紙1-4(研修内容計画書)'!$I$92:$J$95,$C39),AE$8,"")</f>
        <v/>
      </c>
      <c r="AF39" s="407" t="str">
        <f>IF(COUNTIF('別紙1-4(研修内容計画書)'!$I$96:$J$99,$C39),AF$8,"")</f>
        <v/>
      </c>
      <c r="AG39" s="407" t="str">
        <f>IF(COUNTIF('別紙1-4(研修内容計画書)'!$I$100:$J$103,$C39),AG$8,"")</f>
        <v/>
      </c>
      <c r="AH39" s="407" t="str">
        <f>IF(COUNTIF('別紙1-4(研修内容計画書)'!$I$104:$J$107,$C39),AH$8,"")</f>
        <v/>
      </c>
      <c r="AI39" s="407" t="str">
        <f>IF(COUNTIF('別紙1-4(研修内容計画書)'!$I$108:$J$111,$C39),AI$8,"")</f>
        <v/>
      </c>
      <c r="AJ39" s="407" t="str">
        <f>IF(COUNTIF('別紙1-4(研修内容計画書)'!$I$112:$J$115,$C39),AJ$8,"")</f>
        <v/>
      </c>
      <c r="AK39" s="407" t="str">
        <f>IF(COUNTIF('別紙1-4(研修内容計画書)'!$I$116:$J$119,$C39),AK$8,"")</f>
        <v/>
      </c>
      <c r="AL39" s="407" t="str">
        <f>IF(COUNTIF('別紙1-4(研修内容計画書)'!$I$120:$J$123,$C39),AL$8,"")</f>
        <v/>
      </c>
      <c r="AM39" s="407" t="str">
        <f>IF(COUNTIF('別紙1-4(研修内容計画書)'!$I$124:$J$127,$C39),AM$8,"")</f>
        <v/>
      </c>
      <c r="AN39" s="407" t="str">
        <f>IF(COUNTIF('別紙1-4(研修内容計画書)'!$I$128:$J$131,$C39),AN$8,"")</f>
        <v/>
      </c>
      <c r="AO39" s="407" t="str">
        <f>IF(COUNTIF('別紙1-4(研修内容計画書)'!$I$132:$J$135,$C39),AO$8,"")</f>
        <v/>
      </c>
      <c r="AP39" s="407" t="str">
        <f>IF(COUNTIF('別紙1-4(研修内容計画書)'!$I$136:$J$139,$C39),AP$8,"")</f>
        <v/>
      </c>
      <c r="AQ39" s="407" t="str">
        <f>IF(COUNTIF('別紙1-4(研修内容計画書)'!$I$140:$J$143,$C39),AQ$8,"")</f>
        <v/>
      </c>
      <c r="AR39" s="407" t="str">
        <f>IF(COUNTIF('別紙1-4(研修内容計画書)'!$I$144:$J$147,$C39),AR$8,"")</f>
        <v/>
      </c>
      <c r="AS39" s="407" t="str">
        <f>IF(COUNTIF('別紙1-4(研修内容計画書)'!$I$148:$J$151,$C39),AS$8,"")</f>
        <v/>
      </c>
      <c r="AT39" s="407" t="str">
        <f>IF(COUNTIF('別紙1-4(研修内容計画書)'!$I$152:$J$155,$C39),AT$8,"")</f>
        <v/>
      </c>
      <c r="AU39" s="407" t="str">
        <f>IF(COUNTIF('別紙1-4(研修内容計画書)'!$I$156:$J$159,$C39),AU$8,"")</f>
        <v/>
      </c>
      <c r="AV39" s="407" t="str">
        <f>IF(COUNTIF('別紙1-4(研修内容計画書)'!$I$160:$J$163,$C39),AV$8,"")</f>
        <v/>
      </c>
      <c r="AW39" s="407" t="str">
        <f>IF(COUNTIF('別紙1-4(研修内容計画書)'!$I$164:$J$167,$C39),AW$8,"")</f>
        <v/>
      </c>
      <c r="AX39" s="407" t="str">
        <f>IF(COUNTIF('別紙1-4(研修内容計画書)'!$I$168:$J$171,$C39),AX$8,"")</f>
        <v/>
      </c>
      <c r="AY39" s="407" t="str">
        <f>IF(COUNTIF('別紙1-4(研修内容計画書)'!$I$172:$J$175,$C39),AY$8,"")</f>
        <v/>
      </c>
      <c r="AZ39" s="407" t="str">
        <f>IF(COUNTIF('別紙1-4(研修内容計画書)'!$I$176:$J$179,$C39),AZ$8,"")</f>
        <v/>
      </c>
      <c r="BA39" s="407" t="str">
        <f>IF(COUNTIF('別紙1-4(研修内容計画書)'!$I$180:$J$183,$C39),BA$8,"")</f>
        <v/>
      </c>
      <c r="BB39" s="407" t="str">
        <f>IF(COUNTIF('別紙1-4(研修内容計画書)'!$I$184:$J$187,$C39),BB$8,"")</f>
        <v/>
      </c>
      <c r="BC39" s="407" t="str">
        <f>IF(COUNTIF('別紙1-4(研修内容計画書)'!$I$188:$J$191,$C39),BC$8,"")</f>
        <v/>
      </c>
      <c r="BD39" s="407" t="str">
        <f>IF(COUNTIF('別紙1-4(研修内容計画書)'!$I$192:$J$195,$C39),BD$8,"")</f>
        <v/>
      </c>
      <c r="BE39" s="407" t="str">
        <f>IF(COUNTIF('別紙1-4(研修内容計画書)'!$I$196:$J$199,$C39),BE$8,"")</f>
        <v/>
      </c>
      <c r="BF39" s="407" t="str">
        <f>IF(COUNTIF('別紙1-4(研修内容計画書)'!$I$200:$J$203,$C39),BF$8,"")</f>
        <v/>
      </c>
      <c r="BG39" s="407" t="str">
        <f>IF(COUNTIF('別紙1-4(研修内容計画書)'!$I$204:$J$207,$C39),BG$8,"")</f>
        <v/>
      </c>
      <c r="BH39" s="407" t="str">
        <f>IF(COUNTIF('別紙1-4(研修内容計画書)'!$I$208:$J$211,$C39),BH$8,"")</f>
        <v/>
      </c>
      <c r="BI39" s="407" t="str">
        <f>IF(COUNTIF('別紙1-4(研修内容計画書)'!$I$212:$J$215,$C39),BI$8,"")</f>
        <v/>
      </c>
      <c r="BJ39" s="407" t="str">
        <f>IF(COUNTIF('別紙1-4(研修内容計画書)'!$I$216:$J$219,$C39),BJ$8,"")</f>
        <v/>
      </c>
      <c r="BK39" s="407" t="str">
        <f>IF(COUNTIF('別紙1-4(研修内容計画書)'!$I$220:$J$223,$C39),BK$8,"")</f>
        <v/>
      </c>
      <c r="BL39" s="407" t="str">
        <f>IF(COUNTIF('別紙1-4(研修内容計画書)'!$I$224:$J$227,$C39),BL$8,"")</f>
        <v/>
      </c>
      <c r="BM39" s="407" t="str">
        <f>IF(COUNTIF('別紙1-4(研修内容計画書)'!$I$228:$J$231,$C39),BM$8,"")</f>
        <v/>
      </c>
      <c r="BN39" s="407" t="str">
        <f>IF(COUNTIF('別紙1-4(研修内容計画書)'!$I$232:$J$235,$C39),BN$8,"")</f>
        <v/>
      </c>
      <c r="BO39" s="407" t="str">
        <f>IF(COUNTIF('別紙1-4(研修内容計画書)'!$I$236:$J$239,$C39),BO$8,"")</f>
        <v/>
      </c>
      <c r="BP39" s="407" t="str">
        <f>IF(COUNTIF('別紙1-4(研修内容計画書)'!$I$240:$J$243,$C39),BP$8,"")</f>
        <v/>
      </c>
      <c r="BQ39" s="407" t="str">
        <f>IF(COUNTIF('別紙1-4(研修内容計画書)'!$I$244:$J$247,$C39),BQ$8,"")</f>
        <v/>
      </c>
      <c r="BR39" s="407" t="str">
        <f>IF(COUNTIF('別紙1-4(研修内容計画書)'!$I$248:$J$251,$C39),BR$8,"")</f>
        <v/>
      </c>
      <c r="BS39" s="407" t="str">
        <f>IF(COUNTIF('別紙1-4(研修内容計画書)'!$I$252:$J$255,$C39),BS$8,"")</f>
        <v/>
      </c>
      <c r="BT39" s="407" t="str">
        <f>IF(COUNTIF('別紙1-4(研修内容計画書)'!$I$256:$J$259,$C39),BT$8,"")</f>
        <v/>
      </c>
      <c r="BU39" s="407" t="str">
        <f>IF(COUNTIF('別紙1-4(研修内容計画書)'!$I$260:$J$263,$C39),BU$8,"")</f>
        <v/>
      </c>
      <c r="BV39" s="407" t="str">
        <f>IF(COUNTIF('別紙1-4(研修内容計画書)'!$I$264:$J$267,$C39),BV$8,"")</f>
        <v/>
      </c>
      <c r="BW39" s="407" t="str">
        <f>IF(COUNTIF('別紙1-4(研修内容計画書)'!$I$268:$J$271,$C39),BW$8,"")</f>
        <v/>
      </c>
      <c r="BX39" s="407" t="str">
        <f>IF(COUNTIF('別紙1-4(研修内容計画書)'!$I$272:$J$275,$C39),BX$8,"")</f>
        <v/>
      </c>
      <c r="BY39" s="407" t="str">
        <f>IF(COUNTIF('別紙1-4(研修内容計画書)'!$I$276:$J$279,$C39),BY$8,"")</f>
        <v/>
      </c>
      <c r="BZ39" s="407" t="str">
        <f>IF(COUNTIF('別紙1-4(研修内容計画書)'!$I$280:$J$283,$C39),BZ$8,"")</f>
        <v/>
      </c>
      <c r="CA39" s="407" t="str">
        <f>IF(COUNTIF('別紙1-4(研修内容計画書)'!$I$284:$J$287,$C39),CA$8,"")</f>
        <v/>
      </c>
      <c r="CB39" s="407" t="str">
        <f>IF(COUNTIF('別紙1-4(研修内容計画書)'!$I$288:$J$291,$C39),CB$8,"")</f>
        <v/>
      </c>
      <c r="CC39" s="407" t="str">
        <f>IF(COUNTIF('別紙1-4(研修内容計画書)'!$I$292:$J$295,$C39),CC$8,"")</f>
        <v/>
      </c>
      <c r="CD39" s="408"/>
      <c r="CE39" s="409"/>
    </row>
    <row r="40" spans="1:83" ht="18.75" customHeight="1">
      <c r="A40" s="416">
        <v>27</v>
      </c>
      <c r="B40" s="417" t="str">
        <f>IF(AND('別紙1-7(研修責任者教育担当者)'!E44="〇",'別紙1-7(研修責任者教育担当者)'!F44="〇"),"専任・兼任",IF('別紙1-7(研修責任者教育担当者)'!E44="〇","専任",IF('別紙1-7(研修責任者教育担当者)'!F44="〇","兼任","")))</f>
        <v/>
      </c>
      <c r="C40" s="418">
        <f>VLOOKUP(A40,'別紙1-7(研修責任者教育担当者)'!$B$18:$C$97,2,0)</f>
        <v>0</v>
      </c>
      <c r="D40" s="464" t="s">
        <v>206</v>
      </c>
      <c r="E40" s="465"/>
      <c r="F40" s="403" t="e">
        <f t="shared" si="3"/>
        <v>#DIV/0!</v>
      </c>
      <c r="G40" s="404" t="e">
        <f t="shared" si="4"/>
        <v>#DIV/0!</v>
      </c>
      <c r="H40" s="405">
        <f t="shared" si="5"/>
        <v>0</v>
      </c>
      <c r="I40" s="405"/>
      <c r="J40" s="406" t="str">
        <f>IF(COUNTIF('別紙1-4(研修内容計画書)'!$I$8:$J$11,$C40),J$8,"")</f>
        <v/>
      </c>
      <c r="K40" s="407" t="str">
        <f>IF(COUNTIF('別紙1-4(研修内容計画書)'!$I$12:$J$15,$C40),K$8,"")</f>
        <v/>
      </c>
      <c r="L40" s="407" t="str">
        <f>IF(COUNTIF('別紙1-4(研修内容計画書)'!$I$16:$J$19,$C40),L$8,"")</f>
        <v/>
      </c>
      <c r="M40" s="407" t="str">
        <f>IF(COUNTIF('別紙1-4(研修内容計画書)'!$I$20:$J$23,$C40),M$8,"")</f>
        <v/>
      </c>
      <c r="N40" s="407" t="str">
        <f>IF(COUNTIF('別紙1-4(研修内容計画書)'!$I$24:$J$27,$C40),N$8,"")</f>
        <v/>
      </c>
      <c r="O40" s="407" t="str">
        <f>IF(COUNTIF('別紙1-4(研修内容計画書)'!$I$28:$J$31,$C40),O$8,"")</f>
        <v/>
      </c>
      <c r="P40" s="407" t="str">
        <f>IF(COUNTIF('別紙1-4(研修内容計画書)'!$I$32:$J$35,$C40),P$8,"")</f>
        <v/>
      </c>
      <c r="Q40" s="407" t="str">
        <f>IF(COUNTIF('別紙1-4(研修内容計画書)'!$I$36:$J$39,$C40),Q$8,"")</f>
        <v/>
      </c>
      <c r="R40" s="407" t="str">
        <f>IF(COUNTIF('別紙1-4(研修内容計画書)'!$I$40:$J$43,$C40),R$8,"")</f>
        <v/>
      </c>
      <c r="S40" s="407" t="str">
        <f>IF(COUNTIF('別紙1-4(研修内容計画書)'!$I$44:$J$47,$C40),S$8,"")</f>
        <v/>
      </c>
      <c r="T40" s="407" t="str">
        <f>IF(COUNTIF('別紙1-4(研修内容計画書)'!$I$48:$J$51,$C40),T$8,"")</f>
        <v/>
      </c>
      <c r="U40" s="407" t="str">
        <f>IF(COUNTIF('別紙1-4(研修内容計画書)'!$I$52:$J$55,$C40),U$8,"")</f>
        <v/>
      </c>
      <c r="V40" s="407" t="str">
        <f>IF(COUNTIF('別紙1-4(研修内容計画書)'!$I$56:$J$59,$C40),V$8,"")</f>
        <v/>
      </c>
      <c r="W40" s="407" t="str">
        <f>IF(COUNTIF('別紙1-4(研修内容計画書)'!$I$60:$J$63,$C40),W$8,"")</f>
        <v/>
      </c>
      <c r="X40" s="407" t="str">
        <f>IF(COUNTIF('別紙1-4(研修内容計画書)'!$I$64:$J$67,$C40),X$8,"")</f>
        <v/>
      </c>
      <c r="Y40" s="407" t="str">
        <f>IF(COUNTIF('別紙1-4(研修内容計画書)'!$I$68:$J$71,$C40),Y$8,"")</f>
        <v/>
      </c>
      <c r="Z40" s="407" t="str">
        <f>IF(COUNTIF('別紙1-4(研修内容計画書)'!$I$72:$J$75,$C40),Z$8,"")</f>
        <v/>
      </c>
      <c r="AA40" s="407" t="str">
        <f>IF(COUNTIF('別紙1-4(研修内容計画書)'!$I$76:$J$79,$C40),AA$8,"")</f>
        <v/>
      </c>
      <c r="AB40" s="407" t="str">
        <f>IF(COUNTIF('別紙1-4(研修内容計画書)'!$I$80:$J$83,$C40),AB$8,"")</f>
        <v/>
      </c>
      <c r="AC40" s="407" t="str">
        <f>IF(COUNTIF('別紙1-4(研修内容計画書)'!$I$84:$J$87,$C40),AC$8,"")</f>
        <v/>
      </c>
      <c r="AD40" s="407" t="str">
        <f>IF(COUNTIF('別紙1-4(研修内容計画書)'!$I$88:$J$91,$C40),AD$8,"")</f>
        <v/>
      </c>
      <c r="AE40" s="407" t="str">
        <f>IF(COUNTIF('別紙1-4(研修内容計画書)'!$I$92:$J$95,$C40),AE$8,"")</f>
        <v/>
      </c>
      <c r="AF40" s="407" t="str">
        <f>IF(COUNTIF('別紙1-4(研修内容計画書)'!$I$96:$J$99,$C40),AF$8,"")</f>
        <v/>
      </c>
      <c r="AG40" s="407" t="str">
        <f>IF(COUNTIF('別紙1-4(研修内容計画書)'!$I$100:$J$103,$C40),AG$8,"")</f>
        <v/>
      </c>
      <c r="AH40" s="407" t="str">
        <f>IF(COUNTIF('別紙1-4(研修内容計画書)'!$I$104:$J$107,$C40),AH$8,"")</f>
        <v/>
      </c>
      <c r="AI40" s="407" t="str">
        <f>IF(COUNTIF('別紙1-4(研修内容計画書)'!$I$108:$J$111,$C40),AI$8,"")</f>
        <v/>
      </c>
      <c r="AJ40" s="407" t="str">
        <f>IF(COUNTIF('別紙1-4(研修内容計画書)'!$I$112:$J$115,$C40),AJ$8,"")</f>
        <v/>
      </c>
      <c r="AK40" s="407" t="str">
        <f>IF(COUNTIF('別紙1-4(研修内容計画書)'!$I$116:$J$119,$C40),AK$8,"")</f>
        <v/>
      </c>
      <c r="AL40" s="407" t="str">
        <f>IF(COUNTIF('別紙1-4(研修内容計画書)'!$I$120:$J$123,$C40),AL$8,"")</f>
        <v/>
      </c>
      <c r="AM40" s="407" t="str">
        <f>IF(COUNTIF('別紙1-4(研修内容計画書)'!$I$124:$J$127,$C40),AM$8,"")</f>
        <v/>
      </c>
      <c r="AN40" s="407" t="str">
        <f>IF(COUNTIF('別紙1-4(研修内容計画書)'!$I$128:$J$131,$C40),AN$8,"")</f>
        <v/>
      </c>
      <c r="AO40" s="407" t="str">
        <f>IF(COUNTIF('別紙1-4(研修内容計画書)'!$I$132:$J$135,$C40),AO$8,"")</f>
        <v/>
      </c>
      <c r="AP40" s="407" t="str">
        <f>IF(COUNTIF('別紙1-4(研修内容計画書)'!$I$136:$J$139,$C40),AP$8,"")</f>
        <v/>
      </c>
      <c r="AQ40" s="407" t="str">
        <f>IF(COUNTIF('別紙1-4(研修内容計画書)'!$I$140:$J$143,$C40),AQ$8,"")</f>
        <v/>
      </c>
      <c r="AR40" s="407" t="str">
        <f>IF(COUNTIF('別紙1-4(研修内容計画書)'!$I$144:$J$147,$C40),AR$8,"")</f>
        <v/>
      </c>
      <c r="AS40" s="407" t="str">
        <f>IF(COUNTIF('別紙1-4(研修内容計画書)'!$I$148:$J$151,$C40),AS$8,"")</f>
        <v/>
      </c>
      <c r="AT40" s="407" t="str">
        <f>IF(COUNTIF('別紙1-4(研修内容計画書)'!$I$152:$J$155,$C40),AT$8,"")</f>
        <v/>
      </c>
      <c r="AU40" s="407" t="str">
        <f>IF(COUNTIF('別紙1-4(研修内容計画書)'!$I$156:$J$159,$C40),AU$8,"")</f>
        <v/>
      </c>
      <c r="AV40" s="407" t="str">
        <f>IF(COUNTIF('別紙1-4(研修内容計画書)'!$I$160:$J$163,$C40),AV$8,"")</f>
        <v/>
      </c>
      <c r="AW40" s="407" t="str">
        <f>IF(COUNTIF('別紙1-4(研修内容計画書)'!$I$164:$J$167,$C40),AW$8,"")</f>
        <v/>
      </c>
      <c r="AX40" s="407" t="str">
        <f>IF(COUNTIF('別紙1-4(研修内容計画書)'!$I$168:$J$171,$C40),AX$8,"")</f>
        <v/>
      </c>
      <c r="AY40" s="407" t="str">
        <f>IF(COUNTIF('別紙1-4(研修内容計画書)'!$I$172:$J$175,$C40),AY$8,"")</f>
        <v/>
      </c>
      <c r="AZ40" s="407" t="str">
        <f>IF(COUNTIF('別紙1-4(研修内容計画書)'!$I$176:$J$179,$C40),AZ$8,"")</f>
        <v/>
      </c>
      <c r="BA40" s="407" t="str">
        <f>IF(COUNTIF('別紙1-4(研修内容計画書)'!$I$180:$J$183,$C40),BA$8,"")</f>
        <v/>
      </c>
      <c r="BB40" s="407" t="str">
        <f>IF(COUNTIF('別紙1-4(研修内容計画書)'!$I$184:$J$187,$C40),BB$8,"")</f>
        <v/>
      </c>
      <c r="BC40" s="407" t="str">
        <f>IF(COUNTIF('別紙1-4(研修内容計画書)'!$I$188:$J$191,$C40),BC$8,"")</f>
        <v/>
      </c>
      <c r="BD40" s="407" t="str">
        <f>IF(COUNTIF('別紙1-4(研修内容計画書)'!$I$192:$J$195,$C40),BD$8,"")</f>
        <v/>
      </c>
      <c r="BE40" s="407" t="str">
        <f>IF(COUNTIF('別紙1-4(研修内容計画書)'!$I$196:$J$199,$C40),BE$8,"")</f>
        <v/>
      </c>
      <c r="BF40" s="407" t="str">
        <f>IF(COUNTIF('別紙1-4(研修内容計画書)'!$I$200:$J$203,$C40),BF$8,"")</f>
        <v/>
      </c>
      <c r="BG40" s="407" t="str">
        <f>IF(COUNTIF('別紙1-4(研修内容計画書)'!$I$204:$J$207,$C40),BG$8,"")</f>
        <v/>
      </c>
      <c r="BH40" s="407" t="str">
        <f>IF(COUNTIF('別紙1-4(研修内容計画書)'!$I$208:$J$211,$C40),BH$8,"")</f>
        <v/>
      </c>
      <c r="BI40" s="407" t="str">
        <f>IF(COUNTIF('別紙1-4(研修内容計画書)'!$I$212:$J$215,$C40),BI$8,"")</f>
        <v/>
      </c>
      <c r="BJ40" s="407" t="str">
        <f>IF(COUNTIF('別紙1-4(研修内容計画書)'!$I$216:$J$219,$C40),BJ$8,"")</f>
        <v/>
      </c>
      <c r="BK40" s="407" t="str">
        <f>IF(COUNTIF('別紙1-4(研修内容計画書)'!$I$220:$J$223,$C40),BK$8,"")</f>
        <v/>
      </c>
      <c r="BL40" s="407" t="str">
        <f>IF(COUNTIF('別紙1-4(研修内容計画書)'!$I$224:$J$227,$C40),BL$8,"")</f>
        <v/>
      </c>
      <c r="BM40" s="407" t="str">
        <f>IF(COUNTIF('別紙1-4(研修内容計画書)'!$I$228:$J$231,$C40),BM$8,"")</f>
        <v/>
      </c>
      <c r="BN40" s="407" t="str">
        <f>IF(COUNTIF('別紙1-4(研修内容計画書)'!$I$232:$J$235,$C40),BN$8,"")</f>
        <v/>
      </c>
      <c r="BO40" s="407" t="str">
        <f>IF(COUNTIF('別紙1-4(研修内容計画書)'!$I$236:$J$239,$C40),BO$8,"")</f>
        <v/>
      </c>
      <c r="BP40" s="407" t="str">
        <f>IF(COUNTIF('別紙1-4(研修内容計画書)'!$I$240:$J$243,$C40),BP$8,"")</f>
        <v/>
      </c>
      <c r="BQ40" s="407" t="str">
        <f>IF(COUNTIF('別紙1-4(研修内容計画書)'!$I$244:$J$247,$C40),BQ$8,"")</f>
        <v/>
      </c>
      <c r="BR40" s="407" t="str">
        <f>IF(COUNTIF('別紙1-4(研修内容計画書)'!$I$248:$J$251,$C40),BR$8,"")</f>
        <v/>
      </c>
      <c r="BS40" s="407" t="str">
        <f>IF(COUNTIF('別紙1-4(研修内容計画書)'!$I$252:$J$255,$C40),BS$8,"")</f>
        <v/>
      </c>
      <c r="BT40" s="407" t="str">
        <f>IF(COUNTIF('別紙1-4(研修内容計画書)'!$I$256:$J$259,$C40),BT$8,"")</f>
        <v/>
      </c>
      <c r="BU40" s="407" t="str">
        <f>IF(COUNTIF('別紙1-4(研修内容計画書)'!$I$260:$J$263,$C40),BU$8,"")</f>
        <v/>
      </c>
      <c r="BV40" s="407" t="str">
        <f>IF(COUNTIF('別紙1-4(研修内容計画書)'!$I$264:$J$267,$C40),BV$8,"")</f>
        <v/>
      </c>
      <c r="BW40" s="407" t="str">
        <f>IF(COUNTIF('別紙1-4(研修内容計画書)'!$I$268:$J$271,$C40),BW$8,"")</f>
        <v/>
      </c>
      <c r="BX40" s="407" t="str">
        <f>IF(COUNTIF('別紙1-4(研修内容計画書)'!$I$272:$J$275,$C40),BX$8,"")</f>
        <v/>
      </c>
      <c r="BY40" s="407" t="str">
        <f>IF(COUNTIF('別紙1-4(研修内容計画書)'!$I$276:$J$279,$C40),BY$8,"")</f>
        <v/>
      </c>
      <c r="BZ40" s="407" t="str">
        <f>IF(COUNTIF('別紙1-4(研修内容計画書)'!$I$280:$J$283,$C40),BZ$8,"")</f>
        <v/>
      </c>
      <c r="CA40" s="407" t="str">
        <f>IF(COUNTIF('別紙1-4(研修内容計画書)'!$I$284:$J$287,$C40),CA$8,"")</f>
        <v/>
      </c>
      <c r="CB40" s="407" t="str">
        <f>IF(COUNTIF('別紙1-4(研修内容計画書)'!$I$288:$J$291,$C40),CB$8,"")</f>
        <v/>
      </c>
      <c r="CC40" s="407" t="str">
        <f>IF(COUNTIF('別紙1-4(研修内容計画書)'!$I$292:$J$295,$C40),CC$8,"")</f>
        <v/>
      </c>
      <c r="CD40" s="408"/>
      <c r="CE40" s="409"/>
    </row>
    <row r="41" spans="1:83" ht="18.75" customHeight="1">
      <c r="A41" s="416">
        <v>28</v>
      </c>
      <c r="B41" s="417" t="str">
        <f>IF(AND('別紙1-7(研修責任者教育担当者)'!E45="〇",'別紙1-7(研修責任者教育担当者)'!F45="〇"),"専任・兼任",IF('別紙1-7(研修責任者教育担当者)'!E45="〇","専任",IF('別紙1-7(研修責任者教育担当者)'!F45="〇","兼任","")))</f>
        <v/>
      </c>
      <c r="C41" s="418">
        <f>VLOOKUP(A41,'別紙1-7(研修責任者教育担当者)'!$B$18:$C$97,2,0)</f>
        <v>0</v>
      </c>
      <c r="D41" s="464" t="s">
        <v>206</v>
      </c>
      <c r="E41" s="465"/>
      <c r="F41" s="403" t="e">
        <f t="shared" si="3"/>
        <v>#DIV/0!</v>
      </c>
      <c r="G41" s="404" t="e">
        <f t="shared" si="4"/>
        <v>#DIV/0!</v>
      </c>
      <c r="H41" s="405">
        <f t="shared" si="5"/>
        <v>0</v>
      </c>
      <c r="I41" s="405"/>
      <c r="J41" s="406" t="str">
        <f>IF(COUNTIF('別紙1-4(研修内容計画書)'!$I$8:$J$11,$C41),J$8,"")</f>
        <v/>
      </c>
      <c r="K41" s="407" t="str">
        <f>IF(COUNTIF('別紙1-4(研修内容計画書)'!$I$12:$J$15,$C41),K$8,"")</f>
        <v/>
      </c>
      <c r="L41" s="407" t="str">
        <f>IF(COUNTIF('別紙1-4(研修内容計画書)'!$I$16:$J$19,$C41),L$8,"")</f>
        <v/>
      </c>
      <c r="M41" s="407" t="str">
        <f>IF(COUNTIF('別紙1-4(研修内容計画書)'!$I$20:$J$23,$C41),M$8,"")</f>
        <v/>
      </c>
      <c r="N41" s="407" t="str">
        <f>IF(COUNTIF('別紙1-4(研修内容計画書)'!$I$24:$J$27,$C41),N$8,"")</f>
        <v/>
      </c>
      <c r="O41" s="407" t="str">
        <f>IF(COUNTIF('別紙1-4(研修内容計画書)'!$I$28:$J$31,$C41),O$8,"")</f>
        <v/>
      </c>
      <c r="P41" s="407" t="str">
        <f>IF(COUNTIF('別紙1-4(研修内容計画書)'!$I$32:$J$35,$C41),P$8,"")</f>
        <v/>
      </c>
      <c r="Q41" s="407" t="str">
        <f>IF(COUNTIF('別紙1-4(研修内容計画書)'!$I$36:$J$39,$C41),Q$8,"")</f>
        <v/>
      </c>
      <c r="R41" s="407" t="str">
        <f>IF(COUNTIF('別紙1-4(研修内容計画書)'!$I$40:$J$43,$C41),R$8,"")</f>
        <v/>
      </c>
      <c r="S41" s="407" t="str">
        <f>IF(COUNTIF('別紙1-4(研修内容計画書)'!$I$44:$J$47,$C41),S$8,"")</f>
        <v/>
      </c>
      <c r="T41" s="407" t="str">
        <f>IF(COUNTIF('別紙1-4(研修内容計画書)'!$I$48:$J$51,$C41),T$8,"")</f>
        <v/>
      </c>
      <c r="U41" s="407" t="str">
        <f>IF(COUNTIF('別紙1-4(研修内容計画書)'!$I$52:$J$55,$C41),U$8,"")</f>
        <v/>
      </c>
      <c r="V41" s="407" t="str">
        <f>IF(COUNTIF('別紙1-4(研修内容計画書)'!$I$56:$J$59,$C41),V$8,"")</f>
        <v/>
      </c>
      <c r="W41" s="407" t="str">
        <f>IF(COUNTIF('別紙1-4(研修内容計画書)'!$I$60:$J$63,$C41),W$8,"")</f>
        <v/>
      </c>
      <c r="X41" s="407" t="str">
        <f>IF(COUNTIF('別紙1-4(研修内容計画書)'!$I$64:$J$67,$C41),X$8,"")</f>
        <v/>
      </c>
      <c r="Y41" s="407" t="str">
        <f>IF(COUNTIF('別紙1-4(研修内容計画書)'!$I$68:$J$71,$C41),Y$8,"")</f>
        <v/>
      </c>
      <c r="Z41" s="407" t="str">
        <f>IF(COUNTIF('別紙1-4(研修内容計画書)'!$I$72:$J$75,$C41),Z$8,"")</f>
        <v/>
      </c>
      <c r="AA41" s="407" t="str">
        <f>IF(COUNTIF('別紙1-4(研修内容計画書)'!$I$76:$J$79,$C41),AA$8,"")</f>
        <v/>
      </c>
      <c r="AB41" s="407" t="str">
        <f>IF(COUNTIF('別紙1-4(研修内容計画書)'!$I$80:$J$83,$C41),AB$8,"")</f>
        <v/>
      </c>
      <c r="AC41" s="407" t="str">
        <f>IF(COUNTIF('別紙1-4(研修内容計画書)'!$I$84:$J$87,$C41),AC$8,"")</f>
        <v/>
      </c>
      <c r="AD41" s="407" t="str">
        <f>IF(COUNTIF('別紙1-4(研修内容計画書)'!$I$88:$J$91,$C41),AD$8,"")</f>
        <v/>
      </c>
      <c r="AE41" s="407" t="str">
        <f>IF(COUNTIF('別紙1-4(研修内容計画書)'!$I$92:$J$95,$C41),AE$8,"")</f>
        <v/>
      </c>
      <c r="AF41" s="407" t="str">
        <f>IF(COUNTIF('別紙1-4(研修内容計画書)'!$I$96:$J$99,$C41),AF$8,"")</f>
        <v/>
      </c>
      <c r="AG41" s="407" t="str">
        <f>IF(COUNTIF('別紙1-4(研修内容計画書)'!$I$100:$J$103,$C41),AG$8,"")</f>
        <v/>
      </c>
      <c r="AH41" s="407" t="str">
        <f>IF(COUNTIF('別紙1-4(研修内容計画書)'!$I$104:$J$107,$C41),AH$8,"")</f>
        <v/>
      </c>
      <c r="AI41" s="407" t="str">
        <f>IF(COUNTIF('別紙1-4(研修内容計画書)'!$I$108:$J$111,$C41),AI$8,"")</f>
        <v/>
      </c>
      <c r="AJ41" s="407" t="str">
        <f>IF(COUNTIF('別紙1-4(研修内容計画書)'!$I$112:$J$115,$C41),AJ$8,"")</f>
        <v/>
      </c>
      <c r="AK41" s="407" t="str">
        <f>IF(COUNTIF('別紙1-4(研修内容計画書)'!$I$116:$J$119,$C41),AK$8,"")</f>
        <v/>
      </c>
      <c r="AL41" s="407" t="str">
        <f>IF(COUNTIF('別紙1-4(研修内容計画書)'!$I$120:$J$123,$C41),AL$8,"")</f>
        <v/>
      </c>
      <c r="AM41" s="407" t="str">
        <f>IF(COUNTIF('別紙1-4(研修内容計画書)'!$I$124:$J$127,$C41),AM$8,"")</f>
        <v/>
      </c>
      <c r="AN41" s="407" t="str">
        <f>IF(COUNTIF('別紙1-4(研修内容計画書)'!$I$128:$J$131,$C41),AN$8,"")</f>
        <v/>
      </c>
      <c r="AO41" s="407" t="str">
        <f>IF(COUNTIF('別紙1-4(研修内容計画書)'!$I$132:$J$135,$C41),AO$8,"")</f>
        <v/>
      </c>
      <c r="AP41" s="407" t="str">
        <f>IF(COUNTIF('別紙1-4(研修内容計画書)'!$I$136:$J$139,$C41),AP$8,"")</f>
        <v/>
      </c>
      <c r="AQ41" s="407" t="str">
        <f>IF(COUNTIF('別紙1-4(研修内容計画書)'!$I$140:$J$143,$C41),AQ$8,"")</f>
        <v/>
      </c>
      <c r="AR41" s="407" t="str">
        <f>IF(COUNTIF('別紙1-4(研修内容計画書)'!$I$144:$J$147,$C41),AR$8,"")</f>
        <v/>
      </c>
      <c r="AS41" s="407" t="str">
        <f>IF(COUNTIF('別紙1-4(研修内容計画書)'!$I$148:$J$151,$C41),AS$8,"")</f>
        <v/>
      </c>
      <c r="AT41" s="407" t="str">
        <f>IF(COUNTIF('別紙1-4(研修内容計画書)'!$I$152:$J$155,$C41),AT$8,"")</f>
        <v/>
      </c>
      <c r="AU41" s="407" t="str">
        <f>IF(COUNTIF('別紙1-4(研修内容計画書)'!$I$156:$J$159,$C41),AU$8,"")</f>
        <v/>
      </c>
      <c r="AV41" s="407" t="str">
        <f>IF(COUNTIF('別紙1-4(研修内容計画書)'!$I$160:$J$163,$C41),AV$8,"")</f>
        <v/>
      </c>
      <c r="AW41" s="407" t="str">
        <f>IF(COUNTIF('別紙1-4(研修内容計画書)'!$I$164:$J$167,$C41),AW$8,"")</f>
        <v/>
      </c>
      <c r="AX41" s="407" t="str">
        <f>IF(COUNTIF('別紙1-4(研修内容計画書)'!$I$168:$J$171,$C41),AX$8,"")</f>
        <v/>
      </c>
      <c r="AY41" s="407" t="str">
        <f>IF(COUNTIF('別紙1-4(研修内容計画書)'!$I$172:$J$175,$C41),AY$8,"")</f>
        <v/>
      </c>
      <c r="AZ41" s="407" t="str">
        <f>IF(COUNTIF('別紙1-4(研修内容計画書)'!$I$176:$J$179,$C41),AZ$8,"")</f>
        <v/>
      </c>
      <c r="BA41" s="407" t="str">
        <f>IF(COUNTIF('別紙1-4(研修内容計画書)'!$I$180:$J$183,$C41),BA$8,"")</f>
        <v/>
      </c>
      <c r="BB41" s="407" t="str">
        <f>IF(COUNTIF('別紙1-4(研修内容計画書)'!$I$184:$J$187,$C41),BB$8,"")</f>
        <v/>
      </c>
      <c r="BC41" s="407" t="str">
        <f>IF(COUNTIF('別紙1-4(研修内容計画書)'!$I$188:$J$191,$C41),BC$8,"")</f>
        <v/>
      </c>
      <c r="BD41" s="407" t="str">
        <f>IF(COUNTIF('別紙1-4(研修内容計画書)'!$I$192:$J$195,$C41),BD$8,"")</f>
        <v/>
      </c>
      <c r="BE41" s="407" t="str">
        <f>IF(COUNTIF('別紙1-4(研修内容計画書)'!$I$196:$J$199,$C41),BE$8,"")</f>
        <v/>
      </c>
      <c r="BF41" s="407" t="str">
        <f>IF(COUNTIF('別紙1-4(研修内容計画書)'!$I$200:$J$203,$C41),BF$8,"")</f>
        <v/>
      </c>
      <c r="BG41" s="407" t="str">
        <f>IF(COUNTIF('別紙1-4(研修内容計画書)'!$I$204:$J$207,$C41),BG$8,"")</f>
        <v/>
      </c>
      <c r="BH41" s="407" t="str">
        <f>IF(COUNTIF('別紙1-4(研修内容計画書)'!$I$208:$J$211,$C41),BH$8,"")</f>
        <v/>
      </c>
      <c r="BI41" s="407" t="str">
        <f>IF(COUNTIF('別紙1-4(研修内容計画書)'!$I$212:$J$215,$C41),BI$8,"")</f>
        <v/>
      </c>
      <c r="BJ41" s="407" t="str">
        <f>IF(COUNTIF('別紙1-4(研修内容計画書)'!$I$216:$J$219,$C41),BJ$8,"")</f>
        <v/>
      </c>
      <c r="BK41" s="407" t="str">
        <f>IF(COUNTIF('別紙1-4(研修内容計画書)'!$I$220:$J$223,$C41),BK$8,"")</f>
        <v/>
      </c>
      <c r="BL41" s="407" t="str">
        <f>IF(COUNTIF('別紙1-4(研修内容計画書)'!$I$224:$J$227,$C41),BL$8,"")</f>
        <v/>
      </c>
      <c r="BM41" s="407" t="str">
        <f>IF(COUNTIF('別紙1-4(研修内容計画書)'!$I$228:$J$231,$C41),BM$8,"")</f>
        <v/>
      </c>
      <c r="BN41" s="407" t="str">
        <f>IF(COUNTIF('別紙1-4(研修内容計画書)'!$I$232:$J$235,$C41),BN$8,"")</f>
        <v/>
      </c>
      <c r="BO41" s="407" t="str">
        <f>IF(COUNTIF('別紙1-4(研修内容計画書)'!$I$236:$J$239,$C41),BO$8,"")</f>
        <v/>
      </c>
      <c r="BP41" s="407" t="str">
        <f>IF(COUNTIF('別紙1-4(研修内容計画書)'!$I$240:$J$243,$C41),BP$8,"")</f>
        <v/>
      </c>
      <c r="BQ41" s="407" t="str">
        <f>IF(COUNTIF('別紙1-4(研修内容計画書)'!$I$244:$J$247,$C41),BQ$8,"")</f>
        <v/>
      </c>
      <c r="BR41" s="407" t="str">
        <f>IF(COUNTIF('別紙1-4(研修内容計画書)'!$I$248:$J$251,$C41),BR$8,"")</f>
        <v/>
      </c>
      <c r="BS41" s="407" t="str">
        <f>IF(COUNTIF('別紙1-4(研修内容計画書)'!$I$252:$J$255,$C41),BS$8,"")</f>
        <v/>
      </c>
      <c r="BT41" s="407" t="str">
        <f>IF(COUNTIF('別紙1-4(研修内容計画書)'!$I$256:$J$259,$C41),BT$8,"")</f>
        <v/>
      </c>
      <c r="BU41" s="407" t="str">
        <f>IF(COUNTIF('別紙1-4(研修内容計画書)'!$I$260:$J$263,$C41),BU$8,"")</f>
        <v/>
      </c>
      <c r="BV41" s="407" t="str">
        <f>IF(COUNTIF('別紙1-4(研修内容計画書)'!$I$264:$J$267,$C41),BV$8,"")</f>
        <v/>
      </c>
      <c r="BW41" s="407" t="str">
        <f>IF(COUNTIF('別紙1-4(研修内容計画書)'!$I$268:$J$271,$C41),BW$8,"")</f>
        <v/>
      </c>
      <c r="BX41" s="407" t="str">
        <f>IF(COUNTIF('別紙1-4(研修内容計画書)'!$I$272:$J$275,$C41),BX$8,"")</f>
        <v/>
      </c>
      <c r="BY41" s="407" t="str">
        <f>IF(COUNTIF('別紙1-4(研修内容計画書)'!$I$276:$J$279,$C41),BY$8,"")</f>
        <v/>
      </c>
      <c r="BZ41" s="407" t="str">
        <f>IF(COUNTIF('別紙1-4(研修内容計画書)'!$I$280:$J$283,$C41),BZ$8,"")</f>
        <v/>
      </c>
      <c r="CA41" s="407" t="str">
        <f>IF(COUNTIF('別紙1-4(研修内容計画書)'!$I$284:$J$287,$C41),CA$8,"")</f>
        <v/>
      </c>
      <c r="CB41" s="407" t="str">
        <f>IF(COUNTIF('別紙1-4(研修内容計画書)'!$I$288:$J$291,$C41),CB$8,"")</f>
        <v/>
      </c>
      <c r="CC41" s="407" t="str">
        <f>IF(COUNTIF('別紙1-4(研修内容計画書)'!$I$292:$J$295,$C41),CC$8,"")</f>
        <v/>
      </c>
      <c r="CD41" s="408"/>
      <c r="CE41" s="409"/>
    </row>
    <row r="42" spans="1:83" ht="18.75" customHeight="1">
      <c r="A42" s="416">
        <v>29</v>
      </c>
      <c r="B42" s="417" t="str">
        <f>IF(AND('別紙1-7(研修責任者教育担当者)'!E46="〇",'別紙1-7(研修責任者教育担当者)'!F46="〇"),"専任・兼任",IF('別紙1-7(研修責任者教育担当者)'!E46="〇","専任",IF('別紙1-7(研修責任者教育担当者)'!F46="〇","兼任","")))</f>
        <v/>
      </c>
      <c r="C42" s="418">
        <f>VLOOKUP(A42,'別紙1-7(研修責任者教育担当者)'!$B$18:$C$97,2,0)</f>
        <v>0</v>
      </c>
      <c r="D42" s="464" t="s">
        <v>206</v>
      </c>
      <c r="E42" s="465"/>
      <c r="F42" s="403" t="e">
        <f t="shared" si="3"/>
        <v>#DIV/0!</v>
      </c>
      <c r="G42" s="404" t="e">
        <f t="shared" si="4"/>
        <v>#DIV/0!</v>
      </c>
      <c r="H42" s="405">
        <f t="shared" si="5"/>
        <v>0</v>
      </c>
      <c r="I42" s="405"/>
      <c r="J42" s="406" t="str">
        <f>IF(COUNTIF('別紙1-4(研修内容計画書)'!$I$8:$J$11,$C42),J$8,"")</f>
        <v/>
      </c>
      <c r="K42" s="407" t="str">
        <f>IF(COUNTIF('別紙1-4(研修内容計画書)'!$I$12:$J$15,$C42),K$8,"")</f>
        <v/>
      </c>
      <c r="L42" s="407" t="str">
        <f>IF(COUNTIF('別紙1-4(研修内容計画書)'!$I$16:$J$19,$C42),L$8,"")</f>
        <v/>
      </c>
      <c r="M42" s="407" t="str">
        <f>IF(COUNTIF('別紙1-4(研修内容計画書)'!$I$20:$J$23,$C42),M$8,"")</f>
        <v/>
      </c>
      <c r="N42" s="407" t="str">
        <f>IF(COUNTIF('別紙1-4(研修内容計画書)'!$I$24:$J$27,$C42),N$8,"")</f>
        <v/>
      </c>
      <c r="O42" s="407" t="str">
        <f>IF(COUNTIF('別紙1-4(研修内容計画書)'!$I$28:$J$31,$C42),O$8,"")</f>
        <v/>
      </c>
      <c r="P42" s="407" t="str">
        <f>IF(COUNTIF('別紙1-4(研修内容計画書)'!$I$32:$J$35,$C42),P$8,"")</f>
        <v/>
      </c>
      <c r="Q42" s="407" t="str">
        <f>IF(COUNTIF('別紙1-4(研修内容計画書)'!$I$36:$J$39,$C42),Q$8,"")</f>
        <v/>
      </c>
      <c r="R42" s="407" t="str">
        <f>IF(COUNTIF('別紙1-4(研修内容計画書)'!$I$40:$J$43,$C42),R$8,"")</f>
        <v/>
      </c>
      <c r="S42" s="407" t="str">
        <f>IF(COUNTIF('別紙1-4(研修内容計画書)'!$I$44:$J$47,$C42),S$8,"")</f>
        <v/>
      </c>
      <c r="T42" s="407" t="str">
        <f>IF(COUNTIF('別紙1-4(研修内容計画書)'!$I$48:$J$51,$C42),T$8,"")</f>
        <v/>
      </c>
      <c r="U42" s="407" t="str">
        <f>IF(COUNTIF('別紙1-4(研修内容計画書)'!$I$52:$J$55,$C42),U$8,"")</f>
        <v/>
      </c>
      <c r="V42" s="407" t="str">
        <f>IF(COUNTIF('別紙1-4(研修内容計画書)'!$I$56:$J$59,$C42),V$8,"")</f>
        <v/>
      </c>
      <c r="W42" s="407" t="str">
        <f>IF(COUNTIF('別紙1-4(研修内容計画書)'!$I$60:$J$63,$C42),W$8,"")</f>
        <v/>
      </c>
      <c r="X42" s="407" t="str">
        <f>IF(COUNTIF('別紙1-4(研修内容計画書)'!$I$64:$J$67,$C42),X$8,"")</f>
        <v/>
      </c>
      <c r="Y42" s="407" t="str">
        <f>IF(COUNTIF('別紙1-4(研修内容計画書)'!$I$68:$J$71,$C42),Y$8,"")</f>
        <v/>
      </c>
      <c r="Z42" s="407" t="str">
        <f>IF(COUNTIF('別紙1-4(研修内容計画書)'!$I$72:$J$75,$C42),Z$8,"")</f>
        <v/>
      </c>
      <c r="AA42" s="407" t="str">
        <f>IF(COUNTIF('別紙1-4(研修内容計画書)'!$I$76:$J$79,$C42),AA$8,"")</f>
        <v/>
      </c>
      <c r="AB42" s="407" t="str">
        <f>IF(COUNTIF('別紙1-4(研修内容計画書)'!$I$80:$J$83,$C42),AB$8,"")</f>
        <v/>
      </c>
      <c r="AC42" s="407" t="str">
        <f>IF(COUNTIF('別紙1-4(研修内容計画書)'!$I$84:$J$87,$C42),AC$8,"")</f>
        <v/>
      </c>
      <c r="AD42" s="407" t="str">
        <f>IF(COUNTIF('別紙1-4(研修内容計画書)'!$I$88:$J$91,$C42),AD$8,"")</f>
        <v/>
      </c>
      <c r="AE42" s="407" t="str">
        <f>IF(COUNTIF('別紙1-4(研修内容計画書)'!$I$92:$J$95,$C42),AE$8,"")</f>
        <v/>
      </c>
      <c r="AF42" s="407" t="str">
        <f>IF(COUNTIF('別紙1-4(研修内容計画書)'!$I$96:$J$99,$C42),AF$8,"")</f>
        <v/>
      </c>
      <c r="AG42" s="407" t="str">
        <f>IF(COUNTIF('別紙1-4(研修内容計画書)'!$I$100:$J$103,$C42),AG$8,"")</f>
        <v/>
      </c>
      <c r="AH42" s="407" t="str">
        <f>IF(COUNTIF('別紙1-4(研修内容計画書)'!$I$104:$J$107,$C42),AH$8,"")</f>
        <v/>
      </c>
      <c r="AI42" s="407" t="str">
        <f>IF(COUNTIF('別紙1-4(研修内容計画書)'!$I$108:$J$111,$C42),AI$8,"")</f>
        <v/>
      </c>
      <c r="AJ42" s="407" t="str">
        <f>IF(COUNTIF('別紙1-4(研修内容計画書)'!$I$112:$J$115,$C42),AJ$8,"")</f>
        <v/>
      </c>
      <c r="AK42" s="407" t="str">
        <f>IF(COUNTIF('別紙1-4(研修内容計画書)'!$I$116:$J$119,$C42),AK$8,"")</f>
        <v/>
      </c>
      <c r="AL42" s="407" t="str">
        <f>IF(COUNTIF('別紙1-4(研修内容計画書)'!$I$120:$J$123,$C42),AL$8,"")</f>
        <v/>
      </c>
      <c r="AM42" s="407" t="str">
        <f>IF(COUNTIF('別紙1-4(研修内容計画書)'!$I$124:$J$127,$C42),AM$8,"")</f>
        <v/>
      </c>
      <c r="AN42" s="407" t="str">
        <f>IF(COUNTIF('別紙1-4(研修内容計画書)'!$I$128:$J$131,$C42),AN$8,"")</f>
        <v/>
      </c>
      <c r="AO42" s="407" t="str">
        <f>IF(COUNTIF('別紙1-4(研修内容計画書)'!$I$132:$J$135,$C42),AO$8,"")</f>
        <v/>
      </c>
      <c r="AP42" s="407" t="str">
        <f>IF(COUNTIF('別紙1-4(研修内容計画書)'!$I$136:$J$139,$C42),AP$8,"")</f>
        <v/>
      </c>
      <c r="AQ42" s="407" t="str">
        <f>IF(COUNTIF('別紙1-4(研修内容計画書)'!$I$140:$J$143,$C42),AQ$8,"")</f>
        <v/>
      </c>
      <c r="AR42" s="407" t="str">
        <f>IF(COUNTIF('別紙1-4(研修内容計画書)'!$I$144:$J$147,$C42),AR$8,"")</f>
        <v/>
      </c>
      <c r="AS42" s="407" t="str">
        <f>IF(COUNTIF('別紙1-4(研修内容計画書)'!$I$148:$J$151,$C42),AS$8,"")</f>
        <v/>
      </c>
      <c r="AT42" s="407" t="str">
        <f>IF(COUNTIF('別紙1-4(研修内容計画書)'!$I$152:$J$155,$C42),AT$8,"")</f>
        <v/>
      </c>
      <c r="AU42" s="407" t="str">
        <f>IF(COUNTIF('別紙1-4(研修内容計画書)'!$I$156:$J$159,$C42),AU$8,"")</f>
        <v/>
      </c>
      <c r="AV42" s="407" t="str">
        <f>IF(COUNTIF('別紙1-4(研修内容計画書)'!$I$160:$J$163,$C42),AV$8,"")</f>
        <v/>
      </c>
      <c r="AW42" s="407" t="str">
        <f>IF(COUNTIF('別紙1-4(研修内容計画書)'!$I$164:$J$167,$C42),AW$8,"")</f>
        <v/>
      </c>
      <c r="AX42" s="407" t="str">
        <f>IF(COUNTIF('別紙1-4(研修内容計画書)'!$I$168:$J$171,$C42),AX$8,"")</f>
        <v/>
      </c>
      <c r="AY42" s="407" t="str">
        <f>IF(COUNTIF('別紙1-4(研修内容計画書)'!$I$172:$J$175,$C42),AY$8,"")</f>
        <v/>
      </c>
      <c r="AZ42" s="407" t="str">
        <f>IF(COUNTIF('別紙1-4(研修内容計画書)'!$I$176:$J$179,$C42),AZ$8,"")</f>
        <v/>
      </c>
      <c r="BA42" s="407" t="str">
        <f>IF(COUNTIF('別紙1-4(研修内容計画書)'!$I$180:$J$183,$C42),BA$8,"")</f>
        <v/>
      </c>
      <c r="BB42" s="407" t="str">
        <f>IF(COUNTIF('別紙1-4(研修内容計画書)'!$I$184:$J$187,$C42),BB$8,"")</f>
        <v/>
      </c>
      <c r="BC42" s="407" t="str">
        <f>IF(COUNTIF('別紙1-4(研修内容計画書)'!$I$188:$J$191,$C42),BC$8,"")</f>
        <v/>
      </c>
      <c r="BD42" s="407" t="str">
        <f>IF(COUNTIF('別紙1-4(研修内容計画書)'!$I$192:$J$195,$C42),BD$8,"")</f>
        <v/>
      </c>
      <c r="BE42" s="407" t="str">
        <f>IF(COUNTIF('別紙1-4(研修内容計画書)'!$I$196:$J$199,$C42),BE$8,"")</f>
        <v/>
      </c>
      <c r="BF42" s="407" t="str">
        <f>IF(COUNTIF('別紙1-4(研修内容計画書)'!$I$200:$J$203,$C42),BF$8,"")</f>
        <v/>
      </c>
      <c r="BG42" s="407" t="str">
        <f>IF(COUNTIF('別紙1-4(研修内容計画書)'!$I$204:$J$207,$C42),BG$8,"")</f>
        <v/>
      </c>
      <c r="BH42" s="407" t="str">
        <f>IF(COUNTIF('別紙1-4(研修内容計画書)'!$I$208:$J$211,$C42),BH$8,"")</f>
        <v/>
      </c>
      <c r="BI42" s="407" t="str">
        <f>IF(COUNTIF('別紙1-4(研修内容計画書)'!$I$212:$J$215,$C42),BI$8,"")</f>
        <v/>
      </c>
      <c r="BJ42" s="407" t="str">
        <f>IF(COUNTIF('別紙1-4(研修内容計画書)'!$I$216:$J$219,$C42),BJ$8,"")</f>
        <v/>
      </c>
      <c r="BK42" s="407" t="str">
        <f>IF(COUNTIF('別紙1-4(研修内容計画書)'!$I$220:$J$223,$C42),BK$8,"")</f>
        <v/>
      </c>
      <c r="BL42" s="407" t="str">
        <f>IF(COUNTIF('別紙1-4(研修内容計画書)'!$I$224:$J$227,$C42),BL$8,"")</f>
        <v/>
      </c>
      <c r="BM42" s="407" t="str">
        <f>IF(COUNTIF('別紙1-4(研修内容計画書)'!$I$228:$J$231,$C42),BM$8,"")</f>
        <v/>
      </c>
      <c r="BN42" s="407" t="str">
        <f>IF(COUNTIF('別紙1-4(研修内容計画書)'!$I$232:$J$235,$C42),BN$8,"")</f>
        <v/>
      </c>
      <c r="BO42" s="407" t="str">
        <f>IF(COUNTIF('別紙1-4(研修内容計画書)'!$I$236:$J$239,$C42),BO$8,"")</f>
        <v/>
      </c>
      <c r="BP42" s="407" t="str">
        <f>IF(COUNTIF('別紙1-4(研修内容計画書)'!$I$240:$J$243,$C42),BP$8,"")</f>
        <v/>
      </c>
      <c r="BQ42" s="407" t="str">
        <f>IF(COUNTIF('別紙1-4(研修内容計画書)'!$I$244:$J$247,$C42),BQ$8,"")</f>
        <v/>
      </c>
      <c r="BR42" s="407" t="str">
        <f>IF(COUNTIF('別紙1-4(研修内容計画書)'!$I$248:$J$251,$C42),BR$8,"")</f>
        <v/>
      </c>
      <c r="BS42" s="407" t="str">
        <f>IF(COUNTIF('別紙1-4(研修内容計画書)'!$I$252:$J$255,$C42),BS$8,"")</f>
        <v/>
      </c>
      <c r="BT42" s="407" t="str">
        <f>IF(COUNTIF('別紙1-4(研修内容計画書)'!$I$256:$J$259,$C42),BT$8,"")</f>
        <v/>
      </c>
      <c r="BU42" s="407" t="str">
        <f>IF(COUNTIF('別紙1-4(研修内容計画書)'!$I$260:$J$263,$C42),BU$8,"")</f>
        <v/>
      </c>
      <c r="BV42" s="407" t="str">
        <f>IF(COUNTIF('別紙1-4(研修内容計画書)'!$I$264:$J$267,$C42),BV$8,"")</f>
        <v/>
      </c>
      <c r="BW42" s="407" t="str">
        <f>IF(COUNTIF('別紙1-4(研修内容計画書)'!$I$268:$J$271,$C42),BW$8,"")</f>
        <v/>
      </c>
      <c r="BX42" s="407" t="str">
        <f>IF(COUNTIF('別紙1-4(研修内容計画書)'!$I$272:$J$275,$C42),BX$8,"")</f>
        <v/>
      </c>
      <c r="BY42" s="407" t="str">
        <f>IF(COUNTIF('別紙1-4(研修内容計画書)'!$I$276:$J$279,$C42),BY$8,"")</f>
        <v/>
      </c>
      <c r="BZ42" s="407" t="str">
        <f>IF(COUNTIF('別紙1-4(研修内容計画書)'!$I$280:$J$283,$C42),BZ$8,"")</f>
        <v/>
      </c>
      <c r="CA42" s="407" t="str">
        <f>IF(COUNTIF('別紙1-4(研修内容計画書)'!$I$284:$J$287,$C42),CA$8,"")</f>
        <v/>
      </c>
      <c r="CB42" s="407" t="str">
        <f>IF(COUNTIF('別紙1-4(研修内容計画書)'!$I$288:$J$291,$C42),CB$8,"")</f>
        <v/>
      </c>
      <c r="CC42" s="407" t="str">
        <f>IF(COUNTIF('別紙1-4(研修内容計画書)'!$I$292:$J$295,$C42),CC$8,"")</f>
        <v/>
      </c>
      <c r="CD42" s="408"/>
      <c r="CE42" s="409"/>
    </row>
    <row r="43" spans="1:83" ht="18.75" customHeight="1">
      <c r="A43" s="416">
        <v>30</v>
      </c>
      <c r="B43" s="417" t="str">
        <f>IF(AND('別紙1-7(研修責任者教育担当者)'!E47="〇",'別紙1-7(研修責任者教育担当者)'!F47="〇"),"専任・兼任",IF('別紙1-7(研修責任者教育担当者)'!E47="〇","専任",IF('別紙1-7(研修責任者教育担当者)'!F47="〇","兼任","")))</f>
        <v/>
      </c>
      <c r="C43" s="418">
        <f>VLOOKUP(A43,'別紙1-7(研修責任者教育担当者)'!$B$18:$C$97,2,0)</f>
        <v>0</v>
      </c>
      <c r="D43" s="464" t="s">
        <v>206</v>
      </c>
      <c r="E43" s="465"/>
      <c r="F43" s="403" t="e">
        <f t="shared" si="3"/>
        <v>#DIV/0!</v>
      </c>
      <c r="G43" s="404" t="e">
        <f t="shared" si="4"/>
        <v>#DIV/0!</v>
      </c>
      <c r="H43" s="405">
        <f t="shared" si="5"/>
        <v>0</v>
      </c>
      <c r="I43" s="405"/>
      <c r="J43" s="406" t="str">
        <f>IF(COUNTIF('別紙1-4(研修内容計画書)'!$I$8:$J$11,$C43),J$8,"")</f>
        <v/>
      </c>
      <c r="K43" s="407" t="str">
        <f>IF(COUNTIF('別紙1-4(研修内容計画書)'!$I$12:$J$15,$C43),K$8,"")</f>
        <v/>
      </c>
      <c r="L43" s="407" t="str">
        <f>IF(COUNTIF('別紙1-4(研修内容計画書)'!$I$16:$J$19,$C43),L$8,"")</f>
        <v/>
      </c>
      <c r="M43" s="407" t="str">
        <f>IF(COUNTIF('別紙1-4(研修内容計画書)'!$I$20:$J$23,$C43),M$8,"")</f>
        <v/>
      </c>
      <c r="N43" s="407" t="str">
        <f>IF(COUNTIF('別紙1-4(研修内容計画書)'!$I$24:$J$27,$C43),N$8,"")</f>
        <v/>
      </c>
      <c r="O43" s="407" t="str">
        <f>IF(COUNTIF('別紙1-4(研修内容計画書)'!$I$28:$J$31,$C43),O$8,"")</f>
        <v/>
      </c>
      <c r="P43" s="407" t="str">
        <f>IF(COUNTIF('別紙1-4(研修内容計画書)'!$I$32:$J$35,$C43),P$8,"")</f>
        <v/>
      </c>
      <c r="Q43" s="407" t="str">
        <f>IF(COUNTIF('別紙1-4(研修内容計画書)'!$I$36:$J$39,$C43),Q$8,"")</f>
        <v/>
      </c>
      <c r="R43" s="407" t="str">
        <f>IF(COUNTIF('別紙1-4(研修内容計画書)'!$I$40:$J$43,$C43),R$8,"")</f>
        <v/>
      </c>
      <c r="S43" s="407" t="str">
        <f>IF(COUNTIF('別紙1-4(研修内容計画書)'!$I$44:$J$47,$C43),S$8,"")</f>
        <v/>
      </c>
      <c r="T43" s="407" t="str">
        <f>IF(COUNTIF('別紙1-4(研修内容計画書)'!$I$48:$J$51,$C43),T$8,"")</f>
        <v/>
      </c>
      <c r="U43" s="407" t="str">
        <f>IF(COUNTIF('別紙1-4(研修内容計画書)'!$I$52:$J$55,$C43),U$8,"")</f>
        <v/>
      </c>
      <c r="V43" s="407" t="str">
        <f>IF(COUNTIF('別紙1-4(研修内容計画書)'!$I$56:$J$59,$C43),V$8,"")</f>
        <v/>
      </c>
      <c r="W43" s="407" t="str">
        <f>IF(COUNTIF('別紙1-4(研修内容計画書)'!$I$60:$J$63,$C43),W$8,"")</f>
        <v/>
      </c>
      <c r="X43" s="407" t="str">
        <f>IF(COUNTIF('別紙1-4(研修内容計画書)'!$I$64:$J$67,$C43),X$8,"")</f>
        <v/>
      </c>
      <c r="Y43" s="407" t="str">
        <f>IF(COUNTIF('別紙1-4(研修内容計画書)'!$I$68:$J$71,$C43),Y$8,"")</f>
        <v/>
      </c>
      <c r="Z43" s="407" t="str">
        <f>IF(COUNTIF('別紙1-4(研修内容計画書)'!$I$72:$J$75,$C43),Z$8,"")</f>
        <v/>
      </c>
      <c r="AA43" s="407" t="str">
        <f>IF(COUNTIF('別紙1-4(研修内容計画書)'!$I$76:$J$79,$C43),AA$8,"")</f>
        <v/>
      </c>
      <c r="AB43" s="407" t="str">
        <f>IF(COUNTIF('別紙1-4(研修内容計画書)'!$I$80:$J$83,$C43),AB$8,"")</f>
        <v/>
      </c>
      <c r="AC43" s="407" t="str">
        <f>IF(COUNTIF('別紙1-4(研修内容計画書)'!$I$84:$J$87,$C43),AC$8,"")</f>
        <v/>
      </c>
      <c r="AD43" s="407" t="str">
        <f>IF(COUNTIF('別紙1-4(研修内容計画書)'!$I$88:$J$91,$C43),AD$8,"")</f>
        <v/>
      </c>
      <c r="AE43" s="407" t="str">
        <f>IF(COUNTIF('別紙1-4(研修内容計画書)'!$I$92:$J$95,$C43),AE$8,"")</f>
        <v/>
      </c>
      <c r="AF43" s="407" t="str">
        <f>IF(COUNTIF('別紙1-4(研修内容計画書)'!$I$96:$J$99,$C43),AF$8,"")</f>
        <v/>
      </c>
      <c r="AG43" s="407" t="str">
        <f>IF(COUNTIF('別紙1-4(研修内容計画書)'!$I$100:$J$103,$C43),AG$8,"")</f>
        <v/>
      </c>
      <c r="AH43" s="407" t="str">
        <f>IF(COUNTIF('別紙1-4(研修内容計画書)'!$I$104:$J$107,$C43),AH$8,"")</f>
        <v/>
      </c>
      <c r="AI43" s="407" t="str">
        <f>IF(COUNTIF('別紙1-4(研修内容計画書)'!$I$108:$J$111,$C43),AI$8,"")</f>
        <v/>
      </c>
      <c r="AJ43" s="407" t="str">
        <f>IF(COUNTIF('別紙1-4(研修内容計画書)'!$I$112:$J$115,$C43),AJ$8,"")</f>
        <v/>
      </c>
      <c r="AK43" s="407" t="str">
        <f>IF(COUNTIF('別紙1-4(研修内容計画書)'!$I$116:$J$119,$C43),AK$8,"")</f>
        <v/>
      </c>
      <c r="AL43" s="407" t="str">
        <f>IF(COUNTIF('別紙1-4(研修内容計画書)'!$I$120:$J$123,$C43),AL$8,"")</f>
        <v/>
      </c>
      <c r="AM43" s="407" t="str">
        <f>IF(COUNTIF('別紙1-4(研修内容計画書)'!$I$124:$J$127,$C43),AM$8,"")</f>
        <v/>
      </c>
      <c r="AN43" s="407" t="str">
        <f>IF(COUNTIF('別紙1-4(研修内容計画書)'!$I$128:$J$131,$C43),AN$8,"")</f>
        <v/>
      </c>
      <c r="AO43" s="407" t="str">
        <f>IF(COUNTIF('別紙1-4(研修内容計画書)'!$I$132:$J$135,$C43),AO$8,"")</f>
        <v/>
      </c>
      <c r="AP43" s="407" t="str">
        <f>IF(COUNTIF('別紙1-4(研修内容計画書)'!$I$136:$J$139,$C43),AP$8,"")</f>
        <v/>
      </c>
      <c r="AQ43" s="407" t="str">
        <f>IF(COUNTIF('別紙1-4(研修内容計画書)'!$I$140:$J$143,$C43),AQ$8,"")</f>
        <v/>
      </c>
      <c r="AR43" s="407" t="str">
        <f>IF(COUNTIF('別紙1-4(研修内容計画書)'!$I$144:$J$147,$C43),AR$8,"")</f>
        <v/>
      </c>
      <c r="AS43" s="407" t="str">
        <f>IF(COUNTIF('別紙1-4(研修内容計画書)'!$I$148:$J$151,$C43),AS$8,"")</f>
        <v/>
      </c>
      <c r="AT43" s="407" t="str">
        <f>IF(COUNTIF('別紙1-4(研修内容計画書)'!$I$152:$J$155,$C43),AT$8,"")</f>
        <v/>
      </c>
      <c r="AU43" s="407" t="str">
        <f>IF(COUNTIF('別紙1-4(研修内容計画書)'!$I$156:$J$159,$C43),AU$8,"")</f>
        <v/>
      </c>
      <c r="AV43" s="407" t="str">
        <f>IF(COUNTIF('別紙1-4(研修内容計画書)'!$I$160:$J$163,$C43),AV$8,"")</f>
        <v/>
      </c>
      <c r="AW43" s="407" t="str">
        <f>IF(COUNTIF('別紙1-4(研修内容計画書)'!$I$164:$J$167,$C43),AW$8,"")</f>
        <v/>
      </c>
      <c r="AX43" s="407" t="str">
        <f>IF(COUNTIF('別紙1-4(研修内容計画書)'!$I$168:$J$171,$C43),AX$8,"")</f>
        <v/>
      </c>
      <c r="AY43" s="407" t="str">
        <f>IF(COUNTIF('別紙1-4(研修内容計画書)'!$I$172:$J$175,$C43),AY$8,"")</f>
        <v/>
      </c>
      <c r="AZ43" s="407" t="str">
        <f>IF(COUNTIF('別紙1-4(研修内容計画書)'!$I$176:$J$179,$C43),AZ$8,"")</f>
        <v/>
      </c>
      <c r="BA43" s="407" t="str">
        <f>IF(COUNTIF('別紙1-4(研修内容計画書)'!$I$180:$J$183,$C43),BA$8,"")</f>
        <v/>
      </c>
      <c r="BB43" s="407" t="str">
        <f>IF(COUNTIF('別紙1-4(研修内容計画書)'!$I$184:$J$187,$C43),BB$8,"")</f>
        <v/>
      </c>
      <c r="BC43" s="407" t="str">
        <f>IF(COUNTIF('別紙1-4(研修内容計画書)'!$I$188:$J$191,$C43),BC$8,"")</f>
        <v/>
      </c>
      <c r="BD43" s="407" t="str">
        <f>IF(COUNTIF('別紙1-4(研修内容計画書)'!$I$192:$J$195,$C43),BD$8,"")</f>
        <v/>
      </c>
      <c r="BE43" s="407" t="str">
        <f>IF(COUNTIF('別紙1-4(研修内容計画書)'!$I$196:$J$199,$C43),BE$8,"")</f>
        <v/>
      </c>
      <c r="BF43" s="407" t="str">
        <f>IF(COUNTIF('別紙1-4(研修内容計画書)'!$I$200:$J$203,$C43),BF$8,"")</f>
        <v/>
      </c>
      <c r="BG43" s="407" t="str">
        <f>IF(COUNTIF('別紙1-4(研修内容計画書)'!$I$204:$J$207,$C43),BG$8,"")</f>
        <v/>
      </c>
      <c r="BH43" s="407" t="str">
        <f>IF(COUNTIF('別紙1-4(研修内容計画書)'!$I$208:$J$211,$C43),BH$8,"")</f>
        <v/>
      </c>
      <c r="BI43" s="407" t="str">
        <f>IF(COUNTIF('別紙1-4(研修内容計画書)'!$I$212:$J$215,$C43),BI$8,"")</f>
        <v/>
      </c>
      <c r="BJ43" s="407" t="str">
        <f>IF(COUNTIF('別紙1-4(研修内容計画書)'!$I$216:$J$219,$C43),BJ$8,"")</f>
        <v/>
      </c>
      <c r="BK43" s="407" t="str">
        <f>IF(COUNTIF('別紙1-4(研修内容計画書)'!$I$220:$J$223,$C43),BK$8,"")</f>
        <v/>
      </c>
      <c r="BL43" s="407" t="str">
        <f>IF(COUNTIF('別紙1-4(研修内容計画書)'!$I$224:$J$227,$C43),BL$8,"")</f>
        <v/>
      </c>
      <c r="BM43" s="407" t="str">
        <f>IF(COUNTIF('別紙1-4(研修内容計画書)'!$I$228:$J$231,$C43),BM$8,"")</f>
        <v/>
      </c>
      <c r="BN43" s="407" t="str">
        <f>IF(COUNTIF('別紙1-4(研修内容計画書)'!$I$232:$J$235,$C43),BN$8,"")</f>
        <v/>
      </c>
      <c r="BO43" s="407" t="str">
        <f>IF(COUNTIF('別紙1-4(研修内容計画書)'!$I$236:$J$239,$C43),BO$8,"")</f>
        <v/>
      </c>
      <c r="BP43" s="407" t="str">
        <f>IF(COUNTIF('別紙1-4(研修内容計画書)'!$I$240:$J$243,$C43),BP$8,"")</f>
        <v/>
      </c>
      <c r="BQ43" s="407" t="str">
        <f>IF(COUNTIF('別紙1-4(研修内容計画書)'!$I$244:$J$247,$C43),BQ$8,"")</f>
        <v/>
      </c>
      <c r="BR43" s="407" t="str">
        <f>IF(COUNTIF('別紙1-4(研修内容計画書)'!$I$248:$J$251,$C43),BR$8,"")</f>
        <v/>
      </c>
      <c r="BS43" s="407" t="str">
        <f>IF(COUNTIF('別紙1-4(研修内容計画書)'!$I$252:$J$255,$C43),BS$8,"")</f>
        <v/>
      </c>
      <c r="BT43" s="407" t="str">
        <f>IF(COUNTIF('別紙1-4(研修内容計画書)'!$I$256:$J$259,$C43),BT$8,"")</f>
        <v/>
      </c>
      <c r="BU43" s="407" t="str">
        <f>IF(COUNTIF('別紙1-4(研修内容計画書)'!$I$260:$J$263,$C43),BU$8,"")</f>
        <v/>
      </c>
      <c r="BV43" s="407" t="str">
        <f>IF(COUNTIF('別紙1-4(研修内容計画書)'!$I$264:$J$267,$C43),BV$8,"")</f>
        <v/>
      </c>
      <c r="BW43" s="407" t="str">
        <f>IF(COUNTIF('別紙1-4(研修内容計画書)'!$I$268:$J$271,$C43),BW$8,"")</f>
        <v/>
      </c>
      <c r="BX43" s="407" t="str">
        <f>IF(COUNTIF('別紙1-4(研修内容計画書)'!$I$272:$J$275,$C43),BX$8,"")</f>
        <v/>
      </c>
      <c r="BY43" s="407" t="str">
        <f>IF(COUNTIF('別紙1-4(研修内容計画書)'!$I$276:$J$279,$C43),BY$8,"")</f>
        <v/>
      </c>
      <c r="BZ43" s="407" t="str">
        <f>IF(COUNTIF('別紙1-4(研修内容計画書)'!$I$280:$J$283,$C43),BZ$8,"")</f>
        <v/>
      </c>
      <c r="CA43" s="407" t="str">
        <f>IF(COUNTIF('別紙1-4(研修内容計画書)'!$I$284:$J$287,$C43),CA$8,"")</f>
        <v/>
      </c>
      <c r="CB43" s="407" t="str">
        <f>IF(COUNTIF('別紙1-4(研修内容計画書)'!$I$288:$J$291,$C43),CB$8,"")</f>
        <v/>
      </c>
      <c r="CC43" s="407" t="str">
        <f>IF(COUNTIF('別紙1-4(研修内容計画書)'!$I$292:$J$295,$C43),CC$8,"")</f>
        <v/>
      </c>
      <c r="CD43" s="408"/>
      <c r="CE43" s="409"/>
    </row>
    <row r="44" spans="1:83" ht="18.75" customHeight="1">
      <c r="A44" s="416">
        <v>31</v>
      </c>
      <c r="B44" s="417" t="str">
        <f>IF(AND('別紙1-7(研修責任者教育担当者)'!E48="〇",'別紙1-7(研修責任者教育担当者)'!F48="〇"),"専任・兼任",IF('別紙1-7(研修責任者教育担当者)'!E48="〇","専任",IF('別紙1-7(研修責任者教育担当者)'!F48="〇","兼任","")))</f>
        <v/>
      </c>
      <c r="C44" s="418">
        <f>VLOOKUP(A44,'別紙1-7(研修責任者教育担当者)'!$B$18:$C$97,2,0)</f>
        <v>0</v>
      </c>
      <c r="D44" s="464" t="s">
        <v>206</v>
      </c>
      <c r="E44" s="465"/>
      <c r="F44" s="403" t="e">
        <f t="shared" si="3"/>
        <v>#DIV/0!</v>
      </c>
      <c r="G44" s="404" t="e">
        <f t="shared" si="4"/>
        <v>#DIV/0!</v>
      </c>
      <c r="H44" s="405">
        <f t="shared" si="5"/>
        <v>0</v>
      </c>
      <c r="I44" s="405"/>
      <c r="J44" s="406" t="str">
        <f>IF(COUNTIF('別紙1-4(研修内容計画書)'!$I$8:$J$11,$C44),J$8,"")</f>
        <v/>
      </c>
      <c r="K44" s="407" t="str">
        <f>IF(COUNTIF('別紙1-4(研修内容計画書)'!$I$12:$J$15,$C44),K$8,"")</f>
        <v/>
      </c>
      <c r="L44" s="407" t="str">
        <f>IF(COUNTIF('別紙1-4(研修内容計画書)'!$I$16:$J$19,$C44),L$8,"")</f>
        <v/>
      </c>
      <c r="M44" s="407" t="str">
        <f>IF(COUNTIF('別紙1-4(研修内容計画書)'!$I$20:$J$23,$C44),M$8,"")</f>
        <v/>
      </c>
      <c r="N44" s="407" t="str">
        <f>IF(COUNTIF('別紙1-4(研修内容計画書)'!$I$24:$J$27,$C44),N$8,"")</f>
        <v/>
      </c>
      <c r="O44" s="407" t="str">
        <f>IF(COUNTIF('別紙1-4(研修内容計画書)'!$I$28:$J$31,$C44),O$8,"")</f>
        <v/>
      </c>
      <c r="P44" s="407" t="str">
        <f>IF(COUNTIF('別紙1-4(研修内容計画書)'!$I$32:$J$35,$C44),P$8,"")</f>
        <v/>
      </c>
      <c r="Q44" s="407" t="str">
        <f>IF(COUNTIF('別紙1-4(研修内容計画書)'!$I$36:$J$39,$C44),Q$8,"")</f>
        <v/>
      </c>
      <c r="R44" s="407" t="str">
        <f>IF(COUNTIF('別紙1-4(研修内容計画書)'!$I$40:$J$43,$C44),R$8,"")</f>
        <v/>
      </c>
      <c r="S44" s="407" t="str">
        <f>IF(COUNTIF('別紙1-4(研修内容計画書)'!$I$44:$J$47,$C44),S$8,"")</f>
        <v/>
      </c>
      <c r="T44" s="407" t="str">
        <f>IF(COUNTIF('別紙1-4(研修内容計画書)'!$I$48:$J$51,$C44),T$8,"")</f>
        <v/>
      </c>
      <c r="U44" s="407" t="str">
        <f>IF(COUNTIF('別紙1-4(研修内容計画書)'!$I$52:$J$55,$C44),U$8,"")</f>
        <v/>
      </c>
      <c r="V44" s="407" t="str">
        <f>IF(COUNTIF('別紙1-4(研修内容計画書)'!$I$56:$J$59,$C44),V$8,"")</f>
        <v/>
      </c>
      <c r="W44" s="407" t="str">
        <f>IF(COUNTIF('別紙1-4(研修内容計画書)'!$I$60:$J$63,$C44),W$8,"")</f>
        <v/>
      </c>
      <c r="X44" s="407" t="str">
        <f>IF(COUNTIF('別紙1-4(研修内容計画書)'!$I$64:$J$67,$C44),X$8,"")</f>
        <v/>
      </c>
      <c r="Y44" s="407" t="str">
        <f>IF(COUNTIF('別紙1-4(研修内容計画書)'!$I$68:$J$71,$C44),Y$8,"")</f>
        <v/>
      </c>
      <c r="Z44" s="407" t="str">
        <f>IF(COUNTIF('別紙1-4(研修内容計画書)'!$I$72:$J$75,$C44),Z$8,"")</f>
        <v/>
      </c>
      <c r="AA44" s="407" t="str">
        <f>IF(COUNTIF('別紙1-4(研修内容計画書)'!$I$76:$J$79,$C44),AA$8,"")</f>
        <v/>
      </c>
      <c r="AB44" s="407" t="str">
        <f>IF(COUNTIF('別紙1-4(研修内容計画書)'!$I$80:$J$83,$C44),AB$8,"")</f>
        <v/>
      </c>
      <c r="AC44" s="407" t="str">
        <f>IF(COUNTIF('別紙1-4(研修内容計画書)'!$I$84:$J$87,$C44),AC$8,"")</f>
        <v/>
      </c>
      <c r="AD44" s="407" t="str">
        <f>IF(COUNTIF('別紙1-4(研修内容計画書)'!$I$88:$J$91,$C44),AD$8,"")</f>
        <v/>
      </c>
      <c r="AE44" s="407" t="str">
        <f>IF(COUNTIF('別紙1-4(研修内容計画書)'!$I$92:$J$95,$C44),AE$8,"")</f>
        <v/>
      </c>
      <c r="AF44" s="407" t="str">
        <f>IF(COUNTIF('別紙1-4(研修内容計画書)'!$I$96:$J$99,$C44),AF$8,"")</f>
        <v/>
      </c>
      <c r="AG44" s="407" t="str">
        <f>IF(COUNTIF('別紙1-4(研修内容計画書)'!$I$100:$J$103,$C44),AG$8,"")</f>
        <v/>
      </c>
      <c r="AH44" s="407" t="str">
        <f>IF(COUNTIF('別紙1-4(研修内容計画書)'!$I$104:$J$107,$C44),AH$8,"")</f>
        <v/>
      </c>
      <c r="AI44" s="407" t="str">
        <f>IF(COUNTIF('別紙1-4(研修内容計画書)'!$I$108:$J$111,$C44),AI$8,"")</f>
        <v/>
      </c>
      <c r="AJ44" s="407" t="str">
        <f>IF(COUNTIF('別紙1-4(研修内容計画書)'!$I$112:$J$115,$C44),AJ$8,"")</f>
        <v/>
      </c>
      <c r="AK44" s="407" t="str">
        <f>IF(COUNTIF('別紙1-4(研修内容計画書)'!$I$116:$J$119,$C44),AK$8,"")</f>
        <v/>
      </c>
      <c r="AL44" s="407" t="str">
        <f>IF(COUNTIF('別紙1-4(研修内容計画書)'!$I$120:$J$123,$C44),AL$8,"")</f>
        <v/>
      </c>
      <c r="AM44" s="407" t="str">
        <f>IF(COUNTIF('別紙1-4(研修内容計画書)'!$I$124:$J$127,$C44),AM$8,"")</f>
        <v/>
      </c>
      <c r="AN44" s="407" t="str">
        <f>IF(COUNTIF('別紙1-4(研修内容計画書)'!$I$128:$J$131,$C44),AN$8,"")</f>
        <v/>
      </c>
      <c r="AO44" s="407" t="str">
        <f>IF(COUNTIF('別紙1-4(研修内容計画書)'!$I$132:$J$135,$C44),AO$8,"")</f>
        <v/>
      </c>
      <c r="AP44" s="407" t="str">
        <f>IF(COUNTIF('別紙1-4(研修内容計画書)'!$I$136:$J$139,$C44),AP$8,"")</f>
        <v/>
      </c>
      <c r="AQ44" s="407" t="str">
        <f>IF(COUNTIF('別紙1-4(研修内容計画書)'!$I$140:$J$143,$C44),AQ$8,"")</f>
        <v/>
      </c>
      <c r="AR44" s="407" t="str">
        <f>IF(COUNTIF('別紙1-4(研修内容計画書)'!$I$144:$J$147,$C44),AR$8,"")</f>
        <v/>
      </c>
      <c r="AS44" s="407" t="str">
        <f>IF(COUNTIF('別紙1-4(研修内容計画書)'!$I$148:$J$151,$C44),AS$8,"")</f>
        <v/>
      </c>
      <c r="AT44" s="407" t="str">
        <f>IF(COUNTIF('別紙1-4(研修内容計画書)'!$I$152:$J$155,$C44),AT$8,"")</f>
        <v/>
      </c>
      <c r="AU44" s="407" t="str">
        <f>IF(COUNTIF('別紙1-4(研修内容計画書)'!$I$156:$J$159,$C44),AU$8,"")</f>
        <v/>
      </c>
      <c r="AV44" s="407" t="str">
        <f>IF(COUNTIF('別紙1-4(研修内容計画書)'!$I$160:$J$163,$C44),AV$8,"")</f>
        <v/>
      </c>
      <c r="AW44" s="407" t="str">
        <f>IF(COUNTIF('別紙1-4(研修内容計画書)'!$I$164:$J$167,$C44),AW$8,"")</f>
        <v/>
      </c>
      <c r="AX44" s="407" t="str">
        <f>IF(COUNTIF('別紙1-4(研修内容計画書)'!$I$168:$J$171,$C44),AX$8,"")</f>
        <v/>
      </c>
      <c r="AY44" s="407" t="str">
        <f>IF(COUNTIF('別紙1-4(研修内容計画書)'!$I$172:$J$175,$C44),AY$8,"")</f>
        <v/>
      </c>
      <c r="AZ44" s="407" t="str">
        <f>IF(COUNTIF('別紙1-4(研修内容計画書)'!$I$176:$J$179,$C44),AZ$8,"")</f>
        <v/>
      </c>
      <c r="BA44" s="407" t="str">
        <f>IF(COUNTIF('別紙1-4(研修内容計画書)'!$I$180:$J$183,$C44),BA$8,"")</f>
        <v/>
      </c>
      <c r="BB44" s="407" t="str">
        <f>IF(COUNTIF('別紙1-4(研修内容計画書)'!$I$184:$J$187,$C44),BB$8,"")</f>
        <v/>
      </c>
      <c r="BC44" s="407" t="str">
        <f>IF(COUNTIF('別紙1-4(研修内容計画書)'!$I$188:$J$191,$C44),BC$8,"")</f>
        <v/>
      </c>
      <c r="BD44" s="407" t="str">
        <f>IF(COUNTIF('別紙1-4(研修内容計画書)'!$I$192:$J$195,$C44),BD$8,"")</f>
        <v/>
      </c>
      <c r="BE44" s="407" t="str">
        <f>IF(COUNTIF('別紙1-4(研修内容計画書)'!$I$196:$J$199,$C44),BE$8,"")</f>
        <v/>
      </c>
      <c r="BF44" s="407" t="str">
        <f>IF(COUNTIF('別紙1-4(研修内容計画書)'!$I$200:$J$203,$C44),BF$8,"")</f>
        <v/>
      </c>
      <c r="BG44" s="407" t="str">
        <f>IF(COUNTIF('別紙1-4(研修内容計画書)'!$I$204:$J$207,$C44),BG$8,"")</f>
        <v/>
      </c>
      <c r="BH44" s="407" t="str">
        <f>IF(COUNTIF('別紙1-4(研修内容計画書)'!$I$208:$J$211,$C44),BH$8,"")</f>
        <v/>
      </c>
      <c r="BI44" s="407" t="str">
        <f>IF(COUNTIF('別紙1-4(研修内容計画書)'!$I$212:$J$215,$C44),BI$8,"")</f>
        <v/>
      </c>
      <c r="BJ44" s="407" t="str">
        <f>IF(COUNTIF('別紙1-4(研修内容計画書)'!$I$216:$J$219,$C44),BJ$8,"")</f>
        <v/>
      </c>
      <c r="BK44" s="407" t="str">
        <f>IF(COUNTIF('別紙1-4(研修内容計画書)'!$I$220:$J$223,$C44),BK$8,"")</f>
        <v/>
      </c>
      <c r="BL44" s="407" t="str">
        <f>IF(COUNTIF('別紙1-4(研修内容計画書)'!$I$224:$J$227,$C44),BL$8,"")</f>
        <v/>
      </c>
      <c r="BM44" s="407" t="str">
        <f>IF(COUNTIF('別紙1-4(研修内容計画書)'!$I$228:$J$231,$C44),BM$8,"")</f>
        <v/>
      </c>
      <c r="BN44" s="407" t="str">
        <f>IF(COUNTIF('別紙1-4(研修内容計画書)'!$I$232:$J$235,$C44),BN$8,"")</f>
        <v/>
      </c>
      <c r="BO44" s="407" t="str">
        <f>IF(COUNTIF('別紙1-4(研修内容計画書)'!$I$236:$J$239,$C44),BO$8,"")</f>
        <v/>
      </c>
      <c r="BP44" s="407" t="str">
        <f>IF(COUNTIF('別紙1-4(研修内容計画書)'!$I$240:$J$243,$C44),BP$8,"")</f>
        <v/>
      </c>
      <c r="BQ44" s="407" t="str">
        <f>IF(COUNTIF('別紙1-4(研修内容計画書)'!$I$244:$J$247,$C44),BQ$8,"")</f>
        <v/>
      </c>
      <c r="BR44" s="407" t="str">
        <f>IF(COUNTIF('別紙1-4(研修内容計画書)'!$I$248:$J$251,$C44),BR$8,"")</f>
        <v/>
      </c>
      <c r="BS44" s="407" t="str">
        <f>IF(COUNTIF('別紙1-4(研修内容計画書)'!$I$252:$J$255,$C44),BS$8,"")</f>
        <v/>
      </c>
      <c r="BT44" s="407" t="str">
        <f>IF(COUNTIF('別紙1-4(研修内容計画書)'!$I$256:$J$259,$C44),BT$8,"")</f>
        <v/>
      </c>
      <c r="BU44" s="407" t="str">
        <f>IF(COUNTIF('別紙1-4(研修内容計画書)'!$I$260:$J$263,$C44),BU$8,"")</f>
        <v/>
      </c>
      <c r="BV44" s="407" t="str">
        <f>IF(COUNTIF('別紙1-4(研修内容計画書)'!$I$264:$J$267,$C44),BV$8,"")</f>
        <v/>
      </c>
      <c r="BW44" s="407" t="str">
        <f>IF(COUNTIF('別紙1-4(研修内容計画書)'!$I$268:$J$271,$C44),BW$8,"")</f>
        <v/>
      </c>
      <c r="BX44" s="407" t="str">
        <f>IF(COUNTIF('別紙1-4(研修内容計画書)'!$I$272:$J$275,$C44),BX$8,"")</f>
        <v/>
      </c>
      <c r="BY44" s="407" t="str">
        <f>IF(COUNTIF('別紙1-4(研修内容計画書)'!$I$276:$J$279,$C44),BY$8,"")</f>
        <v/>
      </c>
      <c r="BZ44" s="407" t="str">
        <f>IF(COUNTIF('別紙1-4(研修内容計画書)'!$I$280:$J$283,$C44),BZ$8,"")</f>
        <v/>
      </c>
      <c r="CA44" s="407" t="str">
        <f>IF(COUNTIF('別紙1-4(研修内容計画書)'!$I$284:$J$287,$C44),CA$8,"")</f>
        <v/>
      </c>
      <c r="CB44" s="407" t="str">
        <f>IF(COUNTIF('別紙1-4(研修内容計画書)'!$I$288:$J$291,$C44),CB$8,"")</f>
        <v/>
      </c>
      <c r="CC44" s="407" t="str">
        <f>IF(COUNTIF('別紙1-4(研修内容計画書)'!$I$292:$J$295,$C44),CC$8,"")</f>
        <v/>
      </c>
      <c r="CD44" s="408"/>
      <c r="CE44" s="409"/>
    </row>
    <row r="45" spans="1:83" ht="18.75" customHeight="1">
      <c r="A45" s="416">
        <v>32</v>
      </c>
      <c r="B45" s="417" t="str">
        <f>IF(AND('別紙1-7(研修責任者教育担当者)'!E49="〇",'別紙1-7(研修責任者教育担当者)'!F49="〇"),"専任・兼任",IF('別紙1-7(研修責任者教育担当者)'!E49="〇","専任",IF('別紙1-7(研修責任者教育担当者)'!F49="〇","兼任","")))</f>
        <v/>
      </c>
      <c r="C45" s="418">
        <f>VLOOKUP(A45,'別紙1-7(研修責任者教育担当者)'!$B$18:$C$97,2,0)</f>
        <v>0</v>
      </c>
      <c r="D45" s="464" t="s">
        <v>206</v>
      </c>
      <c r="E45" s="465"/>
      <c r="F45" s="403" t="e">
        <f t="shared" si="3"/>
        <v>#DIV/0!</v>
      </c>
      <c r="G45" s="404" t="e">
        <f t="shared" si="4"/>
        <v>#DIV/0!</v>
      </c>
      <c r="H45" s="405">
        <f t="shared" si="5"/>
        <v>0</v>
      </c>
      <c r="I45" s="405"/>
      <c r="J45" s="406" t="str">
        <f>IF(COUNTIF('別紙1-4(研修内容計画書)'!$I$8:$J$11,$C45),J$8,"")</f>
        <v/>
      </c>
      <c r="K45" s="407" t="str">
        <f>IF(COUNTIF('別紙1-4(研修内容計画書)'!$I$12:$J$15,$C45),K$8,"")</f>
        <v/>
      </c>
      <c r="L45" s="407" t="str">
        <f>IF(COUNTIF('別紙1-4(研修内容計画書)'!$I$16:$J$19,$C45),L$8,"")</f>
        <v/>
      </c>
      <c r="M45" s="407" t="str">
        <f>IF(COUNTIF('別紙1-4(研修内容計画書)'!$I$20:$J$23,$C45),M$8,"")</f>
        <v/>
      </c>
      <c r="N45" s="407" t="str">
        <f>IF(COUNTIF('別紙1-4(研修内容計画書)'!$I$24:$J$27,$C45),N$8,"")</f>
        <v/>
      </c>
      <c r="O45" s="407" t="str">
        <f>IF(COUNTIF('別紙1-4(研修内容計画書)'!$I$28:$J$31,$C45),O$8,"")</f>
        <v/>
      </c>
      <c r="P45" s="407" t="str">
        <f>IF(COUNTIF('別紙1-4(研修内容計画書)'!$I$32:$J$35,$C45),P$8,"")</f>
        <v/>
      </c>
      <c r="Q45" s="407" t="str">
        <f>IF(COUNTIF('別紙1-4(研修内容計画書)'!$I$36:$J$39,$C45),Q$8,"")</f>
        <v/>
      </c>
      <c r="R45" s="407" t="str">
        <f>IF(COUNTIF('別紙1-4(研修内容計画書)'!$I$40:$J$43,$C45),R$8,"")</f>
        <v/>
      </c>
      <c r="S45" s="407" t="str">
        <f>IF(COUNTIF('別紙1-4(研修内容計画書)'!$I$44:$J$47,$C45),S$8,"")</f>
        <v/>
      </c>
      <c r="T45" s="407" t="str">
        <f>IF(COUNTIF('別紙1-4(研修内容計画書)'!$I$48:$J$51,$C45),T$8,"")</f>
        <v/>
      </c>
      <c r="U45" s="407" t="str">
        <f>IF(COUNTIF('別紙1-4(研修内容計画書)'!$I$52:$J$55,$C45),U$8,"")</f>
        <v/>
      </c>
      <c r="V45" s="407" t="str">
        <f>IF(COUNTIF('別紙1-4(研修内容計画書)'!$I$56:$J$59,$C45),V$8,"")</f>
        <v/>
      </c>
      <c r="W45" s="407" t="str">
        <f>IF(COUNTIF('別紙1-4(研修内容計画書)'!$I$60:$J$63,$C45),W$8,"")</f>
        <v/>
      </c>
      <c r="X45" s="407" t="str">
        <f>IF(COUNTIF('別紙1-4(研修内容計画書)'!$I$64:$J$67,$C45),X$8,"")</f>
        <v/>
      </c>
      <c r="Y45" s="407" t="str">
        <f>IF(COUNTIF('別紙1-4(研修内容計画書)'!$I$68:$J$71,$C45),Y$8,"")</f>
        <v/>
      </c>
      <c r="Z45" s="407" t="str">
        <f>IF(COUNTIF('別紙1-4(研修内容計画書)'!$I$72:$J$75,$C45),Z$8,"")</f>
        <v/>
      </c>
      <c r="AA45" s="407" t="str">
        <f>IF(COUNTIF('別紙1-4(研修内容計画書)'!$I$76:$J$79,$C45),AA$8,"")</f>
        <v/>
      </c>
      <c r="AB45" s="407" t="str">
        <f>IF(COUNTIF('別紙1-4(研修内容計画書)'!$I$80:$J$83,$C45),AB$8,"")</f>
        <v/>
      </c>
      <c r="AC45" s="407" t="str">
        <f>IF(COUNTIF('別紙1-4(研修内容計画書)'!$I$84:$J$87,$C45),AC$8,"")</f>
        <v/>
      </c>
      <c r="AD45" s="407" t="str">
        <f>IF(COUNTIF('別紙1-4(研修内容計画書)'!$I$88:$J$91,$C45),AD$8,"")</f>
        <v/>
      </c>
      <c r="AE45" s="407" t="str">
        <f>IF(COUNTIF('別紙1-4(研修内容計画書)'!$I$92:$J$95,$C45),AE$8,"")</f>
        <v/>
      </c>
      <c r="AF45" s="407" t="str">
        <f>IF(COUNTIF('別紙1-4(研修内容計画書)'!$I$96:$J$99,$C45),AF$8,"")</f>
        <v/>
      </c>
      <c r="AG45" s="407" t="str">
        <f>IF(COUNTIF('別紙1-4(研修内容計画書)'!$I$100:$J$103,$C45),AG$8,"")</f>
        <v/>
      </c>
      <c r="AH45" s="407" t="str">
        <f>IF(COUNTIF('別紙1-4(研修内容計画書)'!$I$104:$J$107,$C45),AH$8,"")</f>
        <v/>
      </c>
      <c r="AI45" s="407" t="str">
        <f>IF(COUNTIF('別紙1-4(研修内容計画書)'!$I$108:$J$111,$C45),AI$8,"")</f>
        <v/>
      </c>
      <c r="AJ45" s="407" t="str">
        <f>IF(COUNTIF('別紙1-4(研修内容計画書)'!$I$112:$J$115,$C45),AJ$8,"")</f>
        <v/>
      </c>
      <c r="AK45" s="407" t="str">
        <f>IF(COUNTIF('別紙1-4(研修内容計画書)'!$I$116:$J$119,$C45),AK$8,"")</f>
        <v/>
      </c>
      <c r="AL45" s="407" t="str">
        <f>IF(COUNTIF('別紙1-4(研修内容計画書)'!$I$120:$J$123,$C45),AL$8,"")</f>
        <v/>
      </c>
      <c r="AM45" s="407" t="str">
        <f>IF(COUNTIF('別紙1-4(研修内容計画書)'!$I$124:$J$127,$C45),AM$8,"")</f>
        <v/>
      </c>
      <c r="AN45" s="407" t="str">
        <f>IF(COUNTIF('別紙1-4(研修内容計画書)'!$I$128:$J$131,$C45),AN$8,"")</f>
        <v/>
      </c>
      <c r="AO45" s="407" t="str">
        <f>IF(COUNTIF('別紙1-4(研修内容計画書)'!$I$132:$J$135,$C45),AO$8,"")</f>
        <v/>
      </c>
      <c r="AP45" s="407" t="str">
        <f>IF(COUNTIF('別紙1-4(研修内容計画書)'!$I$136:$J$139,$C45),AP$8,"")</f>
        <v/>
      </c>
      <c r="AQ45" s="407" t="str">
        <f>IF(COUNTIF('別紙1-4(研修内容計画書)'!$I$140:$J$143,$C45),AQ$8,"")</f>
        <v/>
      </c>
      <c r="AR45" s="407" t="str">
        <f>IF(COUNTIF('別紙1-4(研修内容計画書)'!$I$144:$J$147,$C45),AR$8,"")</f>
        <v/>
      </c>
      <c r="AS45" s="407" t="str">
        <f>IF(COUNTIF('別紙1-4(研修内容計画書)'!$I$148:$J$151,$C45),AS$8,"")</f>
        <v/>
      </c>
      <c r="AT45" s="407" t="str">
        <f>IF(COUNTIF('別紙1-4(研修内容計画書)'!$I$152:$J$155,$C45),AT$8,"")</f>
        <v/>
      </c>
      <c r="AU45" s="407" t="str">
        <f>IF(COUNTIF('別紙1-4(研修内容計画書)'!$I$156:$J$159,$C45),AU$8,"")</f>
        <v/>
      </c>
      <c r="AV45" s="407" t="str">
        <f>IF(COUNTIF('別紙1-4(研修内容計画書)'!$I$160:$J$163,$C45),AV$8,"")</f>
        <v/>
      </c>
      <c r="AW45" s="407" t="str">
        <f>IF(COUNTIF('別紙1-4(研修内容計画書)'!$I$164:$J$167,$C45),AW$8,"")</f>
        <v/>
      </c>
      <c r="AX45" s="407" t="str">
        <f>IF(COUNTIF('別紙1-4(研修内容計画書)'!$I$168:$J$171,$C45),AX$8,"")</f>
        <v/>
      </c>
      <c r="AY45" s="407" t="str">
        <f>IF(COUNTIF('別紙1-4(研修内容計画書)'!$I$172:$J$175,$C45),AY$8,"")</f>
        <v/>
      </c>
      <c r="AZ45" s="407" t="str">
        <f>IF(COUNTIF('別紙1-4(研修内容計画書)'!$I$176:$J$179,$C45),AZ$8,"")</f>
        <v/>
      </c>
      <c r="BA45" s="407" t="str">
        <f>IF(COUNTIF('別紙1-4(研修内容計画書)'!$I$180:$J$183,$C45),BA$8,"")</f>
        <v/>
      </c>
      <c r="BB45" s="407" t="str">
        <f>IF(COUNTIF('別紙1-4(研修内容計画書)'!$I$184:$J$187,$C45),BB$8,"")</f>
        <v/>
      </c>
      <c r="BC45" s="407" t="str">
        <f>IF(COUNTIF('別紙1-4(研修内容計画書)'!$I$188:$J$191,$C45),BC$8,"")</f>
        <v/>
      </c>
      <c r="BD45" s="407" t="str">
        <f>IF(COUNTIF('別紙1-4(研修内容計画書)'!$I$192:$J$195,$C45),BD$8,"")</f>
        <v/>
      </c>
      <c r="BE45" s="407" t="str">
        <f>IF(COUNTIF('別紙1-4(研修内容計画書)'!$I$196:$J$199,$C45),BE$8,"")</f>
        <v/>
      </c>
      <c r="BF45" s="407" t="str">
        <f>IF(COUNTIF('別紙1-4(研修内容計画書)'!$I$200:$J$203,$C45),BF$8,"")</f>
        <v/>
      </c>
      <c r="BG45" s="407" t="str">
        <f>IF(COUNTIF('別紙1-4(研修内容計画書)'!$I$204:$J$207,$C45),BG$8,"")</f>
        <v/>
      </c>
      <c r="BH45" s="407" t="str">
        <f>IF(COUNTIF('別紙1-4(研修内容計画書)'!$I$208:$J$211,$C45),BH$8,"")</f>
        <v/>
      </c>
      <c r="BI45" s="407" t="str">
        <f>IF(COUNTIF('別紙1-4(研修内容計画書)'!$I$212:$J$215,$C45),BI$8,"")</f>
        <v/>
      </c>
      <c r="BJ45" s="407" t="str">
        <f>IF(COUNTIF('別紙1-4(研修内容計画書)'!$I$216:$J$219,$C45),BJ$8,"")</f>
        <v/>
      </c>
      <c r="BK45" s="407" t="str">
        <f>IF(COUNTIF('別紙1-4(研修内容計画書)'!$I$220:$J$223,$C45),BK$8,"")</f>
        <v/>
      </c>
      <c r="BL45" s="407" t="str">
        <f>IF(COUNTIF('別紙1-4(研修内容計画書)'!$I$224:$J$227,$C45),BL$8,"")</f>
        <v/>
      </c>
      <c r="BM45" s="407" t="str">
        <f>IF(COUNTIF('別紙1-4(研修内容計画書)'!$I$228:$J$231,$C45),BM$8,"")</f>
        <v/>
      </c>
      <c r="BN45" s="407" t="str">
        <f>IF(COUNTIF('別紙1-4(研修内容計画書)'!$I$232:$J$235,$C45),BN$8,"")</f>
        <v/>
      </c>
      <c r="BO45" s="407" t="str">
        <f>IF(COUNTIF('別紙1-4(研修内容計画書)'!$I$236:$J$239,$C45),BO$8,"")</f>
        <v/>
      </c>
      <c r="BP45" s="407" t="str">
        <f>IF(COUNTIF('別紙1-4(研修内容計画書)'!$I$240:$J$243,$C45),BP$8,"")</f>
        <v/>
      </c>
      <c r="BQ45" s="407" t="str">
        <f>IF(COUNTIF('別紙1-4(研修内容計画書)'!$I$244:$J$247,$C45),BQ$8,"")</f>
        <v/>
      </c>
      <c r="BR45" s="407" t="str">
        <f>IF(COUNTIF('別紙1-4(研修内容計画書)'!$I$248:$J$251,$C45),BR$8,"")</f>
        <v/>
      </c>
      <c r="BS45" s="407" t="str">
        <f>IF(COUNTIF('別紙1-4(研修内容計画書)'!$I$252:$J$255,$C45),BS$8,"")</f>
        <v/>
      </c>
      <c r="BT45" s="407" t="str">
        <f>IF(COUNTIF('別紙1-4(研修内容計画書)'!$I$256:$J$259,$C45),BT$8,"")</f>
        <v/>
      </c>
      <c r="BU45" s="407" t="str">
        <f>IF(COUNTIF('別紙1-4(研修内容計画書)'!$I$260:$J$263,$C45),BU$8,"")</f>
        <v/>
      </c>
      <c r="BV45" s="407" t="str">
        <f>IF(COUNTIF('別紙1-4(研修内容計画書)'!$I$264:$J$267,$C45),BV$8,"")</f>
        <v/>
      </c>
      <c r="BW45" s="407" t="str">
        <f>IF(COUNTIF('別紙1-4(研修内容計画書)'!$I$268:$J$271,$C45),BW$8,"")</f>
        <v/>
      </c>
      <c r="BX45" s="407" t="str">
        <f>IF(COUNTIF('別紙1-4(研修内容計画書)'!$I$272:$J$275,$C45),BX$8,"")</f>
        <v/>
      </c>
      <c r="BY45" s="407" t="str">
        <f>IF(COUNTIF('別紙1-4(研修内容計画書)'!$I$276:$J$279,$C45),BY$8,"")</f>
        <v/>
      </c>
      <c r="BZ45" s="407" t="str">
        <f>IF(COUNTIF('別紙1-4(研修内容計画書)'!$I$280:$J$283,$C45),BZ$8,"")</f>
        <v/>
      </c>
      <c r="CA45" s="407" t="str">
        <f>IF(COUNTIF('別紙1-4(研修内容計画書)'!$I$284:$J$287,$C45),CA$8,"")</f>
        <v/>
      </c>
      <c r="CB45" s="407" t="str">
        <f>IF(COUNTIF('別紙1-4(研修内容計画書)'!$I$288:$J$291,$C45),CB$8,"")</f>
        <v/>
      </c>
      <c r="CC45" s="407" t="str">
        <f>IF(COUNTIF('別紙1-4(研修内容計画書)'!$I$292:$J$295,$C45),CC$8,"")</f>
        <v/>
      </c>
      <c r="CD45" s="408"/>
      <c r="CE45" s="409"/>
    </row>
    <row r="46" spans="1:83" ht="18.75" customHeight="1">
      <c r="A46" s="416">
        <v>33</v>
      </c>
      <c r="B46" s="417" t="str">
        <f>IF(AND('別紙1-7(研修責任者教育担当者)'!E50="〇",'別紙1-7(研修責任者教育担当者)'!F50="〇"),"専任・兼任",IF('別紙1-7(研修責任者教育担当者)'!E50="〇","専任",IF('別紙1-7(研修責任者教育担当者)'!F50="〇","兼任","")))</f>
        <v/>
      </c>
      <c r="C46" s="418">
        <f>VLOOKUP(A46,'別紙1-7(研修責任者教育担当者)'!$B$18:$C$97,2,0)</f>
        <v>0</v>
      </c>
      <c r="D46" s="464" t="s">
        <v>206</v>
      </c>
      <c r="E46" s="465"/>
      <c r="F46" s="403" t="e">
        <f t="shared" si="3"/>
        <v>#DIV/0!</v>
      </c>
      <c r="G46" s="404" t="e">
        <f t="shared" si="4"/>
        <v>#DIV/0!</v>
      </c>
      <c r="H46" s="405">
        <f t="shared" si="5"/>
        <v>0</v>
      </c>
      <c r="I46" s="405"/>
      <c r="J46" s="406" t="str">
        <f>IF(COUNTIF('別紙1-4(研修内容計画書)'!$I$8:$J$11,$C46),J$8,"")</f>
        <v/>
      </c>
      <c r="K46" s="407" t="str">
        <f>IF(COUNTIF('別紙1-4(研修内容計画書)'!$I$12:$J$15,$C46),K$8,"")</f>
        <v/>
      </c>
      <c r="L46" s="407" t="str">
        <f>IF(COUNTIF('別紙1-4(研修内容計画書)'!$I$16:$J$19,$C46),L$8,"")</f>
        <v/>
      </c>
      <c r="M46" s="407" t="str">
        <f>IF(COUNTIF('別紙1-4(研修内容計画書)'!$I$20:$J$23,$C46),M$8,"")</f>
        <v/>
      </c>
      <c r="N46" s="407" t="str">
        <f>IF(COUNTIF('別紙1-4(研修内容計画書)'!$I$24:$J$27,$C46),N$8,"")</f>
        <v/>
      </c>
      <c r="O46" s="407" t="str">
        <f>IF(COUNTIF('別紙1-4(研修内容計画書)'!$I$28:$J$31,$C46),O$8,"")</f>
        <v/>
      </c>
      <c r="P46" s="407" t="str">
        <f>IF(COUNTIF('別紙1-4(研修内容計画書)'!$I$32:$J$35,$C46),P$8,"")</f>
        <v/>
      </c>
      <c r="Q46" s="407" t="str">
        <f>IF(COUNTIF('別紙1-4(研修内容計画書)'!$I$36:$J$39,$C46),Q$8,"")</f>
        <v/>
      </c>
      <c r="R46" s="407" t="str">
        <f>IF(COUNTIF('別紙1-4(研修内容計画書)'!$I$40:$J$43,$C46),R$8,"")</f>
        <v/>
      </c>
      <c r="S46" s="407" t="str">
        <f>IF(COUNTIF('別紙1-4(研修内容計画書)'!$I$44:$J$47,$C46),S$8,"")</f>
        <v/>
      </c>
      <c r="T46" s="407" t="str">
        <f>IF(COUNTIF('別紙1-4(研修内容計画書)'!$I$48:$J$51,$C46),T$8,"")</f>
        <v/>
      </c>
      <c r="U46" s="407" t="str">
        <f>IF(COUNTIF('別紙1-4(研修内容計画書)'!$I$52:$J$55,$C46),U$8,"")</f>
        <v/>
      </c>
      <c r="V46" s="407" t="str">
        <f>IF(COUNTIF('別紙1-4(研修内容計画書)'!$I$56:$J$59,$C46),V$8,"")</f>
        <v/>
      </c>
      <c r="W46" s="407" t="str">
        <f>IF(COUNTIF('別紙1-4(研修内容計画書)'!$I$60:$J$63,$C46),W$8,"")</f>
        <v/>
      </c>
      <c r="X46" s="407" t="str">
        <f>IF(COUNTIF('別紙1-4(研修内容計画書)'!$I$64:$J$67,$C46),X$8,"")</f>
        <v/>
      </c>
      <c r="Y46" s="407" t="str">
        <f>IF(COUNTIF('別紙1-4(研修内容計画書)'!$I$68:$J$71,$C46),Y$8,"")</f>
        <v/>
      </c>
      <c r="Z46" s="407" t="str">
        <f>IF(COUNTIF('別紙1-4(研修内容計画書)'!$I$72:$J$75,$C46),Z$8,"")</f>
        <v/>
      </c>
      <c r="AA46" s="407" t="str">
        <f>IF(COUNTIF('別紙1-4(研修内容計画書)'!$I$76:$J$79,$C46),AA$8,"")</f>
        <v/>
      </c>
      <c r="AB46" s="407" t="str">
        <f>IF(COUNTIF('別紙1-4(研修内容計画書)'!$I$80:$J$83,$C46),AB$8,"")</f>
        <v/>
      </c>
      <c r="AC46" s="407" t="str">
        <f>IF(COUNTIF('別紙1-4(研修内容計画書)'!$I$84:$J$87,$C46),AC$8,"")</f>
        <v/>
      </c>
      <c r="AD46" s="407" t="str">
        <f>IF(COUNTIF('別紙1-4(研修内容計画書)'!$I$88:$J$91,$C46),AD$8,"")</f>
        <v/>
      </c>
      <c r="AE46" s="407" t="str">
        <f>IF(COUNTIF('別紙1-4(研修内容計画書)'!$I$92:$J$95,$C46),AE$8,"")</f>
        <v/>
      </c>
      <c r="AF46" s="407" t="str">
        <f>IF(COUNTIF('別紙1-4(研修内容計画書)'!$I$96:$J$99,$C46),AF$8,"")</f>
        <v/>
      </c>
      <c r="AG46" s="407" t="str">
        <f>IF(COUNTIF('別紙1-4(研修内容計画書)'!$I$100:$J$103,$C46),AG$8,"")</f>
        <v/>
      </c>
      <c r="AH46" s="407" t="str">
        <f>IF(COUNTIF('別紙1-4(研修内容計画書)'!$I$104:$J$107,$C46),AH$8,"")</f>
        <v/>
      </c>
      <c r="AI46" s="407" t="str">
        <f>IF(COUNTIF('別紙1-4(研修内容計画書)'!$I$108:$J$111,$C46),AI$8,"")</f>
        <v/>
      </c>
      <c r="AJ46" s="407" t="str">
        <f>IF(COUNTIF('別紙1-4(研修内容計画書)'!$I$112:$J$115,$C46),AJ$8,"")</f>
        <v/>
      </c>
      <c r="AK46" s="407" t="str">
        <f>IF(COUNTIF('別紙1-4(研修内容計画書)'!$I$116:$J$119,$C46),AK$8,"")</f>
        <v/>
      </c>
      <c r="AL46" s="407" t="str">
        <f>IF(COUNTIF('別紙1-4(研修内容計画書)'!$I$120:$J$123,$C46),AL$8,"")</f>
        <v/>
      </c>
      <c r="AM46" s="407" t="str">
        <f>IF(COUNTIF('別紙1-4(研修内容計画書)'!$I$124:$J$127,$C46),AM$8,"")</f>
        <v/>
      </c>
      <c r="AN46" s="407" t="str">
        <f>IF(COUNTIF('別紙1-4(研修内容計画書)'!$I$128:$J$131,$C46),AN$8,"")</f>
        <v/>
      </c>
      <c r="AO46" s="407" t="str">
        <f>IF(COUNTIF('別紙1-4(研修内容計画書)'!$I$132:$J$135,$C46),AO$8,"")</f>
        <v/>
      </c>
      <c r="AP46" s="407" t="str">
        <f>IF(COUNTIF('別紙1-4(研修内容計画書)'!$I$136:$J$139,$C46),AP$8,"")</f>
        <v/>
      </c>
      <c r="AQ46" s="407" t="str">
        <f>IF(COUNTIF('別紙1-4(研修内容計画書)'!$I$140:$J$143,$C46),AQ$8,"")</f>
        <v/>
      </c>
      <c r="AR46" s="407" t="str">
        <f>IF(COUNTIF('別紙1-4(研修内容計画書)'!$I$144:$J$147,$C46),AR$8,"")</f>
        <v/>
      </c>
      <c r="AS46" s="407" t="str">
        <f>IF(COUNTIF('別紙1-4(研修内容計画書)'!$I$148:$J$151,$C46),AS$8,"")</f>
        <v/>
      </c>
      <c r="AT46" s="407" t="str">
        <f>IF(COUNTIF('別紙1-4(研修内容計画書)'!$I$152:$J$155,$C46),AT$8,"")</f>
        <v/>
      </c>
      <c r="AU46" s="407" t="str">
        <f>IF(COUNTIF('別紙1-4(研修内容計画書)'!$I$156:$J$159,$C46),AU$8,"")</f>
        <v/>
      </c>
      <c r="AV46" s="407" t="str">
        <f>IF(COUNTIF('別紙1-4(研修内容計画書)'!$I$160:$J$163,$C46),AV$8,"")</f>
        <v/>
      </c>
      <c r="AW46" s="407" t="str">
        <f>IF(COUNTIF('別紙1-4(研修内容計画書)'!$I$164:$J$167,$C46),AW$8,"")</f>
        <v/>
      </c>
      <c r="AX46" s="407" t="str">
        <f>IF(COUNTIF('別紙1-4(研修内容計画書)'!$I$168:$J$171,$C46),AX$8,"")</f>
        <v/>
      </c>
      <c r="AY46" s="407" t="str">
        <f>IF(COUNTIF('別紙1-4(研修内容計画書)'!$I$172:$J$175,$C46),AY$8,"")</f>
        <v/>
      </c>
      <c r="AZ46" s="407" t="str">
        <f>IF(COUNTIF('別紙1-4(研修内容計画書)'!$I$176:$J$179,$C46),AZ$8,"")</f>
        <v/>
      </c>
      <c r="BA46" s="407" t="str">
        <f>IF(COUNTIF('別紙1-4(研修内容計画書)'!$I$180:$J$183,$C46),BA$8,"")</f>
        <v/>
      </c>
      <c r="BB46" s="407" t="str">
        <f>IF(COUNTIF('別紙1-4(研修内容計画書)'!$I$184:$J$187,$C46),BB$8,"")</f>
        <v/>
      </c>
      <c r="BC46" s="407" t="str">
        <f>IF(COUNTIF('別紙1-4(研修内容計画書)'!$I$188:$J$191,$C46),BC$8,"")</f>
        <v/>
      </c>
      <c r="BD46" s="407" t="str">
        <f>IF(COUNTIF('別紙1-4(研修内容計画書)'!$I$192:$J$195,$C46),BD$8,"")</f>
        <v/>
      </c>
      <c r="BE46" s="407" t="str">
        <f>IF(COUNTIF('別紙1-4(研修内容計画書)'!$I$196:$J$199,$C46),BE$8,"")</f>
        <v/>
      </c>
      <c r="BF46" s="407" t="str">
        <f>IF(COUNTIF('別紙1-4(研修内容計画書)'!$I$200:$J$203,$C46),BF$8,"")</f>
        <v/>
      </c>
      <c r="BG46" s="407" t="str">
        <f>IF(COUNTIF('別紙1-4(研修内容計画書)'!$I$204:$J$207,$C46),BG$8,"")</f>
        <v/>
      </c>
      <c r="BH46" s="407" t="str">
        <f>IF(COUNTIF('別紙1-4(研修内容計画書)'!$I$208:$J$211,$C46),BH$8,"")</f>
        <v/>
      </c>
      <c r="BI46" s="407" t="str">
        <f>IF(COUNTIF('別紙1-4(研修内容計画書)'!$I$212:$J$215,$C46),BI$8,"")</f>
        <v/>
      </c>
      <c r="BJ46" s="407" t="str">
        <f>IF(COUNTIF('別紙1-4(研修内容計画書)'!$I$216:$J$219,$C46),BJ$8,"")</f>
        <v/>
      </c>
      <c r="BK46" s="407" t="str">
        <f>IF(COUNTIF('別紙1-4(研修内容計画書)'!$I$220:$J$223,$C46),BK$8,"")</f>
        <v/>
      </c>
      <c r="BL46" s="407" t="str">
        <f>IF(COUNTIF('別紙1-4(研修内容計画書)'!$I$224:$J$227,$C46),BL$8,"")</f>
        <v/>
      </c>
      <c r="BM46" s="407" t="str">
        <f>IF(COUNTIF('別紙1-4(研修内容計画書)'!$I$228:$J$231,$C46),BM$8,"")</f>
        <v/>
      </c>
      <c r="BN46" s="407" t="str">
        <f>IF(COUNTIF('別紙1-4(研修内容計画書)'!$I$232:$J$235,$C46),BN$8,"")</f>
        <v/>
      </c>
      <c r="BO46" s="407" t="str">
        <f>IF(COUNTIF('別紙1-4(研修内容計画書)'!$I$236:$J$239,$C46),BO$8,"")</f>
        <v/>
      </c>
      <c r="BP46" s="407" t="str">
        <f>IF(COUNTIF('別紙1-4(研修内容計画書)'!$I$240:$J$243,$C46),BP$8,"")</f>
        <v/>
      </c>
      <c r="BQ46" s="407" t="str">
        <f>IF(COUNTIF('別紙1-4(研修内容計画書)'!$I$244:$J$247,$C46),BQ$8,"")</f>
        <v/>
      </c>
      <c r="BR46" s="407" t="str">
        <f>IF(COUNTIF('別紙1-4(研修内容計画書)'!$I$248:$J$251,$C46),BR$8,"")</f>
        <v/>
      </c>
      <c r="BS46" s="407" t="str">
        <f>IF(COUNTIF('別紙1-4(研修内容計画書)'!$I$252:$J$255,$C46),BS$8,"")</f>
        <v/>
      </c>
      <c r="BT46" s="407" t="str">
        <f>IF(COUNTIF('別紙1-4(研修内容計画書)'!$I$256:$J$259,$C46),BT$8,"")</f>
        <v/>
      </c>
      <c r="BU46" s="407" t="str">
        <f>IF(COUNTIF('別紙1-4(研修内容計画書)'!$I$260:$J$263,$C46),BU$8,"")</f>
        <v/>
      </c>
      <c r="BV46" s="407" t="str">
        <f>IF(COUNTIF('別紙1-4(研修内容計画書)'!$I$264:$J$267,$C46),BV$8,"")</f>
        <v/>
      </c>
      <c r="BW46" s="407" t="str">
        <f>IF(COUNTIF('別紙1-4(研修内容計画書)'!$I$268:$J$271,$C46),BW$8,"")</f>
        <v/>
      </c>
      <c r="BX46" s="407" t="str">
        <f>IF(COUNTIF('別紙1-4(研修内容計画書)'!$I$272:$J$275,$C46),BX$8,"")</f>
        <v/>
      </c>
      <c r="BY46" s="407" t="str">
        <f>IF(COUNTIF('別紙1-4(研修内容計画書)'!$I$276:$J$279,$C46),BY$8,"")</f>
        <v/>
      </c>
      <c r="BZ46" s="407" t="str">
        <f>IF(COUNTIF('別紙1-4(研修内容計画書)'!$I$280:$J$283,$C46),BZ$8,"")</f>
        <v/>
      </c>
      <c r="CA46" s="407" t="str">
        <f>IF(COUNTIF('別紙1-4(研修内容計画書)'!$I$284:$J$287,$C46),CA$8,"")</f>
        <v/>
      </c>
      <c r="CB46" s="407" t="str">
        <f>IF(COUNTIF('別紙1-4(研修内容計画書)'!$I$288:$J$291,$C46),CB$8,"")</f>
        <v/>
      </c>
      <c r="CC46" s="407" t="str">
        <f>IF(COUNTIF('別紙1-4(研修内容計画書)'!$I$292:$J$295,$C46),CC$8,"")</f>
        <v/>
      </c>
      <c r="CD46" s="408"/>
      <c r="CE46" s="409"/>
    </row>
    <row r="47" spans="1:83" ht="18.75" customHeight="1">
      <c r="A47" s="416">
        <v>34</v>
      </c>
      <c r="B47" s="417" t="str">
        <f>IF(AND('別紙1-7(研修責任者教育担当者)'!E51="〇",'別紙1-7(研修責任者教育担当者)'!F51="〇"),"専任・兼任",IF('別紙1-7(研修責任者教育担当者)'!E51="〇","専任",IF('別紙1-7(研修責任者教育担当者)'!F51="〇","兼任","")))</f>
        <v/>
      </c>
      <c r="C47" s="418">
        <f>VLOOKUP(A47,'別紙1-7(研修責任者教育担当者)'!$B$18:$C$97,2,0)</f>
        <v>0</v>
      </c>
      <c r="D47" s="464" t="s">
        <v>206</v>
      </c>
      <c r="E47" s="465"/>
      <c r="F47" s="403" t="e">
        <f t="shared" si="3"/>
        <v>#DIV/0!</v>
      </c>
      <c r="G47" s="404" t="e">
        <f t="shared" si="4"/>
        <v>#DIV/0!</v>
      </c>
      <c r="H47" s="405">
        <f t="shared" si="5"/>
        <v>0</v>
      </c>
      <c r="I47" s="405"/>
      <c r="J47" s="406" t="str">
        <f>IF(COUNTIF('別紙1-4(研修内容計画書)'!$I$8:$J$11,$C47),J$8,"")</f>
        <v/>
      </c>
      <c r="K47" s="407" t="str">
        <f>IF(COUNTIF('別紙1-4(研修内容計画書)'!$I$12:$J$15,$C47),K$8,"")</f>
        <v/>
      </c>
      <c r="L47" s="407" t="str">
        <f>IF(COUNTIF('別紙1-4(研修内容計画書)'!$I$16:$J$19,$C47),L$8,"")</f>
        <v/>
      </c>
      <c r="M47" s="407" t="str">
        <f>IF(COUNTIF('別紙1-4(研修内容計画書)'!$I$20:$J$23,$C47),M$8,"")</f>
        <v/>
      </c>
      <c r="N47" s="407" t="str">
        <f>IF(COUNTIF('別紙1-4(研修内容計画書)'!$I$24:$J$27,$C47),N$8,"")</f>
        <v/>
      </c>
      <c r="O47" s="407" t="str">
        <f>IF(COUNTIF('別紙1-4(研修内容計画書)'!$I$28:$J$31,$C47),O$8,"")</f>
        <v/>
      </c>
      <c r="P47" s="407" t="str">
        <f>IF(COUNTIF('別紙1-4(研修内容計画書)'!$I$32:$J$35,$C47),P$8,"")</f>
        <v/>
      </c>
      <c r="Q47" s="407" t="str">
        <f>IF(COUNTIF('別紙1-4(研修内容計画書)'!$I$36:$J$39,$C47),Q$8,"")</f>
        <v/>
      </c>
      <c r="R47" s="407" t="str">
        <f>IF(COUNTIF('別紙1-4(研修内容計画書)'!$I$40:$J$43,$C47),R$8,"")</f>
        <v/>
      </c>
      <c r="S47" s="407" t="str">
        <f>IF(COUNTIF('別紙1-4(研修内容計画書)'!$I$44:$J$47,$C47),S$8,"")</f>
        <v/>
      </c>
      <c r="T47" s="407" t="str">
        <f>IF(COUNTIF('別紙1-4(研修内容計画書)'!$I$48:$J$51,$C47),T$8,"")</f>
        <v/>
      </c>
      <c r="U47" s="407" t="str">
        <f>IF(COUNTIF('別紙1-4(研修内容計画書)'!$I$52:$J$55,$C47),U$8,"")</f>
        <v/>
      </c>
      <c r="V47" s="407" t="str">
        <f>IF(COUNTIF('別紙1-4(研修内容計画書)'!$I$56:$J$59,$C47),V$8,"")</f>
        <v/>
      </c>
      <c r="W47" s="407" t="str">
        <f>IF(COUNTIF('別紙1-4(研修内容計画書)'!$I$60:$J$63,$C47),W$8,"")</f>
        <v/>
      </c>
      <c r="X47" s="407" t="str">
        <f>IF(COUNTIF('別紙1-4(研修内容計画書)'!$I$64:$J$67,$C47),X$8,"")</f>
        <v/>
      </c>
      <c r="Y47" s="407" t="str">
        <f>IF(COUNTIF('別紙1-4(研修内容計画書)'!$I$68:$J$71,$C47),Y$8,"")</f>
        <v/>
      </c>
      <c r="Z47" s="407" t="str">
        <f>IF(COUNTIF('別紙1-4(研修内容計画書)'!$I$72:$J$75,$C47),Z$8,"")</f>
        <v/>
      </c>
      <c r="AA47" s="407" t="str">
        <f>IF(COUNTIF('別紙1-4(研修内容計画書)'!$I$76:$J$79,$C47),AA$8,"")</f>
        <v/>
      </c>
      <c r="AB47" s="407" t="str">
        <f>IF(COUNTIF('別紙1-4(研修内容計画書)'!$I$80:$J$83,$C47),AB$8,"")</f>
        <v/>
      </c>
      <c r="AC47" s="407" t="str">
        <f>IF(COUNTIF('別紙1-4(研修内容計画書)'!$I$84:$J$87,$C47),AC$8,"")</f>
        <v/>
      </c>
      <c r="AD47" s="407" t="str">
        <f>IF(COUNTIF('別紙1-4(研修内容計画書)'!$I$88:$J$91,$C47),AD$8,"")</f>
        <v/>
      </c>
      <c r="AE47" s="407" t="str">
        <f>IF(COUNTIF('別紙1-4(研修内容計画書)'!$I$92:$J$95,$C47),AE$8,"")</f>
        <v/>
      </c>
      <c r="AF47" s="407" t="str">
        <f>IF(COUNTIF('別紙1-4(研修内容計画書)'!$I$96:$J$99,$C47),AF$8,"")</f>
        <v/>
      </c>
      <c r="AG47" s="407" t="str">
        <f>IF(COUNTIF('別紙1-4(研修内容計画書)'!$I$100:$J$103,$C47),AG$8,"")</f>
        <v/>
      </c>
      <c r="AH47" s="407" t="str">
        <f>IF(COUNTIF('別紙1-4(研修内容計画書)'!$I$104:$J$107,$C47),AH$8,"")</f>
        <v/>
      </c>
      <c r="AI47" s="407" t="str">
        <f>IF(COUNTIF('別紙1-4(研修内容計画書)'!$I$108:$J$111,$C47),AI$8,"")</f>
        <v/>
      </c>
      <c r="AJ47" s="407" t="str">
        <f>IF(COUNTIF('別紙1-4(研修内容計画書)'!$I$112:$J$115,$C47),AJ$8,"")</f>
        <v/>
      </c>
      <c r="AK47" s="407" t="str">
        <f>IF(COUNTIF('別紙1-4(研修内容計画書)'!$I$116:$J$119,$C47),AK$8,"")</f>
        <v/>
      </c>
      <c r="AL47" s="407" t="str">
        <f>IF(COUNTIF('別紙1-4(研修内容計画書)'!$I$120:$J$123,$C47),AL$8,"")</f>
        <v/>
      </c>
      <c r="AM47" s="407" t="str">
        <f>IF(COUNTIF('別紙1-4(研修内容計画書)'!$I$124:$J$127,$C47),AM$8,"")</f>
        <v/>
      </c>
      <c r="AN47" s="407" t="str">
        <f>IF(COUNTIF('別紙1-4(研修内容計画書)'!$I$128:$J$131,$C47),AN$8,"")</f>
        <v/>
      </c>
      <c r="AO47" s="407" t="str">
        <f>IF(COUNTIF('別紙1-4(研修内容計画書)'!$I$132:$J$135,$C47),AO$8,"")</f>
        <v/>
      </c>
      <c r="AP47" s="407" t="str">
        <f>IF(COUNTIF('別紙1-4(研修内容計画書)'!$I$136:$J$139,$C47),AP$8,"")</f>
        <v/>
      </c>
      <c r="AQ47" s="407" t="str">
        <f>IF(COUNTIF('別紙1-4(研修内容計画書)'!$I$140:$J$143,$C47),AQ$8,"")</f>
        <v/>
      </c>
      <c r="AR47" s="407" t="str">
        <f>IF(COUNTIF('別紙1-4(研修内容計画書)'!$I$144:$J$147,$C47),AR$8,"")</f>
        <v/>
      </c>
      <c r="AS47" s="407" t="str">
        <f>IF(COUNTIF('別紙1-4(研修内容計画書)'!$I$148:$J$151,$C47),AS$8,"")</f>
        <v/>
      </c>
      <c r="AT47" s="407" t="str">
        <f>IF(COUNTIF('別紙1-4(研修内容計画書)'!$I$152:$J$155,$C47),AT$8,"")</f>
        <v/>
      </c>
      <c r="AU47" s="407" t="str">
        <f>IF(COUNTIF('別紙1-4(研修内容計画書)'!$I$156:$J$159,$C47),AU$8,"")</f>
        <v/>
      </c>
      <c r="AV47" s="407" t="str">
        <f>IF(COUNTIF('別紙1-4(研修内容計画書)'!$I$160:$J$163,$C47),AV$8,"")</f>
        <v/>
      </c>
      <c r="AW47" s="407" t="str">
        <f>IF(COUNTIF('別紙1-4(研修内容計画書)'!$I$164:$J$167,$C47),AW$8,"")</f>
        <v/>
      </c>
      <c r="AX47" s="407" t="str">
        <f>IF(COUNTIF('別紙1-4(研修内容計画書)'!$I$168:$J$171,$C47),AX$8,"")</f>
        <v/>
      </c>
      <c r="AY47" s="407" t="str">
        <f>IF(COUNTIF('別紙1-4(研修内容計画書)'!$I$172:$J$175,$C47),AY$8,"")</f>
        <v/>
      </c>
      <c r="AZ47" s="407" t="str">
        <f>IF(COUNTIF('別紙1-4(研修内容計画書)'!$I$176:$J$179,$C47),AZ$8,"")</f>
        <v/>
      </c>
      <c r="BA47" s="407" t="str">
        <f>IF(COUNTIF('別紙1-4(研修内容計画書)'!$I$180:$J$183,$C47),BA$8,"")</f>
        <v/>
      </c>
      <c r="BB47" s="407" t="str">
        <f>IF(COUNTIF('別紙1-4(研修内容計画書)'!$I$184:$J$187,$C47),BB$8,"")</f>
        <v/>
      </c>
      <c r="BC47" s="407" t="str">
        <f>IF(COUNTIF('別紙1-4(研修内容計画書)'!$I$188:$J$191,$C47),BC$8,"")</f>
        <v/>
      </c>
      <c r="BD47" s="407" t="str">
        <f>IF(COUNTIF('別紙1-4(研修内容計画書)'!$I$192:$J$195,$C47),BD$8,"")</f>
        <v/>
      </c>
      <c r="BE47" s="407" t="str">
        <f>IF(COUNTIF('別紙1-4(研修内容計画書)'!$I$196:$J$199,$C47),BE$8,"")</f>
        <v/>
      </c>
      <c r="BF47" s="407" t="str">
        <f>IF(COUNTIF('別紙1-4(研修内容計画書)'!$I$200:$J$203,$C47),BF$8,"")</f>
        <v/>
      </c>
      <c r="BG47" s="407" t="str">
        <f>IF(COUNTIF('別紙1-4(研修内容計画書)'!$I$204:$J$207,$C47),BG$8,"")</f>
        <v/>
      </c>
      <c r="BH47" s="407" t="str">
        <f>IF(COUNTIF('別紙1-4(研修内容計画書)'!$I$208:$J$211,$C47),BH$8,"")</f>
        <v/>
      </c>
      <c r="BI47" s="407" t="str">
        <f>IF(COUNTIF('別紙1-4(研修内容計画書)'!$I$212:$J$215,$C47),BI$8,"")</f>
        <v/>
      </c>
      <c r="BJ47" s="407" t="str">
        <f>IF(COUNTIF('別紙1-4(研修内容計画書)'!$I$216:$J$219,$C47),BJ$8,"")</f>
        <v/>
      </c>
      <c r="BK47" s="407" t="str">
        <f>IF(COUNTIF('別紙1-4(研修内容計画書)'!$I$220:$J$223,$C47),BK$8,"")</f>
        <v/>
      </c>
      <c r="BL47" s="407" t="str">
        <f>IF(COUNTIF('別紙1-4(研修内容計画書)'!$I$224:$J$227,$C47),BL$8,"")</f>
        <v/>
      </c>
      <c r="BM47" s="407" t="str">
        <f>IF(COUNTIF('別紙1-4(研修内容計画書)'!$I$228:$J$231,$C47),BM$8,"")</f>
        <v/>
      </c>
      <c r="BN47" s="407" t="str">
        <f>IF(COUNTIF('別紙1-4(研修内容計画書)'!$I$232:$J$235,$C47),BN$8,"")</f>
        <v/>
      </c>
      <c r="BO47" s="407" t="str">
        <f>IF(COUNTIF('別紙1-4(研修内容計画書)'!$I$236:$J$239,$C47),BO$8,"")</f>
        <v/>
      </c>
      <c r="BP47" s="407" t="str">
        <f>IF(COUNTIF('別紙1-4(研修内容計画書)'!$I$240:$J$243,$C47),BP$8,"")</f>
        <v/>
      </c>
      <c r="BQ47" s="407" t="str">
        <f>IF(COUNTIF('別紙1-4(研修内容計画書)'!$I$244:$J$247,$C47),BQ$8,"")</f>
        <v/>
      </c>
      <c r="BR47" s="407" t="str">
        <f>IF(COUNTIF('別紙1-4(研修内容計画書)'!$I$248:$J$251,$C47),BR$8,"")</f>
        <v/>
      </c>
      <c r="BS47" s="407" t="str">
        <f>IF(COUNTIF('別紙1-4(研修内容計画書)'!$I$252:$J$255,$C47),BS$8,"")</f>
        <v/>
      </c>
      <c r="BT47" s="407" t="str">
        <f>IF(COUNTIF('別紙1-4(研修内容計画書)'!$I$256:$J$259,$C47),BT$8,"")</f>
        <v/>
      </c>
      <c r="BU47" s="407" t="str">
        <f>IF(COUNTIF('別紙1-4(研修内容計画書)'!$I$260:$J$263,$C47),BU$8,"")</f>
        <v/>
      </c>
      <c r="BV47" s="407" t="str">
        <f>IF(COUNTIF('別紙1-4(研修内容計画書)'!$I$264:$J$267,$C47),BV$8,"")</f>
        <v/>
      </c>
      <c r="BW47" s="407" t="str">
        <f>IF(COUNTIF('別紙1-4(研修内容計画書)'!$I$268:$J$271,$C47),BW$8,"")</f>
        <v/>
      </c>
      <c r="BX47" s="407" t="str">
        <f>IF(COUNTIF('別紙1-4(研修内容計画書)'!$I$272:$J$275,$C47),BX$8,"")</f>
        <v/>
      </c>
      <c r="BY47" s="407" t="str">
        <f>IF(COUNTIF('別紙1-4(研修内容計画書)'!$I$276:$J$279,$C47),BY$8,"")</f>
        <v/>
      </c>
      <c r="BZ47" s="407" t="str">
        <f>IF(COUNTIF('別紙1-4(研修内容計画書)'!$I$280:$J$283,$C47),BZ$8,"")</f>
        <v/>
      </c>
      <c r="CA47" s="407" t="str">
        <f>IF(COUNTIF('別紙1-4(研修内容計画書)'!$I$284:$J$287,$C47),CA$8,"")</f>
        <v/>
      </c>
      <c r="CB47" s="407" t="str">
        <f>IF(COUNTIF('別紙1-4(研修内容計画書)'!$I$288:$J$291,$C47),CB$8,"")</f>
        <v/>
      </c>
      <c r="CC47" s="407" t="str">
        <f>IF(COUNTIF('別紙1-4(研修内容計画書)'!$I$292:$J$295,$C47),CC$8,"")</f>
        <v/>
      </c>
      <c r="CD47" s="408"/>
      <c r="CE47" s="409"/>
    </row>
    <row r="48" spans="1:83" ht="18.75" customHeight="1">
      <c r="A48" s="416">
        <v>35</v>
      </c>
      <c r="B48" s="417" t="str">
        <f>IF(AND('別紙1-7(研修責任者教育担当者)'!E52="〇",'別紙1-7(研修責任者教育担当者)'!F52="〇"),"専任・兼任",IF('別紙1-7(研修責任者教育担当者)'!E52="〇","専任",IF('別紙1-7(研修責任者教育担当者)'!F52="〇","兼任","")))</f>
        <v/>
      </c>
      <c r="C48" s="418">
        <f>VLOOKUP(A48,'別紙1-7(研修責任者教育担当者)'!$B$18:$C$97,2,0)</f>
        <v>0</v>
      </c>
      <c r="D48" s="464" t="s">
        <v>206</v>
      </c>
      <c r="E48" s="465"/>
      <c r="F48" s="403" t="e">
        <f t="shared" si="3"/>
        <v>#DIV/0!</v>
      </c>
      <c r="G48" s="404" t="e">
        <f t="shared" si="4"/>
        <v>#DIV/0!</v>
      </c>
      <c r="H48" s="405">
        <f t="shared" si="5"/>
        <v>0</v>
      </c>
      <c r="I48" s="405"/>
      <c r="J48" s="406" t="str">
        <f>IF(COUNTIF('別紙1-4(研修内容計画書)'!$I$8:$J$11,$C48),J$8,"")</f>
        <v/>
      </c>
      <c r="K48" s="407" t="str">
        <f>IF(COUNTIF('別紙1-4(研修内容計画書)'!$I$12:$J$15,$C48),K$8,"")</f>
        <v/>
      </c>
      <c r="L48" s="407" t="str">
        <f>IF(COUNTIF('別紙1-4(研修内容計画書)'!$I$16:$J$19,$C48),L$8,"")</f>
        <v/>
      </c>
      <c r="M48" s="407" t="str">
        <f>IF(COUNTIF('別紙1-4(研修内容計画書)'!$I$20:$J$23,$C48),M$8,"")</f>
        <v/>
      </c>
      <c r="N48" s="407" t="str">
        <f>IF(COUNTIF('別紙1-4(研修内容計画書)'!$I$24:$J$27,$C48),N$8,"")</f>
        <v/>
      </c>
      <c r="O48" s="407" t="str">
        <f>IF(COUNTIF('別紙1-4(研修内容計画書)'!$I$28:$J$31,$C48),O$8,"")</f>
        <v/>
      </c>
      <c r="P48" s="407" t="str">
        <f>IF(COUNTIF('別紙1-4(研修内容計画書)'!$I$32:$J$35,$C48),P$8,"")</f>
        <v/>
      </c>
      <c r="Q48" s="407" t="str">
        <f>IF(COUNTIF('別紙1-4(研修内容計画書)'!$I$36:$J$39,$C48),Q$8,"")</f>
        <v/>
      </c>
      <c r="R48" s="407" t="str">
        <f>IF(COUNTIF('別紙1-4(研修内容計画書)'!$I$40:$J$43,$C48),R$8,"")</f>
        <v/>
      </c>
      <c r="S48" s="407" t="str">
        <f>IF(COUNTIF('別紙1-4(研修内容計画書)'!$I$44:$J$47,$C48),S$8,"")</f>
        <v/>
      </c>
      <c r="T48" s="407" t="str">
        <f>IF(COUNTIF('別紙1-4(研修内容計画書)'!$I$48:$J$51,$C48),T$8,"")</f>
        <v/>
      </c>
      <c r="U48" s="407" t="str">
        <f>IF(COUNTIF('別紙1-4(研修内容計画書)'!$I$52:$J$55,$C48),U$8,"")</f>
        <v/>
      </c>
      <c r="V48" s="407" t="str">
        <f>IF(COUNTIF('別紙1-4(研修内容計画書)'!$I$56:$J$59,$C48),V$8,"")</f>
        <v/>
      </c>
      <c r="W48" s="407" t="str">
        <f>IF(COUNTIF('別紙1-4(研修内容計画書)'!$I$60:$J$63,$C48),W$8,"")</f>
        <v/>
      </c>
      <c r="X48" s="407" t="str">
        <f>IF(COUNTIF('別紙1-4(研修内容計画書)'!$I$64:$J$67,$C48),X$8,"")</f>
        <v/>
      </c>
      <c r="Y48" s="407" t="str">
        <f>IF(COUNTIF('別紙1-4(研修内容計画書)'!$I$68:$J$71,$C48),Y$8,"")</f>
        <v/>
      </c>
      <c r="Z48" s="407" t="str">
        <f>IF(COUNTIF('別紙1-4(研修内容計画書)'!$I$72:$J$75,$C48),Z$8,"")</f>
        <v/>
      </c>
      <c r="AA48" s="407" t="str">
        <f>IF(COUNTIF('別紙1-4(研修内容計画書)'!$I$76:$J$79,$C48),AA$8,"")</f>
        <v/>
      </c>
      <c r="AB48" s="407" t="str">
        <f>IF(COUNTIF('別紙1-4(研修内容計画書)'!$I$80:$J$83,$C48),AB$8,"")</f>
        <v/>
      </c>
      <c r="AC48" s="407" t="str">
        <f>IF(COUNTIF('別紙1-4(研修内容計画書)'!$I$84:$J$87,$C48),AC$8,"")</f>
        <v/>
      </c>
      <c r="AD48" s="407" t="str">
        <f>IF(COUNTIF('別紙1-4(研修内容計画書)'!$I$88:$J$91,$C48),AD$8,"")</f>
        <v/>
      </c>
      <c r="AE48" s="407" t="str">
        <f>IF(COUNTIF('別紙1-4(研修内容計画書)'!$I$92:$J$95,$C48),AE$8,"")</f>
        <v/>
      </c>
      <c r="AF48" s="407" t="str">
        <f>IF(COUNTIF('別紙1-4(研修内容計画書)'!$I$96:$J$99,$C48),AF$8,"")</f>
        <v/>
      </c>
      <c r="AG48" s="407" t="str">
        <f>IF(COUNTIF('別紙1-4(研修内容計画書)'!$I$100:$J$103,$C48),AG$8,"")</f>
        <v/>
      </c>
      <c r="AH48" s="407" t="str">
        <f>IF(COUNTIF('別紙1-4(研修内容計画書)'!$I$104:$J$107,$C48),AH$8,"")</f>
        <v/>
      </c>
      <c r="AI48" s="407" t="str">
        <f>IF(COUNTIF('別紙1-4(研修内容計画書)'!$I$108:$J$111,$C48),AI$8,"")</f>
        <v/>
      </c>
      <c r="AJ48" s="407" t="str">
        <f>IF(COUNTIF('別紙1-4(研修内容計画書)'!$I$112:$J$115,$C48),AJ$8,"")</f>
        <v/>
      </c>
      <c r="AK48" s="407" t="str">
        <f>IF(COUNTIF('別紙1-4(研修内容計画書)'!$I$116:$J$119,$C48),AK$8,"")</f>
        <v/>
      </c>
      <c r="AL48" s="407" t="str">
        <f>IF(COUNTIF('別紙1-4(研修内容計画書)'!$I$120:$J$123,$C48),AL$8,"")</f>
        <v/>
      </c>
      <c r="AM48" s="407" t="str">
        <f>IF(COUNTIF('別紙1-4(研修内容計画書)'!$I$124:$J$127,$C48),AM$8,"")</f>
        <v/>
      </c>
      <c r="AN48" s="407" t="str">
        <f>IF(COUNTIF('別紙1-4(研修内容計画書)'!$I$128:$J$131,$C48),AN$8,"")</f>
        <v/>
      </c>
      <c r="AO48" s="407" t="str">
        <f>IF(COUNTIF('別紙1-4(研修内容計画書)'!$I$132:$J$135,$C48),AO$8,"")</f>
        <v/>
      </c>
      <c r="AP48" s="407" t="str">
        <f>IF(COUNTIF('別紙1-4(研修内容計画書)'!$I$136:$J$139,$C48),AP$8,"")</f>
        <v/>
      </c>
      <c r="AQ48" s="407" t="str">
        <f>IF(COUNTIF('別紙1-4(研修内容計画書)'!$I$140:$J$143,$C48),AQ$8,"")</f>
        <v/>
      </c>
      <c r="AR48" s="407" t="str">
        <f>IF(COUNTIF('別紙1-4(研修内容計画書)'!$I$144:$J$147,$C48),AR$8,"")</f>
        <v/>
      </c>
      <c r="AS48" s="407" t="str">
        <f>IF(COUNTIF('別紙1-4(研修内容計画書)'!$I$148:$J$151,$C48),AS$8,"")</f>
        <v/>
      </c>
      <c r="AT48" s="407" t="str">
        <f>IF(COUNTIF('別紙1-4(研修内容計画書)'!$I$152:$J$155,$C48),AT$8,"")</f>
        <v/>
      </c>
      <c r="AU48" s="407" t="str">
        <f>IF(COUNTIF('別紙1-4(研修内容計画書)'!$I$156:$J$159,$C48),AU$8,"")</f>
        <v/>
      </c>
      <c r="AV48" s="407" t="str">
        <f>IF(COUNTIF('別紙1-4(研修内容計画書)'!$I$160:$J$163,$C48),AV$8,"")</f>
        <v/>
      </c>
      <c r="AW48" s="407" t="str">
        <f>IF(COUNTIF('別紙1-4(研修内容計画書)'!$I$164:$J$167,$C48),AW$8,"")</f>
        <v/>
      </c>
      <c r="AX48" s="407" t="str">
        <f>IF(COUNTIF('別紙1-4(研修内容計画書)'!$I$168:$J$171,$C48),AX$8,"")</f>
        <v/>
      </c>
      <c r="AY48" s="407" t="str">
        <f>IF(COUNTIF('別紙1-4(研修内容計画書)'!$I$172:$J$175,$C48),AY$8,"")</f>
        <v/>
      </c>
      <c r="AZ48" s="407" t="str">
        <f>IF(COUNTIF('別紙1-4(研修内容計画書)'!$I$176:$J$179,$C48),AZ$8,"")</f>
        <v/>
      </c>
      <c r="BA48" s="407" t="str">
        <f>IF(COUNTIF('別紙1-4(研修内容計画書)'!$I$180:$J$183,$C48),BA$8,"")</f>
        <v/>
      </c>
      <c r="BB48" s="407" t="str">
        <f>IF(COUNTIF('別紙1-4(研修内容計画書)'!$I$184:$J$187,$C48),BB$8,"")</f>
        <v/>
      </c>
      <c r="BC48" s="407" t="str">
        <f>IF(COUNTIF('別紙1-4(研修内容計画書)'!$I$188:$J$191,$C48),BC$8,"")</f>
        <v/>
      </c>
      <c r="BD48" s="407" t="str">
        <f>IF(COUNTIF('別紙1-4(研修内容計画書)'!$I$192:$J$195,$C48),BD$8,"")</f>
        <v/>
      </c>
      <c r="BE48" s="407" t="str">
        <f>IF(COUNTIF('別紙1-4(研修内容計画書)'!$I$196:$J$199,$C48),BE$8,"")</f>
        <v/>
      </c>
      <c r="BF48" s="407" t="str">
        <f>IF(COUNTIF('別紙1-4(研修内容計画書)'!$I$200:$J$203,$C48),BF$8,"")</f>
        <v/>
      </c>
      <c r="BG48" s="407" t="str">
        <f>IF(COUNTIF('別紙1-4(研修内容計画書)'!$I$204:$J$207,$C48),BG$8,"")</f>
        <v/>
      </c>
      <c r="BH48" s="407" t="str">
        <f>IF(COUNTIF('別紙1-4(研修内容計画書)'!$I$208:$J$211,$C48),BH$8,"")</f>
        <v/>
      </c>
      <c r="BI48" s="407" t="str">
        <f>IF(COUNTIF('別紙1-4(研修内容計画書)'!$I$212:$J$215,$C48),BI$8,"")</f>
        <v/>
      </c>
      <c r="BJ48" s="407" t="str">
        <f>IF(COUNTIF('別紙1-4(研修内容計画書)'!$I$216:$J$219,$C48),BJ$8,"")</f>
        <v/>
      </c>
      <c r="BK48" s="407" t="str">
        <f>IF(COUNTIF('別紙1-4(研修内容計画書)'!$I$220:$J$223,$C48),BK$8,"")</f>
        <v/>
      </c>
      <c r="BL48" s="407" t="str">
        <f>IF(COUNTIF('別紙1-4(研修内容計画書)'!$I$224:$J$227,$C48),BL$8,"")</f>
        <v/>
      </c>
      <c r="BM48" s="407" t="str">
        <f>IF(COUNTIF('別紙1-4(研修内容計画書)'!$I$228:$J$231,$C48),BM$8,"")</f>
        <v/>
      </c>
      <c r="BN48" s="407" t="str">
        <f>IF(COUNTIF('別紙1-4(研修内容計画書)'!$I$232:$J$235,$C48),BN$8,"")</f>
        <v/>
      </c>
      <c r="BO48" s="407" t="str">
        <f>IF(COUNTIF('別紙1-4(研修内容計画書)'!$I$236:$J$239,$C48),BO$8,"")</f>
        <v/>
      </c>
      <c r="BP48" s="407" t="str">
        <f>IF(COUNTIF('別紙1-4(研修内容計画書)'!$I$240:$J$243,$C48),BP$8,"")</f>
        <v/>
      </c>
      <c r="BQ48" s="407" t="str">
        <f>IF(COUNTIF('別紙1-4(研修内容計画書)'!$I$244:$J$247,$C48),BQ$8,"")</f>
        <v/>
      </c>
      <c r="BR48" s="407" t="str">
        <f>IF(COUNTIF('別紙1-4(研修内容計画書)'!$I$248:$J$251,$C48),BR$8,"")</f>
        <v/>
      </c>
      <c r="BS48" s="407" t="str">
        <f>IF(COUNTIF('別紙1-4(研修内容計画書)'!$I$252:$J$255,$C48),BS$8,"")</f>
        <v/>
      </c>
      <c r="BT48" s="407" t="str">
        <f>IF(COUNTIF('別紙1-4(研修内容計画書)'!$I$256:$J$259,$C48),BT$8,"")</f>
        <v/>
      </c>
      <c r="BU48" s="407" t="str">
        <f>IF(COUNTIF('別紙1-4(研修内容計画書)'!$I$260:$J$263,$C48),BU$8,"")</f>
        <v/>
      </c>
      <c r="BV48" s="407" t="str">
        <f>IF(COUNTIF('別紙1-4(研修内容計画書)'!$I$264:$J$267,$C48),BV$8,"")</f>
        <v/>
      </c>
      <c r="BW48" s="407" t="str">
        <f>IF(COUNTIF('別紙1-4(研修内容計画書)'!$I$268:$J$271,$C48),BW$8,"")</f>
        <v/>
      </c>
      <c r="BX48" s="407" t="str">
        <f>IF(COUNTIF('別紙1-4(研修内容計画書)'!$I$272:$J$275,$C48),BX$8,"")</f>
        <v/>
      </c>
      <c r="BY48" s="407" t="str">
        <f>IF(COUNTIF('別紙1-4(研修内容計画書)'!$I$276:$J$279,$C48),BY$8,"")</f>
        <v/>
      </c>
      <c r="BZ48" s="407" t="str">
        <f>IF(COUNTIF('別紙1-4(研修内容計画書)'!$I$280:$J$283,$C48),BZ$8,"")</f>
        <v/>
      </c>
      <c r="CA48" s="407" t="str">
        <f>IF(COUNTIF('別紙1-4(研修内容計画書)'!$I$284:$J$287,$C48),CA$8,"")</f>
        <v/>
      </c>
      <c r="CB48" s="407" t="str">
        <f>IF(COUNTIF('別紙1-4(研修内容計画書)'!$I$288:$J$291,$C48),CB$8,"")</f>
        <v/>
      </c>
      <c r="CC48" s="407" t="str">
        <f>IF(COUNTIF('別紙1-4(研修内容計画書)'!$I$292:$J$295,$C48),CC$8,"")</f>
        <v/>
      </c>
      <c r="CD48" s="408"/>
      <c r="CE48" s="409"/>
    </row>
    <row r="49" spans="1:84" ht="18.75" customHeight="1">
      <c r="A49" s="416">
        <v>36</v>
      </c>
      <c r="B49" s="417" t="str">
        <f>IF(AND('別紙1-7(研修責任者教育担当者)'!E53="〇",'別紙1-7(研修責任者教育担当者)'!F53="〇"),"専任・兼任",IF('別紙1-7(研修責任者教育担当者)'!E53="〇","専任",IF('別紙1-7(研修責任者教育担当者)'!F53="〇","兼任","")))</f>
        <v/>
      </c>
      <c r="C49" s="418">
        <f>VLOOKUP(A49,'別紙1-7(研修責任者教育担当者)'!$B$18:$C$97,2,0)</f>
        <v>0</v>
      </c>
      <c r="D49" s="464" t="s">
        <v>206</v>
      </c>
      <c r="E49" s="465"/>
      <c r="F49" s="403" t="e">
        <f>ROUNDDOWN(E49/$F$6,0)</f>
        <v>#DIV/0!</v>
      </c>
      <c r="G49" s="404" t="e">
        <f>ROUNDDOWN(F49*H49,0)</f>
        <v>#DIV/0!</v>
      </c>
      <c r="H49" s="405">
        <f t="shared" si="5"/>
        <v>0</v>
      </c>
      <c r="I49" s="405"/>
      <c r="J49" s="406" t="str">
        <f>IF(COUNTIF('別紙1-4(研修内容計画書)'!$I$8:$J$11,$C49),J$8,"")</f>
        <v/>
      </c>
      <c r="K49" s="407" t="str">
        <f>IF(COUNTIF('別紙1-4(研修内容計画書)'!$I$12:$J$15,$C49),K$8,"")</f>
        <v/>
      </c>
      <c r="L49" s="407" t="str">
        <f>IF(COUNTIF('別紙1-4(研修内容計画書)'!$I$16:$J$19,$C49),L$8,"")</f>
        <v/>
      </c>
      <c r="M49" s="407" t="str">
        <f>IF(COUNTIF('別紙1-4(研修内容計画書)'!$I$20:$J$23,$C49),M$8,"")</f>
        <v/>
      </c>
      <c r="N49" s="407" t="str">
        <f>IF(COUNTIF('別紙1-4(研修内容計画書)'!$I$24:$J$27,$C49),N$8,"")</f>
        <v/>
      </c>
      <c r="O49" s="407" t="str">
        <f>IF(COUNTIF('別紙1-4(研修内容計画書)'!$I$28:$J$31,$C49),O$8,"")</f>
        <v/>
      </c>
      <c r="P49" s="407" t="str">
        <f>IF(COUNTIF('別紙1-4(研修内容計画書)'!$I$32:$J$35,$C49),P$8,"")</f>
        <v/>
      </c>
      <c r="Q49" s="407" t="str">
        <f>IF(COUNTIF('別紙1-4(研修内容計画書)'!$I$36:$J$39,$C49),Q$8,"")</f>
        <v/>
      </c>
      <c r="R49" s="407" t="str">
        <f>IF(COUNTIF('別紙1-4(研修内容計画書)'!$I$40:$J$43,$C49),R$8,"")</f>
        <v/>
      </c>
      <c r="S49" s="407" t="str">
        <f>IF(COUNTIF('別紙1-4(研修内容計画書)'!$I$44:$J$47,$C49),S$8,"")</f>
        <v/>
      </c>
      <c r="T49" s="407" t="str">
        <f>IF(COUNTIF('別紙1-4(研修内容計画書)'!$I$48:$J$51,$C49),T$8,"")</f>
        <v/>
      </c>
      <c r="U49" s="407" t="str">
        <f>IF(COUNTIF('別紙1-4(研修内容計画書)'!$I$52:$J$55,$C49),U$8,"")</f>
        <v/>
      </c>
      <c r="V49" s="407" t="str">
        <f>IF(COUNTIF('別紙1-4(研修内容計画書)'!$I$56:$J$59,$C49),V$8,"")</f>
        <v/>
      </c>
      <c r="W49" s="407" t="str">
        <f>IF(COUNTIF('別紙1-4(研修内容計画書)'!$I$60:$J$63,$C49),W$8,"")</f>
        <v/>
      </c>
      <c r="X49" s="407" t="str">
        <f>IF(COUNTIF('別紙1-4(研修内容計画書)'!$I$64:$J$67,$C49),X$8,"")</f>
        <v/>
      </c>
      <c r="Y49" s="407" t="str">
        <f>IF(COUNTIF('別紙1-4(研修内容計画書)'!$I$68:$J$71,$C49),Y$8,"")</f>
        <v/>
      </c>
      <c r="Z49" s="407" t="str">
        <f>IF(COUNTIF('別紙1-4(研修内容計画書)'!$I$72:$J$75,$C49),Z$8,"")</f>
        <v/>
      </c>
      <c r="AA49" s="407" t="str">
        <f>IF(COUNTIF('別紙1-4(研修内容計画書)'!$I$76:$J$79,$C49),AA$8,"")</f>
        <v/>
      </c>
      <c r="AB49" s="407" t="str">
        <f>IF(COUNTIF('別紙1-4(研修内容計画書)'!$I$80:$J$83,$C49),AB$8,"")</f>
        <v/>
      </c>
      <c r="AC49" s="407" t="str">
        <f>IF(COUNTIF('別紙1-4(研修内容計画書)'!$I$84:$J$87,$C49),AC$8,"")</f>
        <v/>
      </c>
      <c r="AD49" s="407" t="str">
        <f>IF(COUNTIF('別紙1-4(研修内容計画書)'!$I$88:$J$91,$C49),AD$8,"")</f>
        <v/>
      </c>
      <c r="AE49" s="407" t="str">
        <f>IF(COUNTIF('別紙1-4(研修内容計画書)'!$I$92:$J$95,$C49),AE$8,"")</f>
        <v/>
      </c>
      <c r="AF49" s="407" t="str">
        <f>IF(COUNTIF('別紙1-4(研修内容計画書)'!$I$96:$J$99,$C49),AF$8,"")</f>
        <v/>
      </c>
      <c r="AG49" s="407" t="str">
        <f>IF(COUNTIF('別紙1-4(研修内容計画書)'!$I$100:$J$103,$C49),AG$8,"")</f>
        <v/>
      </c>
      <c r="AH49" s="407" t="str">
        <f>IF(COUNTIF('別紙1-4(研修内容計画書)'!$I$104:$J$107,$C49),AH$8,"")</f>
        <v/>
      </c>
      <c r="AI49" s="407" t="str">
        <f>IF(COUNTIF('別紙1-4(研修内容計画書)'!$I$108:$J$111,$C49),AI$8,"")</f>
        <v/>
      </c>
      <c r="AJ49" s="407" t="str">
        <f>IF(COUNTIF('別紙1-4(研修内容計画書)'!$I$112:$J$115,$C49),AJ$8,"")</f>
        <v/>
      </c>
      <c r="AK49" s="407" t="str">
        <f>IF(COUNTIF('別紙1-4(研修内容計画書)'!$I$116:$J$119,$C49),AK$8,"")</f>
        <v/>
      </c>
      <c r="AL49" s="407" t="str">
        <f>IF(COUNTIF('別紙1-4(研修内容計画書)'!$I$120:$J$123,$C49),AL$8,"")</f>
        <v/>
      </c>
      <c r="AM49" s="407" t="str">
        <f>IF(COUNTIF('別紙1-4(研修内容計画書)'!$I$124:$J$127,$C49),AM$8,"")</f>
        <v/>
      </c>
      <c r="AN49" s="407" t="str">
        <f>IF(COUNTIF('別紙1-4(研修内容計画書)'!$I$128:$J$131,$C49),AN$8,"")</f>
        <v/>
      </c>
      <c r="AO49" s="407" t="str">
        <f>IF(COUNTIF('別紙1-4(研修内容計画書)'!$I$132:$J$135,$C49),AO$8,"")</f>
        <v/>
      </c>
      <c r="AP49" s="407" t="str">
        <f>IF(COUNTIF('別紙1-4(研修内容計画書)'!$I$136:$J$139,$C49),AP$8,"")</f>
        <v/>
      </c>
      <c r="AQ49" s="407" t="str">
        <f>IF(COUNTIF('別紙1-4(研修内容計画書)'!$I$140:$J$143,$C49),AQ$8,"")</f>
        <v/>
      </c>
      <c r="AR49" s="407" t="str">
        <f>IF(COUNTIF('別紙1-4(研修内容計画書)'!$I$144:$J$147,$C49),AR$8,"")</f>
        <v/>
      </c>
      <c r="AS49" s="407" t="str">
        <f>IF(COUNTIF('別紙1-4(研修内容計画書)'!$I$148:$J$151,$C49),AS$8,"")</f>
        <v/>
      </c>
      <c r="AT49" s="407" t="str">
        <f>IF(COUNTIF('別紙1-4(研修内容計画書)'!$I$152:$J$155,$C49),AT$8,"")</f>
        <v/>
      </c>
      <c r="AU49" s="407" t="str">
        <f>IF(COUNTIF('別紙1-4(研修内容計画書)'!$I$156:$J$159,$C49),AU$8,"")</f>
        <v/>
      </c>
      <c r="AV49" s="407" t="str">
        <f>IF(COUNTIF('別紙1-4(研修内容計画書)'!$I$160:$J$163,$C49),AV$8,"")</f>
        <v/>
      </c>
      <c r="AW49" s="407" t="str">
        <f>IF(COUNTIF('別紙1-4(研修内容計画書)'!$I$164:$J$167,$C49),AW$8,"")</f>
        <v/>
      </c>
      <c r="AX49" s="407" t="str">
        <f>IF(COUNTIF('別紙1-4(研修内容計画書)'!$I$168:$J$171,$C49),AX$8,"")</f>
        <v/>
      </c>
      <c r="AY49" s="407" t="str">
        <f>IF(COUNTIF('別紙1-4(研修内容計画書)'!$I$172:$J$175,$C49),AY$8,"")</f>
        <v/>
      </c>
      <c r="AZ49" s="407" t="str">
        <f>IF(COUNTIF('別紙1-4(研修内容計画書)'!$I$176:$J$179,$C49),AZ$8,"")</f>
        <v/>
      </c>
      <c r="BA49" s="407" t="str">
        <f>IF(COUNTIF('別紙1-4(研修内容計画書)'!$I$180:$J$183,$C49),BA$8,"")</f>
        <v/>
      </c>
      <c r="BB49" s="407" t="str">
        <f>IF(COUNTIF('別紙1-4(研修内容計画書)'!$I$184:$J$187,$C49),BB$8,"")</f>
        <v/>
      </c>
      <c r="BC49" s="407" t="str">
        <f>IF(COUNTIF('別紙1-4(研修内容計画書)'!$I$188:$J$191,$C49),BC$8,"")</f>
        <v/>
      </c>
      <c r="BD49" s="407" t="str">
        <f>IF(COUNTIF('別紙1-4(研修内容計画書)'!$I$192:$J$195,$C49),BD$8,"")</f>
        <v/>
      </c>
      <c r="BE49" s="407" t="str">
        <f>IF(COUNTIF('別紙1-4(研修内容計画書)'!$I$196:$J$199,$C49),BE$8,"")</f>
        <v/>
      </c>
      <c r="BF49" s="407" t="str">
        <f>IF(COUNTIF('別紙1-4(研修内容計画書)'!$I$200:$J$203,$C49),BF$8,"")</f>
        <v/>
      </c>
      <c r="BG49" s="407" t="str">
        <f>IF(COUNTIF('別紙1-4(研修内容計画書)'!$I$204:$J$207,$C49),BG$8,"")</f>
        <v/>
      </c>
      <c r="BH49" s="407" t="str">
        <f>IF(COUNTIF('別紙1-4(研修内容計画書)'!$I$208:$J$211,$C49),BH$8,"")</f>
        <v/>
      </c>
      <c r="BI49" s="407" t="str">
        <f>IF(COUNTIF('別紙1-4(研修内容計画書)'!$I$212:$J$215,$C49),BI$8,"")</f>
        <v/>
      </c>
      <c r="BJ49" s="407" t="str">
        <f>IF(COUNTIF('別紙1-4(研修内容計画書)'!$I$216:$J$219,$C49),BJ$8,"")</f>
        <v/>
      </c>
      <c r="BK49" s="407" t="str">
        <f>IF(COUNTIF('別紙1-4(研修内容計画書)'!$I$220:$J$223,$C49),BK$8,"")</f>
        <v/>
      </c>
      <c r="BL49" s="407" t="str">
        <f>IF(COUNTIF('別紙1-4(研修内容計画書)'!$I$224:$J$227,$C49),BL$8,"")</f>
        <v/>
      </c>
      <c r="BM49" s="407" t="str">
        <f>IF(COUNTIF('別紙1-4(研修内容計画書)'!$I$228:$J$231,$C49),BM$8,"")</f>
        <v/>
      </c>
      <c r="BN49" s="407" t="str">
        <f>IF(COUNTIF('別紙1-4(研修内容計画書)'!$I$232:$J$235,$C49),BN$8,"")</f>
        <v/>
      </c>
      <c r="BO49" s="407" t="str">
        <f>IF(COUNTIF('別紙1-4(研修内容計画書)'!$I$236:$J$239,$C49),BO$8,"")</f>
        <v/>
      </c>
      <c r="BP49" s="407" t="str">
        <f>IF(COUNTIF('別紙1-4(研修内容計画書)'!$I$240:$J$243,$C49),BP$8,"")</f>
        <v/>
      </c>
      <c r="BQ49" s="407" t="str">
        <f>IF(COUNTIF('別紙1-4(研修内容計画書)'!$I$244:$J$247,$C49),BQ$8,"")</f>
        <v/>
      </c>
      <c r="BR49" s="407" t="str">
        <f>IF(COUNTIF('別紙1-4(研修内容計画書)'!$I$248:$J$251,$C49),BR$8,"")</f>
        <v/>
      </c>
      <c r="BS49" s="407" t="str">
        <f>IF(COUNTIF('別紙1-4(研修内容計画書)'!$I$252:$J$255,$C49),BS$8,"")</f>
        <v/>
      </c>
      <c r="BT49" s="407" t="str">
        <f>IF(COUNTIF('別紙1-4(研修内容計画書)'!$I$256:$J$259,$C49),BT$8,"")</f>
        <v/>
      </c>
      <c r="BU49" s="407" t="str">
        <f>IF(COUNTIF('別紙1-4(研修内容計画書)'!$I$260:$J$263,$C49),BU$8,"")</f>
        <v/>
      </c>
      <c r="BV49" s="407" t="str">
        <f>IF(COUNTIF('別紙1-4(研修内容計画書)'!$I$264:$J$267,$C49),BV$8,"")</f>
        <v/>
      </c>
      <c r="BW49" s="407" t="str">
        <f>IF(COUNTIF('別紙1-4(研修内容計画書)'!$I$268:$J$271,$C49),BW$8,"")</f>
        <v/>
      </c>
      <c r="BX49" s="407" t="str">
        <f>IF(COUNTIF('別紙1-4(研修内容計画書)'!$I$272:$J$275,$C49),BX$8,"")</f>
        <v/>
      </c>
      <c r="BY49" s="407" t="str">
        <f>IF(COUNTIF('別紙1-4(研修内容計画書)'!$I$276:$J$279,$C49),BY$8,"")</f>
        <v/>
      </c>
      <c r="BZ49" s="407" t="str">
        <f>IF(COUNTIF('別紙1-4(研修内容計画書)'!$I$280:$J$283,$C49),BZ$8,"")</f>
        <v/>
      </c>
      <c r="CA49" s="407" t="str">
        <f>IF(COUNTIF('別紙1-4(研修内容計画書)'!$I$284:$J$287,$C49),CA$8,"")</f>
        <v/>
      </c>
      <c r="CB49" s="407" t="str">
        <f>IF(COUNTIF('別紙1-4(研修内容計画書)'!$I$288:$J$291,$C49),CB$8,"")</f>
        <v/>
      </c>
      <c r="CC49" s="407" t="str">
        <f>IF(COUNTIF('別紙1-4(研修内容計画書)'!$I$292:$J$295,$C49),CC$8,"")</f>
        <v/>
      </c>
      <c r="CD49" s="408"/>
      <c r="CE49" s="409"/>
    </row>
    <row r="50" spans="1:84" ht="18.75" customHeight="1">
      <c r="A50" s="416">
        <v>37</v>
      </c>
      <c r="B50" s="417" t="str">
        <f>IF(AND('別紙1-7(研修責任者教育担当者)'!E54="〇",'別紙1-7(研修責任者教育担当者)'!F54="〇"),"専任・兼任",IF('別紙1-7(研修責任者教育担当者)'!E54="〇","専任",IF('別紙1-7(研修責任者教育担当者)'!F54="〇","兼任","")))</f>
        <v/>
      </c>
      <c r="C50" s="418">
        <f>VLOOKUP(A50,'別紙1-7(研修責任者教育担当者)'!$B$18:$C$97,2,0)</f>
        <v>0</v>
      </c>
      <c r="D50" s="464" t="s">
        <v>206</v>
      </c>
      <c r="E50" s="465"/>
      <c r="F50" s="403" t="e">
        <f>ROUNDDOWN(E50/$F$6,0)</f>
        <v>#DIV/0!</v>
      </c>
      <c r="G50" s="404" t="e">
        <f>ROUNDDOWN(F50*H50,0)</f>
        <v>#DIV/0!</v>
      </c>
      <c r="H50" s="405">
        <f t="shared" si="5"/>
        <v>0</v>
      </c>
      <c r="I50" s="405"/>
      <c r="J50" s="406" t="str">
        <f>IF(COUNTIF('別紙1-4(研修内容計画書)'!$I$8:$J$11,$C50),J$8,"")</f>
        <v/>
      </c>
      <c r="K50" s="407" t="str">
        <f>IF(COUNTIF('別紙1-4(研修内容計画書)'!$I$12:$J$15,$C50),K$8,"")</f>
        <v/>
      </c>
      <c r="L50" s="407" t="str">
        <f>IF(COUNTIF('別紙1-4(研修内容計画書)'!$I$16:$J$19,$C50),L$8,"")</f>
        <v/>
      </c>
      <c r="M50" s="407" t="str">
        <f>IF(COUNTIF('別紙1-4(研修内容計画書)'!$I$20:$J$23,$C50),M$8,"")</f>
        <v/>
      </c>
      <c r="N50" s="407" t="str">
        <f>IF(COUNTIF('別紙1-4(研修内容計画書)'!$I$24:$J$27,$C50),N$8,"")</f>
        <v/>
      </c>
      <c r="O50" s="407" t="str">
        <f>IF(COUNTIF('別紙1-4(研修内容計画書)'!$I$28:$J$31,$C50),O$8,"")</f>
        <v/>
      </c>
      <c r="P50" s="407" t="str">
        <f>IF(COUNTIF('別紙1-4(研修内容計画書)'!$I$32:$J$35,$C50),P$8,"")</f>
        <v/>
      </c>
      <c r="Q50" s="407" t="str">
        <f>IF(COUNTIF('別紙1-4(研修内容計画書)'!$I$36:$J$39,$C50),Q$8,"")</f>
        <v/>
      </c>
      <c r="R50" s="407" t="str">
        <f>IF(COUNTIF('別紙1-4(研修内容計画書)'!$I$40:$J$43,$C50),R$8,"")</f>
        <v/>
      </c>
      <c r="S50" s="407" t="str">
        <f>IF(COUNTIF('別紙1-4(研修内容計画書)'!$I$44:$J$47,$C50),S$8,"")</f>
        <v/>
      </c>
      <c r="T50" s="407" t="str">
        <f>IF(COUNTIF('別紙1-4(研修内容計画書)'!$I$48:$J$51,$C50),T$8,"")</f>
        <v/>
      </c>
      <c r="U50" s="407" t="str">
        <f>IF(COUNTIF('別紙1-4(研修内容計画書)'!$I$52:$J$55,$C50),U$8,"")</f>
        <v/>
      </c>
      <c r="V50" s="407" t="str">
        <f>IF(COUNTIF('別紙1-4(研修内容計画書)'!$I$56:$J$59,$C50),V$8,"")</f>
        <v/>
      </c>
      <c r="W50" s="407" t="str">
        <f>IF(COUNTIF('別紙1-4(研修内容計画書)'!$I$60:$J$63,$C50),W$8,"")</f>
        <v/>
      </c>
      <c r="X50" s="407" t="str">
        <f>IF(COUNTIF('別紙1-4(研修内容計画書)'!$I$64:$J$67,$C50),X$8,"")</f>
        <v/>
      </c>
      <c r="Y50" s="407" t="str">
        <f>IF(COUNTIF('別紙1-4(研修内容計画書)'!$I$68:$J$71,$C50),Y$8,"")</f>
        <v/>
      </c>
      <c r="Z50" s="407" t="str">
        <f>IF(COUNTIF('別紙1-4(研修内容計画書)'!$I$72:$J$75,$C50),Z$8,"")</f>
        <v/>
      </c>
      <c r="AA50" s="407" t="str">
        <f>IF(COUNTIF('別紙1-4(研修内容計画書)'!$I$76:$J$79,$C50),AA$8,"")</f>
        <v/>
      </c>
      <c r="AB50" s="407" t="str">
        <f>IF(COUNTIF('別紙1-4(研修内容計画書)'!$I$80:$J$83,$C50),AB$8,"")</f>
        <v/>
      </c>
      <c r="AC50" s="407" t="str">
        <f>IF(COUNTIF('別紙1-4(研修内容計画書)'!$I$84:$J$87,$C50),AC$8,"")</f>
        <v/>
      </c>
      <c r="AD50" s="407" t="str">
        <f>IF(COUNTIF('別紙1-4(研修内容計画書)'!$I$88:$J$91,$C50),AD$8,"")</f>
        <v/>
      </c>
      <c r="AE50" s="407" t="str">
        <f>IF(COUNTIF('別紙1-4(研修内容計画書)'!$I$92:$J$95,$C50),AE$8,"")</f>
        <v/>
      </c>
      <c r="AF50" s="407" t="str">
        <f>IF(COUNTIF('別紙1-4(研修内容計画書)'!$I$96:$J$99,$C50),AF$8,"")</f>
        <v/>
      </c>
      <c r="AG50" s="407" t="str">
        <f>IF(COUNTIF('別紙1-4(研修内容計画書)'!$I$100:$J$103,$C50),AG$8,"")</f>
        <v/>
      </c>
      <c r="AH50" s="407" t="str">
        <f>IF(COUNTIF('別紙1-4(研修内容計画書)'!$I$104:$J$107,$C50),AH$8,"")</f>
        <v/>
      </c>
      <c r="AI50" s="407" t="str">
        <f>IF(COUNTIF('別紙1-4(研修内容計画書)'!$I$108:$J$111,$C50),AI$8,"")</f>
        <v/>
      </c>
      <c r="AJ50" s="407" t="str">
        <f>IF(COUNTIF('別紙1-4(研修内容計画書)'!$I$112:$J$115,$C50),AJ$8,"")</f>
        <v/>
      </c>
      <c r="AK50" s="407" t="str">
        <f>IF(COUNTIF('別紙1-4(研修内容計画書)'!$I$116:$J$119,$C50),AK$8,"")</f>
        <v/>
      </c>
      <c r="AL50" s="407" t="str">
        <f>IF(COUNTIF('別紙1-4(研修内容計画書)'!$I$120:$J$123,$C50),AL$8,"")</f>
        <v/>
      </c>
      <c r="AM50" s="407" t="str">
        <f>IF(COUNTIF('別紙1-4(研修内容計画書)'!$I$124:$J$127,$C50),AM$8,"")</f>
        <v/>
      </c>
      <c r="AN50" s="407" t="str">
        <f>IF(COUNTIF('別紙1-4(研修内容計画書)'!$I$128:$J$131,$C50),AN$8,"")</f>
        <v/>
      </c>
      <c r="AO50" s="407" t="str">
        <f>IF(COUNTIF('別紙1-4(研修内容計画書)'!$I$132:$J$135,$C50),AO$8,"")</f>
        <v/>
      </c>
      <c r="AP50" s="407" t="str">
        <f>IF(COUNTIF('別紙1-4(研修内容計画書)'!$I$136:$J$139,$C50),AP$8,"")</f>
        <v/>
      </c>
      <c r="AQ50" s="407" t="str">
        <f>IF(COUNTIF('別紙1-4(研修内容計画書)'!$I$140:$J$143,$C50),AQ$8,"")</f>
        <v/>
      </c>
      <c r="AR50" s="407" t="str">
        <f>IF(COUNTIF('別紙1-4(研修内容計画書)'!$I$144:$J$147,$C50),AR$8,"")</f>
        <v/>
      </c>
      <c r="AS50" s="407" t="str">
        <f>IF(COUNTIF('別紙1-4(研修内容計画書)'!$I$148:$J$151,$C50),AS$8,"")</f>
        <v/>
      </c>
      <c r="AT50" s="407" t="str">
        <f>IF(COUNTIF('別紙1-4(研修内容計画書)'!$I$152:$J$155,$C50),AT$8,"")</f>
        <v/>
      </c>
      <c r="AU50" s="407" t="str">
        <f>IF(COUNTIF('別紙1-4(研修内容計画書)'!$I$156:$J$159,$C50),AU$8,"")</f>
        <v/>
      </c>
      <c r="AV50" s="407" t="str">
        <f>IF(COUNTIF('別紙1-4(研修内容計画書)'!$I$160:$J$163,$C50),AV$8,"")</f>
        <v/>
      </c>
      <c r="AW50" s="407" t="str">
        <f>IF(COUNTIF('別紙1-4(研修内容計画書)'!$I$164:$J$167,$C50),AW$8,"")</f>
        <v/>
      </c>
      <c r="AX50" s="407" t="str">
        <f>IF(COUNTIF('別紙1-4(研修内容計画書)'!$I$168:$J$171,$C50),AX$8,"")</f>
        <v/>
      </c>
      <c r="AY50" s="407" t="str">
        <f>IF(COUNTIF('別紙1-4(研修内容計画書)'!$I$172:$J$175,$C50),AY$8,"")</f>
        <v/>
      </c>
      <c r="AZ50" s="407" t="str">
        <f>IF(COUNTIF('別紙1-4(研修内容計画書)'!$I$176:$J$179,$C50),AZ$8,"")</f>
        <v/>
      </c>
      <c r="BA50" s="407" t="str">
        <f>IF(COUNTIF('別紙1-4(研修内容計画書)'!$I$180:$J$183,$C50),BA$8,"")</f>
        <v/>
      </c>
      <c r="BB50" s="407" t="str">
        <f>IF(COUNTIF('別紙1-4(研修内容計画書)'!$I$184:$J$187,$C50),BB$8,"")</f>
        <v/>
      </c>
      <c r="BC50" s="407" t="str">
        <f>IF(COUNTIF('別紙1-4(研修内容計画書)'!$I$188:$J$191,$C50),BC$8,"")</f>
        <v/>
      </c>
      <c r="BD50" s="407" t="str">
        <f>IF(COUNTIF('別紙1-4(研修内容計画書)'!$I$192:$J$195,$C50),BD$8,"")</f>
        <v/>
      </c>
      <c r="BE50" s="407" t="str">
        <f>IF(COUNTIF('別紙1-4(研修内容計画書)'!$I$196:$J$199,$C50),BE$8,"")</f>
        <v/>
      </c>
      <c r="BF50" s="407" t="str">
        <f>IF(COUNTIF('別紙1-4(研修内容計画書)'!$I$200:$J$203,$C50),BF$8,"")</f>
        <v/>
      </c>
      <c r="BG50" s="407" t="str">
        <f>IF(COUNTIF('別紙1-4(研修内容計画書)'!$I$204:$J$207,$C50),BG$8,"")</f>
        <v/>
      </c>
      <c r="BH50" s="407" t="str">
        <f>IF(COUNTIF('別紙1-4(研修内容計画書)'!$I$208:$J$211,$C50),BH$8,"")</f>
        <v/>
      </c>
      <c r="BI50" s="407" t="str">
        <f>IF(COUNTIF('別紙1-4(研修内容計画書)'!$I$212:$J$215,$C50),BI$8,"")</f>
        <v/>
      </c>
      <c r="BJ50" s="407" t="str">
        <f>IF(COUNTIF('別紙1-4(研修内容計画書)'!$I$216:$J$219,$C50),BJ$8,"")</f>
        <v/>
      </c>
      <c r="BK50" s="407" t="str">
        <f>IF(COUNTIF('別紙1-4(研修内容計画書)'!$I$220:$J$223,$C50),BK$8,"")</f>
        <v/>
      </c>
      <c r="BL50" s="407" t="str">
        <f>IF(COUNTIF('別紙1-4(研修内容計画書)'!$I$224:$J$227,$C50),BL$8,"")</f>
        <v/>
      </c>
      <c r="BM50" s="407" t="str">
        <f>IF(COUNTIF('別紙1-4(研修内容計画書)'!$I$228:$J$231,$C50),BM$8,"")</f>
        <v/>
      </c>
      <c r="BN50" s="407" t="str">
        <f>IF(COUNTIF('別紙1-4(研修内容計画書)'!$I$232:$J$235,$C50),BN$8,"")</f>
        <v/>
      </c>
      <c r="BO50" s="407" t="str">
        <f>IF(COUNTIF('別紙1-4(研修内容計画書)'!$I$236:$J$239,$C50),BO$8,"")</f>
        <v/>
      </c>
      <c r="BP50" s="407" t="str">
        <f>IF(COUNTIF('別紙1-4(研修内容計画書)'!$I$240:$J$243,$C50),BP$8,"")</f>
        <v/>
      </c>
      <c r="BQ50" s="407" t="str">
        <f>IF(COUNTIF('別紙1-4(研修内容計画書)'!$I$244:$J$247,$C50),BQ$8,"")</f>
        <v/>
      </c>
      <c r="BR50" s="407" t="str">
        <f>IF(COUNTIF('別紙1-4(研修内容計画書)'!$I$248:$J$251,$C50),BR$8,"")</f>
        <v/>
      </c>
      <c r="BS50" s="407" t="str">
        <f>IF(COUNTIF('別紙1-4(研修内容計画書)'!$I$252:$J$255,$C50),BS$8,"")</f>
        <v/>
      </c>
      <c r="BT50" s="407" t="str">
        <f>IF(COUNTIF('別紙1-4(研修内容計画書)'!$I$256:$J$259,$C50),BT$8,"")</f>
        <v/>
      </c>
      <c r="BU50" s="407" t="str">
        <f>IF(COUNTIF('別紙1-4(研修内容計画書)'!$I$260:$J$263,$C50),BU$8,"")</f>
        <v/>
      </c>
      <c r="BV50" s="407" t="str">
        <f>IF(COUNTIF('別紙1-4(研修内容計画書)'!$I$264:$J$267,$C50),BV$8,"")</f>
        <v/>
      </c>
      <c r="BW50" s="407" t="str">
        <f>IF(COUNTIF('別紙1-4(研修内容計画書)'!$I$268:$J$271,$C50),BW$8,"")</f>
        <v/>
      </c>
      <c r="BX50" s="407" t="str">
        <f>IF(COUNTIF('別紙1-4(研修内容計画書)'!$I$272:$J$275,$C50),BX$8,"")</f>
        <v/>
      </c>
      <c r="BY50" s="407" t="str">
        <f>IF(COUNTIF('別紙1-4(研修内容計画書)'!$I$276:$J$279,$C50),BY$8,"")</f>
        <v/>
      </c>
      <c r="BZ50" s="407" t="str">
        <f>IF(COUNTIF('別紙1-4(研修内容計画書)'!$I$280:$J$283,$C50),BZ$8,"")</f>
        <v/>
      </c>
      <c r="CA50" s="407" t="str">
        <f>IF(COUNTIF('別紙1-4(研修内容計画書)'!$I$284:$J$287,$C50),CA$8,"")</f>
        <v/>
      </c>
      <c r="CB50" s="407" t="str">
        <f>IF(COUNTIF('別紙1-4(研修内容計画書)'!$I$288:$J$291,$C50),CB$8,"")</f>
        <v/>
      </c>
      <c r="CC50" s="407" t="str">
        <f>IF(COUNTIF('別紙1-4(研修内容計画書)'!$I$292:$J$295,$C50),CC$8,"")</f>
        <v/>
      </c>
      <c r="CD50" s="408"/>
      <c r="CE50" s="409"/>
    </row>
    <row r="51" spans="1:84" ht="18.75" customHeight="1">
      <c r="A51" s="416">
        <v>38</v>
      </c>
      <c r="B51" s="417" t="str">
        <f>IF(AND('別紙1-7(研修責任者教育担当者)'!E55="〇",'別紙1-7(研修責任者教育担当者)'!F55="〇"),"専任・兼任",IF('別紙1-7(研修責任者教育担当者)'!E55="〇","専任",IF('別紙1-7(研修責任者教育担当者)'!F55="〇","兼任","")))</f>
        <v/>
      </c>
      <c r="C51" s="418">
        <f>VLOOKUP(A51,'別紙1-7(研修責任者教育担当者)'!$B$18:$C$97,2,0)</f>
        <v>0</v>
      </c>
      <c r="D51" s="464" t="s">
        <v>206</v>
      </c>
      <c r="E51" s="465"/>
      <c r="F51" s="403" t="e">
        <f>ROUNDDOWN(E51/$F$6,0)</f>
        <v>#DIV/0!</v>
      </c>
      <c r="G51" s="404" t="e">
        <f>ROUNDDOWN(F51*H51,0)</f>
        <v>#DIV/0!</v>
      </c>
      <c r="H51" s="405">
        <f t="shared" si="5"/>
        <v>0</v>
      </c>
      <c r="I51" s="405"/>
      <c r="J51" s="406" t="str">
        <f>IF(COUNTIF('別紙1-4(研修内容計画書)'!$I$8:$J$11,$C51),J$8,"")</f>
        <v/>
      </c>
      <c r="K51" s="407" t="str">
        <f>IF(COUNTIF('別紙1-4(研修内容計画書)'!$I$12:$J$15,$C51),K$8,"")</f>
        <v/>
      </c>
      <c r="L51" s="407" t="str">
        <f>IF(COUNTIF('別紙1-4(研修内容計画書)'!$I$16:$J$19,$C51),L$8,"")</f>
        <v/>
      </c>
      <c r="M51" s="407" t="str">
        <f>IF(COUNTIF('別紙1-4(研修内容計画書)'!$I$20:$J$23,$C51),M$8,"")</f>
        <v/>
      </c>
      <c r="N51" s="407" t="str">
        <f>IF(COUNTIF('別紙1-4(研修内容計画書)'!$I$24:$J$27,$C51),N$8,"")</f>
        <v/>
      </c>
      <c r="O51" s="407" t="str">
        <f>IF(COUNTIF('別紙1-4(研修内容計画書)'!$I$28:$J$31,$C51),O$8,"")</f>
        <v/>
      </c>
      <c r="P51" s="407" t="str">
        <f>IF(COUNTIF('別紙1-4(研修内容計画書)'!$I$32:$J$35,$C51),P$8,"")</f>
        <v/>
      </c>
      <c r="Q51" s="407" t="str">
        <f>IF(COUNTIF('別紙1-4(研修内容計画書)'!$I$36:$J$39,$C51),Q$8,"")</f>
        <v/>
      </c>
      <c r="R51" s="407" t="str">
        <f>IF(COUNTIF('別紙1-4(研修内容計画書)'!$I$40:$J$43,$C51),R$8,"")</f>
        <v/>
      </c>
      <c r="S51" s="407" t="str">
        <f>IF(COUNTIF('別紙1-4(研修内容計画書)'!$I$44:$J$47,$C51),S$8,"")</f>
        <v/>
      </c>
      <c r="T51" s="407" t="str">
        <f>IF(COUNTIF('別紙1-4(研修内容計画書)'!$I$48:$J$51,$C51),T$8,"")</f>
        <v/>
      </c>
      <c r="U51" s="407" t="str">
        <f>IF(COUNTIF('別紙1-4(研修内容計画書)'!$I$52:$J$55,$C51),U$8,"")</f>
        <v/>
      </c>
      <c r="V51" s="407" t="str">
        <f>IF(COUNTIF('別紙1-4(研修内容計画書)'!$I$56:$J$59,$C51),V$8,"")</f>
        <v/>
      </c>
      <c r="W51" s="407" t="str">
        <f>IF(COUNTIF('別紙1-4(研修内容計画書)'!$I$60:$J$63,$C51),W$8,"")</f>
        <v/>
      </c>
      <c r="X51" s="407" t="str">
        <f>IF(COUNTIF('別紙1-4(研修内容計画書)'!$I$64:$J$67,$C51),X$8,"")</f>
        <v/>
      </c>
      <c r="Y51" s="407" t="str">
        <f>IF(COUNTIF('別紙1-4(研修内容計画書)'!$I$68:$J$71,$C51),Y$8,"")</f>
        <v/>
      </c>
      <c r="Z51" s="407" t="str">
        <f>IF(COUNTIF('別紙1-4(研修内容計画書)'!$I$72:$J$75,$C51),Z$8,"")</f>
        <v/>
      </c>
      <c r="AA51" s="407" t="str">
        <f>IF(COUNTIF('別紙1-4(研修内容計画書)'!$I$76:$J$79,$C51),AA$8,"")</f>
        <v/>
      </c>
      <c r="AB51" s="407" t="str">
        <f>IF(COUNTIF('別紙1-4(研修内容計画書)'!$I$80:$J$83,$C51),AB$8,"")</f>
        <v/>
      </c>
      <c r="AC51" s="407" t="str">
        <f>IF(COUNTIF('別紙1-4(研修内容計画書)'!$I$84:$J$87,$C51),AC$8,"")</f>
        <v/>
      </c>
      <c r="AD51" s="407" t="str">
        <f>IF(COUNTIF('別紙1-4(研修内容計画書)'!$I$88:$J$91,$C51),AD$8,"")</f>
        <v/>
      </c>
      <c r="AE51" s="407" t="str">
        <f>IF(COUNTIF('別紙1-4(研修内容計画書)'!$I$92:$J$95,$C51),AE$8,"")</f>
        <v/>
      </c>
      <c r="AF51" s="407" t="str">
        <f>IF(COUNTIF('別紙1-4(研修内容計画書)'!$I$96:$J$99,$C51),AF$8,"")</f>
        <v/>
      </c>
      <c r="AG51" s="407" t="str">
        <f>IF(COUNTIF('別紙1-4(研修内容計画書)'!$I$100:$J$103,$C51),AG$8,"")</f>
        <v/>
      </c>
      <c r="AH51" s="407" t="str">
        <f>IF(COUNTIF('別紙1-4(研修内容計画書)'!$I$104:$J$107,$C51),AH$8,"")</f>
        <v/>
      </c>
      <c r="AI51" s="407" t="str">
        <f>IF(COUNTIF('別紙1-4(研修内容計画書)'!$I$108:$J$111,$C51),AI$8,"")</f>
        <v/>
      </c>
      <c r="AJ51" s="407" t="str">
        <f>IF(COUNTIF('別紙1-4(研修内容計画書)'!$I$112:$J$115,$C51),AJ$8,"")</f>
        <v/>
      </c>
      <c r="AK51" s="407" t="str">
        <f>IF(COUNTIF('別紙1-4(研修内容計画書)'!$I$116:$J$119,$C51),AK$8,"")</f>
        <v/>
      </c>
      <c r="AL51" s="407" t="str">
        <f>IF(COUNTIF('別紙1-4(研修内容計画書)'!$I$120:$J$123,$C51),AL$8,"")</f>
        <v/>
      </c>
      <c r="AM51" s="407" t="str">
        <f>IF(COUNTIF('別紙1-4(研修内容計画書)'!$I$124:$J$127,$C51),AM$8,"")</f>
        <v/>
      </c>
      <c r="AN51" s="407" t="str">
        <f>IF(COUNTIF('別紙1-4(研修内容計画書)'!$I$128:$J$131,$C51),AN$8,"")</f>
        <v/>
      </c>
      <c r="AO51" s="407" t="str">
        <f>IF(COUNTIF('別紙1-4(研修内容計画書)'!$I$132:$J$135,$C51),AO$8,"")</f>
        <v/>
      </c>
      <c r="AP51" s="407" t="str">
        <f>IF(COUNTIF('別紙1-4(研修内容計画書)'!$I$136:$J$139,$C51),AP$8,"")</f>
        <v/>
      </c>
      <c r="AQ51" s="407" t="str">
        <f>IF(COUNTIF('別紙1-4(研修内容計画書)'!$I$140:$J$143,$C51),AQ$8,"")</f>
        <v/>
      </c>
      <c r="AR51" s="407" t="str">
        <f>IF(COUNTIF('別紙1-4(研修内容計画書)'!$I$144:$J$147,$C51),AR$8,"")</f>
        <v/>
      </c>
      <c r="AS51" s="407" t="str">
        <f>IF(COUNTIF('別紙1-4(研修内容計画書)'!$I$148:$J$151,$C51),AS$8,"")</f>
        <v/>
      </c>
      <c r="AT51" s="407" t="str">
        <f>IF(COUNTIF('別紙1-4(研修内容計画書)'!$I$152:$J$155,$C51),AT$8,"")</f>
        <v/>
      </c>
      <c r="AU51" s="407" t="str">
        <f>IF(COUNTIF('別紙1-4(研修内容計画書)'!$I$156:$J$159,$C51),AU$8,"")</f>
        <v/>
      </c>
      <c r="AV51" s="407" t="str">
        <f>IF(COUNTIF('別紙1-4(研修内容計画書)'!$I$160:$J$163,$C51),AV$8,"")</f>
        <v/>
      </c>
      <c r="AW51" s="407" t="str">
        <f>IF(COUNTIF('別紙1-4(研修内容計画書)'!$I$164:$J$167,$C51),AW$8,"")</f>
        <v/>
      </c>
      <c r="AX51" s="407" t="str">
        <f>IF(COUNTIF('別紙1-4(研修内容計画書)'!$I$168:$J$171,$C51),AX$8,"")</f>
        <v/>
      </c>
      <c r="AY51" s="407" t="str">
        <f>IF(COUNTIF('別紙1-4(研修内容計画書)'!$I$172:$J$175,$C51),AY$8,"")</f>
        <v/>
      </c>
      <c r="AZ51" s="407" t="str">
        <f>IF(COUNTIF('別紙1-4(研修内容計画書)'!$I$176:$J$179,$C51),AZ$8,"")</f>
        <v/>
      </c>
      <c r="BA51" s="407" t="str">
        <f>IF(COUNTIF('別紙1-4(研修内容計画書)'!$I$180:$J$183,$C51),BA$8,"")</f>
        <v/>
      </c>
      <c r="BB51" s="407" t="str">
        <f>IF(COUNTIF('別紙1-4(研修内容計画書)'!$I$184:$J$187,$C51),BB$8,"")</f>
        <v/>
      </c>
      <c r="BC51" s="407" t="str">
        <f>IF(COUNTIF('別紙1-4(研修内容計画書)'!$I$188:$J$191,$C51),BC$8,"")</f>
        <v/>
      </c>
      <c r="BD51" s="407" t="str">
        <f>IF(COUNTIF('別紙1-4(研修内容計画書)'!$I$192:$J$195,$C51),BD$8,"")</f>
        <v/>
      </c>
      <c r="BE51" s="407" t="str">
        <f>IF(COUNTIF('別紙1-4(研修内容計画書)'!$I$196:$J$199,$C51),BE$8,"")</f>
        <v/>
      </c>
      <c r="BF51" s="407" t="str">
        <f>IF(COUNTIF('別紙1-4(研修内容計画書)'!$I$200:$J$203,$C51),BF$8,"")</f>
        <v/>
      </c>
      <c r="BG51" s="407" t="str">
        <f>IF(COUNTIF('別紙1-4(研修内容計画書)'!$I$204:$J$207,$C51),BG$8,"")</f>
        <v/>
      </c>
      <c r="BH51" s="407" t="str">
        <f>IF(COUNTIF('別紙1-4(研修内容計画書)'!$I$208:$J$211,$C51),BH$8,"")</f>
        <v/>
      </c>
      <c r="BI51" s="407" t="str">
        <f>IF(COUNTIF('別紙1-4(研修内容計画書)'!$I$212:$J$215,$C51),BI$8,"")</f>
        <v/>
      </c>
      <c r="BJ51" s="407" t="str">
        <f>IF(COUNTIF('別紙1-4(研修内容計画書)'!$I$216:$J$219,$C51),BJ$8,"")</f>
        <v/>
      </c>
      <c r="BK51" s="407" t="str">
        <f>IF(COUNTIF('別紙1-4(研修内容計画書)'!$I$220:$J$223,$C51),BK$8,"")</f>
        <v/>
      </c>
      <c r="BL51" s="407" t="str">
        <f>IF(COUNTIF('別紙1-4(研修内容計画書)'!$I$224:$J$227,$C51),BL$8,"")</f>
        <v/>
      </c>
      <c r="BM51" s="407" t="str">
        <f>IF(COUNTIF('別紙1-4(研修内容計画書)'!$I$228:$J$231,$C51),BM$8,"")</f>
        <v/>
      </c>
      <c r="BN51" s="407" t="str">
        <f>IF(COUNTIF('別紙1-4(研修内容計画書)'!$I$232:$J$235,$C51),BN$8,"")</f>
        <v/>
      </c>
      <c r="BO51" s="407" t="str">
        <f>IF(COUNTIF('別紙1-4(研修内容計画書)'!$I$236:$J$239,$C51),BO$8,"")</f>
        <v/>
      </c>
      <c r="BP51" s="407" t="str">
        <f>IF(COUNTIF('別紙1-4(研修内容計画書)'!$I$240:$J$243,$C51),BP$8,"")</f>
        <v/>
      </c>
      <c r="BQ51" s="407" t="str">
        <f>IF(COUNTIF('別紙1-4(研修内容計画書)'!$I$244:$J$247,$C51),BQ$8,"")</f>
        <v/>
      </c>
      <c r="BR51" s="407" t="str">
        <f>IF(COUNTIF('別紙1-4(研修内容計画書)'!$I$248:$J$251,$C51),BR$8,"")</f>
        <v/>
      </c>
      <c r="BS51" s="407" t="str">
        <f>IF(COUNTIF('別紙1-4(研修内容計画書)'!$I$252:$J$255,$C51),BS$8,"")</f>
        <v/>
      </c>
      <c r="BT51" s="407" t="str">
        <f>IF(COUNTIF('別紙1-4(研修内容計画書)'!$I$256:$J$259,$C51),BT$8,"")</f>
        <v/>
      </c>
      <c r="BU51" s="407" t="str">
        <f>IF(COUNTIF('別紙1-4(研修内容計画書)'!$I$260:$J$263,$C51),BU$8,"")</f>
        <v/>
      </c>
      <c r="BV51" s="407" t="str">
        <f>IF(COUNTIF('別紙1-4(研修内容計画書)'!$I$264:$J$267,$C51),BV$8,"")</f>
        <v/>
      </c>
      <c r="BW51" s="407" t="str">
        <f>IF(COUNTIF('別紙1-4(研修内容計画書)'!$I$268:$J$271,$C51),BW$8,"")</f>
        <v/>
      </c>
      <c r="BX51" s="407" t="str">
        <f>IF(COUNTIF('別紙1-4(研修内容計画書)'!$I$272:$J$275,$C51),BX$8,"")</f>
        <v/>
      </c>
      <c r="BY51" s="407" t="str">
        <f>IF(COUNTIF('別紙1-4(研修内容計画書)'!$I$276:$J$279,$C51),BY$8,"")</f>
        <v/>
      </c>
      <c r="BZ51" s="407" t="str">
        <f>IF(COUNTIF('別紙1-4(研修内容計画書)'!$I$280:$J$283,$C51),BZ$8,"")</f>
        <v/>
      </c>
      <c r="CA51" s="407" t="str">
        <f>IF(COUNTIF('別紙1-4(研修内容計画書)'!$I$284:$J$287,$C51),CA$8,"")</f>
        <v/>
      </c>
      <c r="CB51" s="407" t="str">
        <f>IF(COUNTIF('別紙1-4(研修内容計画書)'!$I$288:$J$291,$C51),CB$8,"")</f>
        <v/>
      </c>
      <c r="CC51" s="407" t="str">
        <f>IF(COUNTIF('別紙1-4(研修内容計画書)'!$I$292:$J$295,$C51),CC$8,"")</f>
        <v/>
      </c>
      <c r="CD51" s="408"/>
      <c r="CE51" s="409"/>
    </row>
    <row r="52" spans="1:84" s="131" customFormat="1" ht="18" customHeight="1">
      <c r="A52" s="416">
        <v>39</v>
      </c>
      <c r="B52" s="417" t="str">
        <f>IF(AND('別紙1-7(研修責任者教育担当者)'!E56="〇",'別紙1-7(研修責任者教育担当者)'!F56="〇"),"専任・兼任",IF('別紙1-7(研修責任者教育担当者)'!E56="〇","専任",IF('別紙1-7(研修責任者教育担当者)'!F56="〇","兼任","")))</f>
        <v/>
      </c>
      <c r="C52" s="418">
        <f>VLOOKUP(A52,'別紙1-7(研修責任者教育担当者)'!$B$18:$C$97,2,0)</f>
        <v>0</v>
      </c>
      <c r="D52" s="464" t="s">
        <v>206</v>
      </c>
      <c r="E52" s="465"/>
      <c r="F52" s="403" t="e">
        <f>ROUNDDOWN(E52/$F$6,0)</f>
        <v>#DIV/0!</v>
      </c>
      <c r="G52" s="404" t="e">
        <f>ROUNDDOWN(F52*H52,0)</f>
        <v>#DIV/0!</v>
      </c>
      <c r="H52" s="405">
        <f t="shared" si="5"/>
        <v>0</v>
      </c>
      <c r="I52" s="405"/>
      <c r="J52" s="406" t="str">
        <f>IF(COUNTIF('別紙1-4(研修内容計画書)'!$I$8:$J$11,$C52),J$8,"")</f>
        <v/>
      </c>
      <c r="K52" s="407" t="str">
        <f>IF(COUNTIF('別紙1-4(研修内容計画書)'!$I$12:$J$15,$C52),K$8,"")</f>
        <v/>
      </c>
      <c r="L52" s="407" t="str">
        <f>IF(COUNTIF('別紙1-4(研修内容計画書)'!$I$16:$J$19,$C52),L$8,"")</f>
        <v/>
      </c>
      <c r="M52" s="407" t="str">
        <f>IF(COUNTIF('別紙1-4(研修内容計画書)'!$I$20:$J$23,$C52),M$8,"")</f>
        <v/>
      </c>
      <c r="N52" s="407" t="str">
        <f>IF(COUNTIF('別紙1-4(研修内容計画書)'!$I$24:$J$27,$C52),N$8,"")</f>
        <v/>
      </c>
      <c r="O52" s="407" t="str">
        <f>IF(COUNTIF('別紙1-4(研修内容計画書)'!$I$28:$J$31,$C52),O$8,"")</f>
        <v/>
      </c>
      <c r="P52" s="407" t="str">
        <f>IF(COUNTIF('別紙1-4(研修内容計画書)'!$I$32:$J$35,$C52),P$8,"")</f>
        <v/>
      </c>
      <c r="Q52" s="407" t="str">
        <f>IF(COUNTIF('別紙1-4(研修内容計画書)'!$I$36:$J$39,$C52),Q$8,"")</f>
        <v/>
      </c>
      <c r="R52" s="407" t="str">
        <f>IF(COUNTIF('別紙1-4(研修内容計画書)'!$I$40:$J$43,$C52),R$8,"")</f>
        <v/>
      </c>
      <c r="S52" s="407" t="str">
        <f>IF(COUNTIF('別紙1-4(研修内容計画書)'!$I$44:$J$47,$C52),S$8,"")</f>
        <v/>
      </c>
      <c r="T52" s="407" t="str">
        <f>IF(COUNTIF('別紙1-4(研修内容計画書)'!$I$48:$J$51,$C52),T$8,"")</f>
        <v/>
      </c>
      <c r="U52" s="407" t="str">
        <f>IF(COUNTIF('別紙1-4(研修内容計画書)'!$I$52:$J$55,$C52),U$8,"")</f>
        <v/>
      </c>
      <c r="V52" s="407" t="str">
        <f>IF(COUNTIF('別紙1-4(研修内容計画書)'!$I$56:$J$59,$C52),V$8,"")</f>
        <v/>
      </c>
      <c r="W52" s="407" t="str">
        <f>IF(COUNTIF('別紙1-4(研修内容計画書)'!$I$60:$J$63,$C52),W$8,"")</f>
        <v/>
      </c>
      <c r="X52" s="407" t="str">
        <f>IF(COUNTIF('別紙1-4(研修内容計画書)'!$I$64:$J$67,$C52),X$8,"")</f>
        <v/>
      </c>
      <c r="Y52" s="407" t="str">
        <f>IF(COUNTIF('別紙1-4(研修内容計画書)'!$I$68:$J$71,$C52),Y$8,"")</f>
        <v/>
      </c>
      <c r="Z52" s="407" t="str">
        <f>IF(COUNTIF('別紙1-4(研修内容計画書)'!$I$72:$J$75,$C52),Z$8,"")</f>
        <v/>
      </c>
      <c r="AA52" s="407" t="str">
        <f>IF(COUNTIF('別紙1-4(研修内容計画書)'!$I$76:$J$79,$C52),AA$8,"")</f>
        <v/>
      </c>
      <c r="AB52" s="407" t="str">
        <f>IF(COUNTIF('別紙1-4(研修内容計画書)'!$I$80:$J$83,$C52),AB$8,"")</f>
        <v/>
      </c>
      <c r="AC52" s="407" t="str">
        <f>IF(COUNTIF('別紙1-4(研修内容計画書)'!$I$84:$J$87,$C52),AC$8,"")</f>
        <v/>
      </c>
      <c r="AD52" s="407" t="str">
        <f>IF(COUNTIF('別紙1-4(研修内容計画書)'!$I$88:$J$91,$C52),AD$8,"")</f>
        <v/>
      </c>
      <c r="AE52" s="407" t="str">
        <f>IF(COUNTIF('別紙1-4(研修内容計画書)'!$I$92:$J$95,$C52),AE$8,"")</f>
        <v/>
      </c>
      <c r="AF52" s="407" t="str">
        <f>IF(COUNTIF('別紙1-4(研修内容計画書)'!$I$96:$J$99,$C52),AF$8,"")</f>
        <v/>
      </c>
      <c r="AG52" s="407" t="str">
        <f>IF(COUNTIF('別紙1-4(研修内容計画書)'!$I$100:$J$103,$C52),AG$8,"")</f>
        <v/>
      </c>
      <c r="AH52" s="407" t="str">
        <f>IF(COUNTIF('別紙1-4(研修内容計画書)'!$I$104:$J$107,$C52),AH$8,"")</f>
        <v/>
      </c>
      <c r="AI52" s="407" t="str">
        <f>IF(COUNTIF('別紙1-4(研修内容計画書)'!$I$108:$J$111,$C52),AI$8,"")</f>
        <v/>
      </c>
      <c r="AJ52" s="407" t="str">
        <f>IF(COUNTIF('別紙1-4(研修内容計画書)'!$I$112:$J$115,$C52),AJ$8,"")</f>
        <v/>
      </c>
      <c r="AK52" s="407" t="str">
        <f>IF(COUNTIF('別紙1-4(研修内容計画書)'!$I$116:$J$119,$C52),AK$8,"")</f>
        <v/>
      </c>
      <c r="AL52" s="407" t="str">
        <f>IF(COUNTIF('別紙1-4(研修内容計画書)'!$I$120:$J$123,$C52),AL$8,"")</f>
        <v/>
      </c>
      <c r="AM52" s="407" t="str">
        <f>IF(COUNTIF('別紙1-4(研修内容計画書)'!$I$124:$J$127,$C52),AM$8,"")</f>
        <v/>
      </c>
      <c r="AN52" s="407" t="str">
        <f>IF(COUNTIF('別紙1-4(研修内容計画書)'!$I$128:$J$131,$C52),AN$8,"")</f>
        <v/>
      </c>
      <c r="AO52" s="407" t="str">
        <f>IF(COUNTIF('別紙1-4(研修内容計画書)'!$I$132:$J$135,$C52),AO$8,"")</f>
        <v/>
      </c>
      <c r="AP52" s="407" t="str">
        <f>IF(COUNTIF('別紙1-4(研修内容計画書)'!$I$136:$J$139,$C52),AP$8,"")</f>
        <v/>
      </c>
      <c r="AQ52" s="407" t="str">
        <f>IF(COUNTIF('別紙1-4(研修内容計画書)'!$I$140:$J$143,$C52),AQ$8,"")</f>
        <v/>
      </c>
      <c r="AR52" s="407" t="str">
        <f>IF(COUNTIF('別紙1-4(研修内容計画書)'!$I$144:$J$147,$C52),AR$8,"")</f>
        <v/>
      </c>
      <c r="AS52" s="407" t="str">
        <f>IF(COUNTIF('別紙1-4(研修内容計画書)'!$I$148:$J$151,$C52),AS$8,"")</f>
        <v/>
      </c>
      <c r="AT52" s="407" t="str">
        <f>IF(COUNTIF('別紙1-4(研修内容計画書)'!$I$152:$J$155,$C52),AT$8,"")</f>
        <v/>
      </c>
      <c r="AU52" s="407" t="str">
        <f>IF(COUNTIF('別紙1-4(研修内容計画書)'!$I$156:$J$159,$C52),AU$8,"")</f>
        <v/>
      </c>
      <c r="AV52" s="407" t="str">
        <f>IF(COUNTIF('別紙1-4(研修内容計画書)'!$I$160:$J$163,$C52),AV$8,"")</f>
        <v/>
      </c>
      <c r="AW52" s="407" t="str">
        <f>IF(COUNTIF('別紙1-4(研修内容計画書)'!$I$164:$J$167,$C52),AW$8,"")</f>
        <v/>
      </c>
      <c r="AX52" s="407" t="str">
        <f>IF(COUNTIF('別紙1-4(研修内容計画書)'!$I$168:$J$171,$C52),AX$8,"")</f>
        <v/>
      </c>
      <c r="AY52" s="407" t="str">
        <f>IF(COUNTIF('別紙1-4(研修内容計画書)'!$I$172:$J$175,$C52),AY$8,"")</f>
        <v/>
      </c>
      <c r="AZ52" s="407" t="str">
        <f>IF(COUNTIF('別紙1-4(研修内容計画書)'!$I$176:$J$179,$C52),AZ$8,"")</f>
        <v/>
      </c>
      <c r="BA52" s="407" t="str">
        <f>IF(COUNTIF('別紙1-4(研修内容計画書)'!$I$180:$J$183,$C52),BA$8,"")</f>
        <v/>
      </c>
      <c r="BB52" s="407" t="str">
        <f>IF(COUNTIF('別紙1-4(研修内容計画書)'!$I$184:$J$187,$C52),BB$8,"")</f>
        <v/>
      </c>
      <c r="BC52" s="407" t="str">
        <f>IF(COUNTIF('別紙1-4(研修内容計画書)'!$I$188:$J$191,$C52),BC$8,"")</f>
        <v/>
      </c>
      <c r="BD52" s="407" t="str">
        <f>IF(COUNTIF('別紙1-4(研修内容計画書)'!$I$192:$J$195,$C52),BD$8,"")</f>
        <v/>
      </c>
      <c r="BE52" s="407" t="str">
        <f>IF(COUNTIF('別紙1-4(研修内容計画書)'!$I$196:$J$199,$C52),BE$8,"")</f>
        <v/>
      </c>
      <c r="BF52" s="407" t="str">
        <f>IF(COUNTIF('別紙1-4(研修内容計画書)'!$I$200:$J$203,$C52),BF$8,"")</f>
        <v/>
      </c>
      <c r="BG52" s="407" t="str">
        <f>IF(COUNTIF('別紙1-4(研修内容計画書)'!$I$204:$J$207,$C52),BG$8,"")</f>
        <v/>
      </c>
      <c r="BH52" s="407" t="str">
        <f>IF(COUNTIF('別紙1-4(研修内容計画書)'!$I$208:$J$211,$C52),BH$8,"")</f>
        <v/>
      </c>
      <c r="BI52" s="407" t="str">
        <f>IF(COUNTIF('別紙1-4(研修内容計画書)'!$I$212:$J$215,$C52),BI$8,"")</f>
        <v/>
      </c>
      <c r="BJ52" s="407" t="str">
        <f>IF(COUNTIF('別紙1-4(研修内容計画書)'!$I$216:$J$219,$C52),BJ$8,"")</f>
        <v/>
      </c>
      <c r="BK52" s="407" t="str">
        <f>IF(COUNTIF('別紙1-4(研修内容計画書)'!$I$220:$J$223,$C52),BK$8,"")</f>
        <v/>
      </c>
      <c r="BL52" s="407" t="str">
        <f>IF(COUNTIF('別紙1-4(研修内容計画書)'!$I$224:$J$227,$C52),BL$8,"")</f>
        <v/>
      </c>
      <c r="BM52" s="407" t="str">
        <f>IF(COUNTIF('別紙1-4(研修内容計画書)'!$I$228:$J$231,$C52),BM$8,"")</f>
        <v/>
      </c>
      <c r="BN52" s="407" t="str">
        <f>IF(COUNTIF('別紙1-4(研修内容計画書)'!$I$232:$J$235,$C52),BN$8,"")</f>
        <v/>
      </c>
      <c r="BO52" s="407" t="str">
        <f>IF(COUNTIF('別紙1-4(研修内容計画書)'!$I$236:$J$239,$C52),BO$8,"")</f>
        <v/>
      </c>
      <c r="BP52" s="407" t="str">
        <f>IF(COUNTIF('別紙1-4(研修内容計画書)'!$I$240:$J$243,$C52),BP$8,"")</f>
        <v/>
      </c>
      <c r="BQ52" s="407" t="str">
        <f>IF(COUNTIF('別紙1-4(研修内容計画書)'!$I$244:$J$247,$C52),BQ$8,"")</f>
        <v/>
      </c>
      <c r="BR52" s="407" t="str">
        <f>IF(COUNTIF('別紙1-4(研修内容計画書)'!$I$248:$J$251,$C52),BR$8,"")</f>
        <v/>
      </c>
      <c r="BS52" s="407" t="str">
        <f>IF(COUNTIF('別紙1-4(研修内容計画書)'!$I$252:$J$255,$C52),BS$8,"")</f>
        <v/>
      </c>
      <c r="BT52" s="407" t="str">
        <f>IF(COUNTIF('別紙1-4(研修内容計画書)'!$I$256:$J$259,$C52),BT$8,"")</f>
        <v/>
      </c>
      <c r="BU52" s="407" t="str">
        <f>IF(COUNTIF('別紙1-4(研修内容計画書)'!$I$260:$J$263,$C52),BU$8,"")</f>
        <v/>
      </c>
      <c r="BV52" s="407" t="str">
        <f>IF(COUNTIF('別紙1-4(研修内容計画書)'!$I$264:$J$267,$C52),BV$8,"")</f>
        <v/>
      </c>
      <c r="BW52" s="407" t="str">
        <f>IF(COUNTIF('別紙1-4(研修内容計画書)'!$I$268:$J$271,$C52),BW$8,"")</f>
        <v/>
      </c>
      <c r="BX52" s="407" t="str">
        <f>IF(COUNTIF('別紙1-4(研修内容計画書)'!$I$272:$J$275,$C52),BX$8,"")</f>
        <v/>
      </c>
      <c r="BY52" s="407" t="str">
        <f>IF(COUNTIF('別紙1-4(研修内容計画書)'!$I$276:$J$279,$C52),BY$8,"")</f>
        <v/>
      </c>
      <c r="BZ52" s="407" t="str">
        <f>IF(COUNTIF('別紙1-4(研修内容計画書)'!$I$280:$J$283,$C52),BZ$8,"")</f>
        <v/>
      </c>
      <c r="CA52" s="407" t="str">
        <f>IF(COUNTIF('別紙1-4(研修内容計画書)'!$I$284:$J$287,$C52),CA$8,"")</f>
        <v/>
      </c>
      <c r="CB52" s="407" t="str">
        <f>IF(COUNTIF('別紙1-4(研修内容計画書)'!$I$288:$J$291,$C52),CB$8,"")</f>
        <v/>
      </c>
      <c r="CC52" s="407" t="str">
        <f>IF(COUNTIF('別紙1-4(研修内容計画書)'!$I$292:$J$295,$C52),CC$8,"")</f>
        <v/>
      </c>
      <c r="CD52" s="408"/>
      <c r="CE52" s="409"/>
      <c r="CF52" s="128"/>
    </row>
    <row r="53" spans="1:84" ht="19.5" customHeight="1">
      <c r="A53" s="416">
        <v>40</v>
      </c>
      <c r="B53" s="417" t="str">
        <f>IF(AND('別紙1-7(研修責任者教育担当者)'!E57="〇",'別紙1-7(研修責任者教育担当者)'!F57="〇"),"専任・兼任",IF('別紙1-7(研修責任者教育担当者)'!E57="〇","専任",IF('別紙1-7(研修責任者教育担当者)'!F57="〇","兼任","")))</f>
        <v/>
      </c>
      <c r="C53" s="434">
        <f>VLOOKUP(A53,'別紙1-7(研修責任者教育担当者)'!$B$18:$C$97,2,0)</f>
        <v>0</v>
      </c>
      <c r="D53" s="464" t="s">
        <v>206</v>
      </c>
      <c r="E53" s="465"/>
      <c r="F53" s="403" t="e">
        <f>ROUNDDOWN(E53/$F$6,0)</f>
        <v>#DIV/0!</v>
      </c>
      <c r="G53" s="404" t="e">
        <f>ROUNDDOWN(F53*H53,0)</f>
        <v>#DIV/0!</v>
      </c>
      <c r="H53" s="405">
        <f t="shared" si="5"/>
        <v>0</v>
      </c>
      <c r="I53" s="405"/>
      <c r="J53" s="406" t="str">
        <f>IF(COUNTIF('別紙1-4(研修内容計画書)'!$I$8:$J$11,$C53),J$8,"")</f>
        <v/>
      </c>
      <c r="K53" s="407" t="str">
        <f>IF(COUNTIF('別紙1-4(研修内容計画書)'!$I$12:$J$15,$C53),K$8,"")</f>
        <v/>
      </c>
      <c r="L53" s="407" t="str">
        <f>IF(COUNTIF('別紙1-4(研修内容計画書)'!$I$16:$J$19,$C53),L$8,"")</f>
        <v/>
      </c>
      <c r="M53" s="407" t="str">
        <f>IF(COUNTIF('別紙1-4(研修内容計画書)'!$I$20:$J$23,$C53),M$8,"")</f>
        <v/>
      </c>
      <c r="N53" s="407" t="str">
        <f>IF(COUNTIF('別紙1-4(研修内容計画書)'!$I$24:$J$27,$C53),N$8,"")</f>
        <v/>
      </c>
      <c r="O53" s="407" t="str">
        <f>IF(COUNTIF('別紙1-4(研修内容計画書)'!$I$28:$J$31,$C53),O$8,"")</f>
        <v/>
      </c>
      <c r="P53" s="407" t="str">
        <f>IF(COUNTIF('別紙1-4(研修内容計画書)'!$I$32:$J$35,$C53),P$8,"")</f>
        <v/>
      </c>
      <c r="Q53" s="407" t="str">
        <f>IF(COUNTIF('別紙1-4(研修内容計画書)'!$I$36:$J$39,$C53),Q$8,"")</f>
        <v/>
      </c>
      <c r="R53" s="407" t="str">
        <f>IF(COUNTIF('別紙1-4(研修内容計画書)'!$I$40:$J$43,$C53),R$8,"")</f>
        <v/>
      </c>
      <c r="S53" s="407" t="str">
        <f>IF(COUNTIF('別紙1-4(研修内容計画書)'!$I$44:$J$47,$C53),S$8,"")</f>
        <v/>
      </c>
      <c r="T53" s="407" t="str">
        <f>IF(COUNTIF('別紙1-4(研修内容計画書)'!$I$48:$J$51,$C53),T$8,"")</f>
        <v/>
      </c>
      <c r="U53" s="407" t="str">
        <f>IF(COUNTIF('別紙1-4(研修内容計画書)'!$I$52:$J$55,$C53),U$8,"")</f>
        <v/>
      </c>
      <c r="V53" s="407" t="str">
        <f>IF(COUNTIF('別紙1-4(研修内容計画書)'!$I$56:$J$59,$C53),V$8,"")</f>
        <v/>
      </c>
      <c r="W53" s="407" t="str">
        <f>IF(COUNTIF('別紙1-4(研修内容計画書)'!$I$60:$J$63,$C53),W$8,"")</f>
        <v/>
      </c>
      <c r="X53" s="407" t="str">
        <f>IF(COUNTIF('別紙1-4(研修内容計画書)'!$I$64:$J$67,$C53),X$8,"")</f>
        <v/>
      </c>
      <c r="Y53" s="407" t="str">
        <f>IF(COUNTIF('別紙1-4(研修内容計画書)'!$I$68:$J$71,$C53),Y$8,"")</f>
        <v/>
      </c>
      <c r="Z53" s="407" t="str">
        <f>IF(COUNTIF('別紙1-4(研修内容計画書)'!$I$72:$J$75,$C53),Z$8,"")</f>
        <v/>
      </c>
      <c r="AA53" s="407" t="str">
        <f>IF(COUNTIF('別紙1-4(研修内容計画書)'!$I$76:$J$79,$C53),AA$8,"")</f>
        <v/>
      </c>
      <c r="AB53" s="407" t="str">
        <f>IF(COUNTIF('別紙1-4(研修内容計画書)'!$I$80:$J$83,$C53),AB$8,"")</f>
        <v/>
      </c>
      <c r="AC53" s="407" t="str">
        <f>IF(COUNTIF('別紙1-4(研修内容計画書)'!$I$84:$J$87,$C53),AC$8,"")</f>
        <v/>
      </c>
      <c r="AD53" s="407" t="str">
        <f>IF(COUNTIF('別紙1-4(研修内容計画書)'!$I$88:$J$91,$C53),AD$8,"")</f>
        <v/>
      </c>
      <c r="AE53" s="407" t="str">
        <f>IF(COUNTIF('別紙1-4(研修内容計画書)'!$I$92:$J$95,$C53),AE$8,"")</f>
        <v/>
      </c>
      <c r="AF53" s="407" t="str">
        <f>IF(COUNTIF('別紙1-4(研修内容計画書)'!$I$96:$J$99,$C53),AF$8,"")</f>
        <v/>
      </c>
      <c r="AG53" s="407" t="str">
        <f>IF(COUNTIF('別紙1-4(研修内容計画書)'!$I$100:$J$103,$C53),AG$8,"")</f>
        <v/>
      </c>
      <c r="AH53" s="407" t="str">
        <f>IF(COUNTIF('別紙1-4(研修内容計画書)'!$I$104:$J$107,$C53),AH$8,"")</f>
        <v/>
      </c>
      <c r="AI53" s="407" t="str">
        <f>IF(COUNTIF('別紙1-4(研修内容計画書)'!$I$108:$J$111,$C53),AI$8,"")</f>
        <v/>
      </c>
      <c r="AJ53" s="407" t="str">
        <f>IF(COUNTIF('別紙1-4(研修内容計画書)'!$I$112:$J$115,$C53),AJ$8,"")</f>
        <v/>
      </c>
      <c r="AK53" s="407" t="str">
        <f>IF(COUNTIF('別紙1-4(研修内容計画書)'!$I$116:$J$119,$C53),AK$8,"")</f>
        <v/>
      </c>
      <c r="AL53" s="407" t="str">
        <f>IF(COUNTIF('別紙1-4(研修内容計画書)'!$I$120:$J$123,$C53),AL$8,"")</f>
        <v/>
      </c>
      <c r="AM53" s="407" t="str">
        <f>IF(COUNTIF('別紙1-4(研修内容計画書)'!$I$124:$J$127,$C53),AM$8,"")</f>
        <v/>
      </c>
      <c r="AN53" s="407" t="str">
        <f>IF(COUNTIF('別紙1-4(研修内容計画書)'!$I$128:$J$131,$C53),AN$8,"")</f>
        <v/>
      </c>
      <c r="AO53" s="407" t="str">
        <f>IF(COUNTIF('別紙1-4(研修内容計画書)'!$I$132:$J$135,$C53),AO$8,"")</f>
        <v/>
      </c>
      <c r="AP53" s="407" t="str">
        <f>IF(COUNTIF('別紙1-4(研修内容計画書)'!$I$136:$J$139,$C53),AP$8,"")</f>
        <v/>
      </c>
      <c r="AQ53" s="407" t="str">
        <f>IF(COUNTIF('別紙1-4(研修内容計画書)'!$I$140:$J$143,$C53),AQ$8,"")</f>
        <v/>
      </c>
      <c r="AR53" s="407" t="str">
        <f>IF(COUNTIF('別紙1-4(研修内容計画書)'!$I$144:$J$147,$C53),AR$8,"")</f>
        <v/>
      </c>
      <c r="AS53" s="407" t="str">
        <f>IF(COUNTIF('別紙1-4(研修内容計画書)'!$I$148:$J$151,$C53),AS$8,"")</f>
        <v/>
      </c>
      <c r="AT53" s="407" t="str">
        <f>IF(COUNTIF('別紙1-4(研修内容計画書)'!$I$152:$J$155,$C53),AT$8,"")</f>
        <v/>
      </c>
      <c r="AU53" s="407" t="str">
        <f>IF(COUNTIF('別紙1-4(研修内容計画書)'!$I$156:$J$159,$C53),AU$8,"")</f>
        <v/>
      </c>
      <c r="AV53" s="407" t="str">
        <f>IF(COUNTIF('別紙1-4(研修内容計画書)'!$I$160:$J$163,$C53),AV$8,"")</f>
        <v/>
      </c>
      <c r="AW53" s="407" t="str">
        <f>IF(COUNTIF('別紙1-4(研修内容計画書)'!$I$164:$J$167,$C53),AW$8,"")</f>
        <v/>
      </c>
      <c r="AX53" s="407" t="str">
        <f>IF(COUNTIF('別紙1-4(研修内容計画書)'!$I$168:$J$171,$C53),AX$8,"")</f>
        <v/>
      </c>
      <c r="AY53" s="407" t="str">
        <f>IF(COUNTIF('別紙1-4(研修内容計画書)'!$I$172:$J$175,$C53),AY$8,"")</f>
        <v/>
      </c>
      <c r="AZ53" s="407" t="str">
        <f>IF(COUNTIF('別紙1-4(研修内容計画書)'!$I$176:$J$179,$C53),AZ$8,"")</f>
        <v/>
      </c>
      <c r="BA53" s="407" t="str">
        <f>IF(COUNTIF('別紙1-4(研修内容計画書)'!$I$180:$J$183,$C53),BA$8,"")</f>
        <v/>
      </c>
      <c r="BB53" s="407" t="str">
        <f>IF(COUNTIF('別紙1-4(研修内容計画書)'!$I$184:$J$187,$C53),BB$8,"")</f>
        <v/>
      </c>
      <c r="BC53" s="407" t="str">
        <f>IF(COUNTIF('別紙1-4(研修内容計画書)'!$I$188:$J$191,$C53),BC$8,"")</f>
        <v/>
      </c>
      <c r="BD53" s="407" t="str">
        <f>IF(COUNTIF('別紙1-4(研修内容計画書)'!$I$192:$J$195,$C53),BD$8,"")</f>
        <v/>
      </c>
      <c r="BE53" s="407" t="str">
        <f>IF(COUNTIF('別紙1-4(研修内容計画書)'!$I$196:$J$199,$C53),BE$8,"")</f>
        <v/>
      </c>
      <c r="BF53" s="407" t="str">
        <f>IF(COUNTIF('別紙1-4(研修内容計画書)'!$I$200:$J$203,$C53),BF$8,"")</f>
        <v/>
      </c>
      <c r="BG53" s="407" t="str">
        <f>IF(COUNTIF('別紙1-4(研修内容計画書)'!$I$204:$J$207,$C53),BG$8,"")</f>
        <v/>
      </c>
      <c r="BH53" s="407" t="str">
        <f>IF(COUNTIF('別紙1-4(研修内容計画書)'!$I$208:$J$211,$C53),BH$8,"")</f>
        <v/>
      </c>
      <c r="BI53" s="407" t="str">
        <f>IF(COUNTIF('別紙1-4(研修内容計画書)'!$I$212:$J$215,$C53),BI$8,"")</f>
        <v/>
      </c>
      <c r="BJ53" s="407" t="str">
        <f>IF(COUNTIF('別紙1-4(研修内容計画書)'!$I$216:$J$219,$C53),BJ$8,"")</f>
        <v/>
      </c>
      <c r="BK53" s="407" t="str">
        <f>IF(COUNTIF('別紙1-4(研修内容計画書)'!$I$220:$J$223,$C53),BK$8,"")</f>
        <v/>
      </c>
      <c r="BL53" s="407" t="str">
        <f>IF(COUNTIF('別紙1-4(研修内容計画書)'!$I$224:$J$227,$C53),BL$8,"")</f>
        <v/>
      </c>
      <c r="BM53" s="407" t="str">
        <f>IF(COUNTIF('別紙1-4(研修内容計画書)'!$I$228:$J$231,$C53),BM$8,"")</f>
        <v/>
      </c>
      <c r="BN53" s="407" t="str">
        <f>IF(COUNTIF('別紙1-4(研修内容計画書)'!$I$232:$J$235,$C53),BN$8,"")</f>
        <v/>
      </c>
      <c r="BO53" s="407" t="str">
        <f>IF(COUNTIF('別紙1-4(研修内容計画書)'!$I$236:$J$239,$C53),BO$8,"")</f>
        <v/>
      </c>
      <c r="BP53" s="407" t="str">
        <f>IF(COUNTIF('別紙1-4(研修内容計画書)'!$I$240:$J$243,$C53),BP$8,"")</f>
        <v/>
      </c>
      <c r="BQ53" s="407" t="str">
        <f>IF(COUNTIF('別紙1-4(研修内容計画書)'!$I$244:$J$247,$C53),BQ$8,"")</f>
        <v/>
      </c>
      <c r="BR53" s="407" t="str">
        <f>IF(COUNTIF('別紙1-4(研修内容計画書)'!$I$248:$J$251,$C53),BR$8,"")</f>
        <v/>
      </c>
      <c r="BS53" s="407" t="str">
        <f>IF(COUNTIF('別紙1-4(研修内容計画書)'!$I$252:$J$255,$C53),BS$8,"")</f>
        <v/>
      </c>
      <c r="BT53" s="407" t="str">
        <f>IF(COUNTIF('別紙1-4(研修内容計画書)'!$I$256:$J$259,$C53),BT$8,"")</f>
        <v/>
      </c>
      <c r="BU53" s="407" t="str">
        <f>IF(COUNTIF('別紙1-4(研修内容計画書)'!$I$260:$J$263,$C53),BU$8,"")</f>
        <v/>
      </c>
      <c r="BV53" s="407" t="str">
        <f>IF(COUNTIF('別紙1-4(研修内容計画書)'!$I$264:$J$267,$C53),BV$8,"")</f>
        <v/>
      </c>
      <c r="BW53" s="407" t="str">
        <f>IF(COUNTIF('別紙1-4(研修内容計画書)'!$I$268:$J$271,$C53),BW$8,"")</f>
        <v/>
      </c>
      <c r="BX53" s="407" t="str">
        <f>IF(COUNTIF('別紙1-4(研修内容計画書)'!$I$272:$J$275,$C53),BX$8,"")</f>
        <v/>
      </c>
      <c r="BY53" s="407" t="str">
        <f>IF(COUNTIF('別紙1-4(研修内容計画書)'!$I$276:$J$279,$C53),BY$8,"")</f>
        <v/>
      </c>
      <c r="BZ53" s="407" t="str">
        <f>IF(COUNTIF('別紙1-4(研修内容計画書)'!$I$280:$J$283,$C53),BZ$8,"")</f>
        <v/>
      </c>
      <c r="CA53" s="407" t="str">
        <f>IF(COUNTIF('別紙1-4(研修内容計画書)'!$I$284:$J$287,$C53),CA$8,"")</f>
        <v/>
      </c>
      <c r="CB53" s="407" t="str">
        <f>IF(COUNTIF('別紙1-4(研修内容計画書)'!$I$288:$J$291,$C53),CB$8,"")</f>
        <v/>
      </c>
      <c r="CC53" s="407" t="str">
        <f>IF(COUNTIF('別紙1-4(研修内容計画書)'!$I$292:$J$295,$C53),CC$8,"")</f>
        <v/>
      </c>
      <c r="CD53" s="408"/>
      <c r="CE53" s="409"/>
      <c r="CF53" s="132"/>
    </row>
    <row r="54" spans="1:84" ht="18.75" customHeight="1">
      <c r="A54" s="416">
        <v>41</v>
      </c>
      <c r="B54" s="417" t="str">
        <f>IF(AND('別紙1-7(研修責任者教育担当者)'!E58="〇",'別紙1-7(研修責任者教育担当者)'!F58="〇"),"専任・兼任",IF('別紙1-7(研修責任者教育担当者)'!E58="〇","専任",IF('別紙1-7(研修責任者教育担当者)'!F58="〇","兼任","")))</f>
        <v/>
      </c>
      <c r="C54" s="418">
        <f>VLOOKUP(A54,'別紙1-7(研修責任者教育担当者)'!$B$18:$C$97,2,0)</f>
        <v>0</v>
      </c>
      <c r="D54" s="464" t="s">
        <v>206</v>
      </c>
      <c r="E54" s="463"/>
      <c r="F54" s="428" t="e">
        <f t="shared" ref="F54:F65" si="6">ROUNDDOWN(E54/$F$6,0)</f>
        <v>#DIV/0!</v>
      </c>
      <c r="G54" s="429" t="e">
        <f t="shared" ref="G54:G88" si="7">ROUNDDOWN(F54*H54,0)</f>
        <v>#DIV/0!</v>
      </c>
      <c r="H54" s="430">
        <f t="shared" si="5"/>
        <v>0</v>
      </c>
      <c r="I54" s="430"/>
      <c r="J54" s="431" t="str">
        <f>IF(COUNTIF('別紙1-4(研修内容計画書)'!$I$8:$J$11,$C54),J$8,"")</f>
        <v/>
      </c>
      <c r="K54" s="432" t="str">
        <f>IF(COUNTIF('別紙1-4(研修内容計画書)'!$I$12:$J$15,$C54),K$8,"")</f>
        <v/>
      </c>
      <c r="L54" s="432" t="str">
        <f>IF(COUNTIF('別紙1-4(研修内容計画書)'!$I$16:$J$19,$C54),L$8,"")</f>
        <v/>
      </c>
      <c r="M54" s="432" t="str">
        <f>IF(COUNTIF('別紙1-4(研修内容計画書)'!$I$20:$J$23,$C54),M$8,"")</f>
        <v/>
      </c>
      <c r="N54" s="432" t="str">
        <f>IF(COUNTIF('別紙1-4(研修内容計画書)'!$I$24:$J$27,$C54),N$8,"")</f>
        <v/>
      </c>
      <c r="O54" s="432" t="str">
        <f>IF(COUNTIF('別紙1-4(研修内容計画書)'!$I$28:$J$31,$C54),O$8,"")</f>
        <v/>
      </c>
      <c r="P54" s="432" t="str">
        <f>IF(COUNTIF('別紙1-4(研修内容計画書)'!$I$32:$J$35,$C54),P$8,"")</f>
        <v/>
      </c>
      <c r="Q54" s="432" t="str">
        <f>IF(COUNTIF('別紙1-4(研修内容計画書)'!$I$36:$J$39,$C54),Q$8,"")</f>
        <v/>
      </c>
      <c r="R54" s="432" t="str">
        <f>IF(COUNTIF('別紙1-4(研修内容計画書)'!$I$40:$J$43,$C54),R$8,"")</f>
        <v/>
      </c>
      <c r="S54" s="432" t="str">
        <f>IF(COUNTIF('別紙1-4(研修内容計画書)'!$I$44:$J$47,$C54),S$8,"")</f>
        <v/>
      </c>
      <c r="T54" s="432" t="str">
        <f>IF(COUNTIF('別紙1-4(研修内容計画書)'!$I$48:$J$51,$C54),T$8,"")</f>
        <v/>
      </c>
      <c r="U54" s="432" t="str">
        <f>IF(COUNTIF('別紙1-4(研修内容計画書)'!$I$52:$J$55,$C54),U$8,"")</f>
        <v/>
      </c>
      <c r="V54" s="432" t="str">
        <f>IF(COUNTIF('別紙1-4(研修内容計画書)'!$I$56:$J$59,$C54),V$8,"")</f>
        <v/>
      </c>
      <c r="W54" s="432" t="str">
        <f>IF(COUNTIF('別紙1-4(研修内容計画書)'!$I$60:$J$63,$C54),W$8,"")</f>
        <v/>
      </c>
      <c r="X54" s="432" t="str">
        <f>IF(COUNTIF('別紙1-4(研修内容計画書)'!$I$64:$J$67,$C54),X$8,"")</f>
        <v/>
      </c>
      <c r="Y54" s="432" t="str">
        <f>IF(COUNTIF('別紙1-4(研修内容計画書)'!$I$68:$J$71,$C54),Y$8,"")</f>
        <v/>
      </c>
      <c r="Z54" s="432" t="str">
        <f>IF(COUNTIF('別紙1-4(研修内容計画書)'!$I$72:$J$75,$C54),Z$8,"")</f>
        <v/>
      </c>
      <c r="AA54" s="432" t="str">
        <f>IF(COUNTIF('別紙1-4(研修内容計画書)'!$I$76:$J$79,$C54),AA$8,"")</f>
        <v/>
      </c>
      <c r="AB54" s="432" t="str">
        <f>IF(COUNTIF('別紙1-4(研修内容計画書)'!$I$80:$J$83,$C54),AB$8,"")</f>
        <v/>
      </c>
      <c r="AC54" s="432" t="str">
        <f>IF(COUNTIF('別紙1-4(研修内容計画書)'!$I$84:$J$87,$C54),AC$8,"")</f>
        <v/>
      </c>
      <c r="AD54" s="432" t="str">
        <f>IF(COUNTIF('別紙1-4(研修内容計画書)'!$I$88:$J$91,$C54),AD$8,"")</f>
        <v/>
      </c>
      <c r="AE54" s="432" t="str">
        <f>IF(COUNTIF('別紙1-4(研修内容計画書)'!$I$92:$J$95,$C54),AE$8,"")</f>
        <v/>
      </c>
      <c r="AF54" s="432" t="str">
        <f>IF(COUNTIF('別紙1-4(研修内容計画書)'!$I$96:$J$99,$C54),AF$8,"")</f>
        <v/>
      </c>
      <c r="AG54" s="432" t="str">
        <f>IF(COUNTIF('別紙1-4(研修内容計画書)'!$I$100:$J$103,$C54),AG$8,"")</f>
        <v/>
      </c>
      <c r="AH54" s="432" t="str">
        <f>IF(COUNTIF('別紙1-4(研修内容計画書)'!$I$104:$J$107,$C54),AH$8,"")</f>
        <v/>
      </c>
      <c r="AI54" s="432" t="str">
        <f>IF(COUNTIF('別紙1-4(研修内容計画書)'!$I$108:$J$111,$C54),AI$8,"")</f>
        <v/>
      </c>
      <c r="AJ54" s="432" t="str">
        <f>IF(COUNTIF('別紙1-4(研修内容計画書)'!$I$112:$J$115,$C54),AJ$8,"")</f>
        <v/>
      </c>
      <c r="AK54" s="432" t="str">
        <f>IF(COUNTIF('別紙1-4(研修内容計画書)'!$I$116:$J$119,$C54),AK$8,"")</f>
        <v/>
      </c>
      <c r="AL54" s="432" t="str">
        <f>IF(COUNTIF('別紙1-4(研修内容計画書)'!$I$120:$J$123,$C54),AL$8,"")</f>
        <v/>
      </c>
      <c r="AM54" s="432" t="str">
        <f>IF(COUNTIF('別紙1-4(研修内容計画書)'!$I$124:$J$127,$C54),AM$8,"")</f>
        <v/>
      </c>
      <c r="AN54" s="432" t="str">
        <f>IF(COUNTIF('別紙1-4(研修内容計画書)'!$I$128:$J$131,$C54),AN$8,"")</f>
        <v/>
      </c>
      <c r="AO54" s="432" t="str">
        <f>IF(COUNTIF('別紙1-4(研修内容計画書)'!$I$132:$J$135,$C54),AO$8,"")</f>
        <v/>
      </c>
      <c r="AP54" s="432" t="str">
        <f>IF(COUNTIF('別紙1-4(研修内容計画書)'!$I$136:$J$139,$C54),AP$8,"")</f>
        <v/>
      </c>
      <c r="AQ54" s="432" t="str">
        <f>IF(COUNTIF('別紙1-4(研修内容計画書)'!$I$140:$J$143,$C54),AQ$8,"")</f>
        <v/>
      </c>
      <c r="AR54" s="432" t="str">
        <f>IF(COUNTIF('別紙1-4(研修内容計画書)'!$I$144:$J$147,$C54),AR$8,"")</f>
        <v/>
      </c>
      <c r="AS54" s="432" t="str">
        <f>IF(COUNTIF('別紙1-4(研修内容計画書)'!$I$148:$J$151,$C54),AS$8,"")</f>
        <v/>
      </c>
      <c r="AT54" s="432" t="str">
        <f>IF(COUNTIF('別紙1-4(研修内容計画書)'!$I$152:$J$155,$C54),AT$8,"")</f>
        <v/>
      </c>
      <c r="AU54" s="432" t="str">
        <f>IF(COUNTIF('別紙1-4(研修内容計画書)'!$I$156:$J$159,$C54),AU$8,"")</f>
        <v/>
      </c>
      <c r="AV54" s="432" t="str">
        <f>IF(COUNTIF('別紙1-4(研修内容計画書)'!$I$160:$J$163,$C54),AV$8,"")</f>
        <v/>
      </c>
      <c r="AW54" s="407" t="str">
        <f>IF(COUNTIF('別紙1-4(研修内容計画書)'!$I$164:$J$167,$C54),AW$8,"")</f>
        <v/>
      </c>
      <c r="AX54" s="407" t="str">
        <f>IF(COUNTIF('別紙1-4(研修内容計画書)'!$I$168:$J$171,$C54),AX$8,"")</f>
        <v/>
      </c>
      <c r="AY54" s="407" t="str">
        <f>IF(COUNTIF('別紙1-4(研修内容計画書)'!$I$172:$J$175,$C54),AY$8,"")</f>
        <v/>
      </c>
      <c r="AZ54" s="407" t="str">
        <f>IF(COUNTIF('別紙1-4(研修内容計画書)'!$I$176:$J$179,$C54),AZ$8,"")</f>
        <v/>
      </c>
      <c r="BA54" s="407" t="str">
        <f>IF(COUNTIF('別紙1-4(研修内容計画書)'!$I$180:$J$183,$C54),BA$8,"")</f>
        <v/>
      </c>
      <c r="BB54" s="407" t="str">
        <f>IF(COUNTIF('別紙1-4(研修内容計画書)'!$I$184:$J$187,$C54),BB$8,"")</f>
        <v/>
      </c>
      <c r="BC54" s="407" t="str">
        <f>IF(COUNTIF('別紙1-4(研修内容計画書)'!$I$188:$J$191,$C54),BC$8,"")</f>
        <v/>
      </c>
      <c r="BD54" s="407" t="str">
        <f>IF(COUNTIF('別紙1-4(研修内容計画書)'!$I$192:$J$195,$C54),BD$8,"")</f>
        <v/>
      </c>
      <c r="BE54" s="407" t="str">
        <f>IF(COUNTIF('別紙1-4(研修内容計画書)'!$I$196:$J$199,$C54),BE$8,"")</f>
        <v/>
      </c>
      <c r="BF54" s="407" t="str">
        <f>IF(COUNTIF('別紙1-4(研修内容計画書)'!$I$200:$J$203,$C54),BF$8,"")</f>
        <v/>
      </c>
      <c r="BG54" s="407" t="str">
        <f>IF(COUNTIF('別紙1-4(研修内容計画書)'!$I$204:$J$207,$C54),BG$8,"")</f>
        <v/>
      </c>
      <c r="BH54" s="407" t="str">
        <f>IF(COUNTIF('別紙1-4(研修内容計画書)'!$I$208:$J$211,$C54),BH$8,"")</f>
        <v/>
      </c>
      <c r="BI54" s="407" t="str">
        <f>IF(COUNTIF('別紙1-4(研修内容計画書)'!$I$212:$J$215,$C54),BI$8,"")</f>
        <v/>
      </c>
      <c r="BJ54" s="407" t="str">
        <f>IF(COUNTIF('別紙1-4(研修内容計画書)'!$I$216:$J$219,$C54),BJ$8,"")</f>
        <v/>
      </c>
      <c r="BK54" s="407" t="str">
        <f>IF(COUNTIF('別紙1-4(研修内容計画書)'!$I$220:$J$223,$C54),BK$8,"")</f>
        <v/>
      </c>
      <c r="BL54" s="407" t="str">
        <f>IF(COUNTIF('別紙1-4(研修内容計画書)'!$I$224:$J$227,$C54),BL$8,"")</f>
        <v/>
      </c>
      <c r="BM54" s="407" t="str">
        <f>IF(COUNTIF('別紙1-4(研修内容計画書)'!$I$228:$J$231,$C54),BM$8,"")</f>
        <v/>
      </c>
      <c r="BN54" s="407" t="str">
        <f>IF(COUNTIF('別紙1-4(研修内容計画書)'!$I$232:$J$235,$C54),BN$8,"")</f>
        <v/>
      </c>
      <c r="BO54" s="407" t="str">
        <f>IF(COUNTIF('別紙1-4(研修内容計画書)'!$I$236:$J$239,$C54),BO$8,"")</f>
        <v/>
      </c>
      <c r="BP54" s="407" t="str">
        <f>IF(COUNTIF('別紙1-4(研修内容計画書)'!$I$240:$J$243,$C54),BP$8,"")</f>
        <v/>
      </c>
      <c r="BQ54" s="407" t="str">
        <f>IF(COUNTIF('別紙1-4(研修内容計画書)'!$I$244:$J$247,$C54),BQ$8,"")</f>
        <v/>
      </c>
      <c r="BR54" s="407" t="str">
        <f>IF(COUNTIF('別紙1-4(研修内容計画書)'!$I$248:$J$251,$C54),BR$8,"")</f>
        <v/>
      </c>
      <c r="BS54" s="407" t="str">
        <f>IF(COUNTIF('別紙1-4(研修内容計画書)'!$I$252:$J$255,$C54),BS$8,"")</f>
        <v/>
      </c>
      <c r="BT54" s="407" t="str">
        <f>IF(COUNTIF('別紙1-4(研修内容計画書)'!$I$256:$J$259,$C54),BT$8,"")</f>
        <v/>
      </c>
      <c r="BU54" s="407" t="str">
        <f>IF(COUNTIF('別紙1-4(研修内容計画書)'!$I$260:$J$263,$C54),BU$8,"")</f>
        <v/>
      </c>
      <c r="BV54" s="407" t="str">
        <f>IF(COUNTIF('別紙1-4(研修内容計画書)'!$I$264:$J$267,$C54),BV$8,"")</f>
        <v/>
      </c>
      <c r="BW54" s="407" t="str">
        <f>IF(COUNTIF('別紙1-4(研修内容計画書)'!$I$268:$J$271,$C54),BW$8,"")</f>
        <v/>
      </c>
      <c r="BX54" s="407" t="str">
        <f>IF(COUNTIF('別紙1-4(研修内容計画書)'!$I$272:$J$275,$C54),BX$8,"")</f>
        <v/>
      </c>
      <c r="BY54" s="407" t="str">
        <f>IF(COUNTIF('別紙1-4(研修内容計画書)'!$I$276:$J$279,$C54),BY$8,"")</f>
        <v/>
      </c>
      <c r="BZ54" s="407" t="str">
        <f>IF(COUNTIF('別紙1-4(研修内容計画書)'!$I$280:$J$283,$C54),BZ$8,"")</f>
        <v/>
      </c>
      <c r="CA54" s="407" t="str">
        <f>IF(COUNTIF('別紙1-4(研修内容計画書)'!$I$284:$J$287,$C54),CA$8,"")</f>
        <v/>
      </c>
      <c r="CB54" s="407" t="str">
        <f>IF(COUNTIF('別紙1-4(研修内容計画書)'!$I$288:$J$291,$C54),CB$8,"")</f>
        <v/>
      </c>
      <c r="CC54" s="407" t="str">
        <f>IF(COUNTIF('別紙1-4(研修内容計画書)'!$I$292:$J$295,$C54),CC$8,"")</f>
        <v/>
      </c>
      <c r="CD54" s="408"/>
      <c r="CE54" s="409"/>
      <c r="CF54" s="132"/>
    </row>
    <row r="55" spans="1:84" ht="18.75" customHeight="1">
      <c r="A55" s="416">
        <v>42</v>
      </c>
      <c r="B55" s="417" t="str">
        <f>IF(AND('別紙1-7(研修責任者教育担当者)'!E59="〇",'別紙1-7(研修責任者教育担当者)'!F59="〇"),"専任・兼任",IF('別紙1-7(研修責任者教育担当者)'!E59="〇","専任",IF('別紙1-7(研修責任者教育担当者)'!F59="〇","兼任","")))</f>
        <v/>
      </c>
      <c r="C55" s="418">
        <f>VLOOKUP(A55,'別紙1-7(研修責任者教育担当者)'!$B$18:$C$97,2,0)</f>
        <v>0</v>
      </c>
      <c r="D55" s="464" t="s">
        <v>206</v>
      </c>
      <c r="E55" s="465"/>
      <c r="F55" s="403" t="e">
        <f t="shared" si="6"/>
        <v>#DIV/0!</v>
      </c>
      <c r="G55" s="404" t="e">
        <f t="shared" si="7"/>
        <v>#DIV/0!</v>
      </c>
      <c r="H55" s="405">
        <f t="shared" si="5"/>
        <v>0</v>
      </c>
      <c r="I55" s="405"/>
      <c r="J55" s="406" t="str">
        <f>IF(COUNTIF('別紙1-4(研修内容計画書)'!$I$8:$J$11,$C55),J$8,"")</f>
        <v/>
      </c>
      <c r="K55" s="407" t="str">
        <f>IF(COUNTIF('別紙1-4(研修内容計画書)'!$I$12:$J$15,$C55),K$8,"")</f>
        <v/>
      </c>
      <c r="L55" s="407" t="str">
        <f>IF(COUNTIF('別紙1-4(研修内容計画書)'!$I$16:$J$19,$C55),L$8,"")</f>
        <v/>
      </c>
      <c r="M55" s="407" t="str">
        <f>IF(COUNTIF('別紙1-4(研修内容計画書)'!$I$20:$J$23,$C55),M$8,"")</f>
        <v/>
      </c>
      <c r="N55" s="407" t="str">
        <f>IF(COUNTIF('別紙1-4(研修内容計画書)'!$I$24:$J$27,$C55),N$8,"")</f>
        <v/>
      </c>
      <c r="O55" s="407" t="str">
        <f>IF(COUNTIF('別紙1-4(研修内容計画書)'!$I$28:$J$31,$C55),O$8,"")</f>
        <v/>
      </c>
      <c r="P55" s="407" t="str">
        <f>IF(COUNTIF('別紙1-4(研修内容計画書)'!$I$32:$J$35,$C55),P$8,"")</f>
        <v/>
      </c>
      <c r="Q55" s="407" t="str">
        <f>IF(COUNTIF('別紙1-4(研修内容計画書)'!$I$36:$J$39,$C55),Q$8,"")</f>
        <v/>
      </c>
      <c r="R55" s="407" t="str">
        <f>IF(COUNTIF('別紙1-4(研修内容計画書)'!$I$40:$J$43,$C55),R$8,"")</f>
        <v/>
      </c>
      <c r="S55" s="407" t="str">
        <f>IF(COUNTIF('別紙1-4(研修内容計画書)'!$I$44:$J$47,$C55),S$8,"")</f>
        <v/>
      </c>
      <c r="T55" s="407" t="str">
        <f>IF(COUNTIF('別紙1-4(研修内容計画書)'!$I$48:$J$51,$C55),T$8,"")</f>
        <v/>
      </c>
      <c r="U55" s="407" t="str">
        <f>IF(COUNTIF('別紙1-4(研修内容計画書)'!$I$52:$J$55,$C55),U$8,"")</f>
        <v/>
      </c>
      <c r="V55" s="407" t="str">
        <f>IF(COUNTIF('別紙1-4(研修内容計画書)'!$I$56:$J$59,$C55),V$8,"")</f>
        <v/>
      </c>
      <c r="W55" s="407" t="str">
        <f>IF(COUNTIF('別紙1-4(研修内容計画書)'!$I$60:$J$63,$C55),W$8,"")</f>
        <v/>
      </c>
      <c r="X55" s="407" t="str">
        <f>IF(COUNTIF('別紙1-4(研修内容計画書)'!$I$64:$J$67,$C55),X$8,"")</f>
        <v/>
      </c>
      <c r="Y55" s="407" t="str">
        <f>IF(COUNTIF('別紙1-4(研修内容計画書)'!$I$68:$J$71,$C55),Y$8,"")</f>
        <v/>
      </c>
      <c r="Z55" s="407" t="str">
        <f>IF(COUNTIF('別紙1-4(研修内容計画書)'!$I$72:$J$75,$C55),Z$8,"")</f>
        <v/>
      </c>
      <c r="AA55" s="407" t="str">
        <f>IF(COUNTIF('別紙1-4(研修内容計画書)'!$I$76:$J$79,$C55),AA$8,"")</f>
        <v/>
      </c>
      <c r="AB55" s="407" t="str">
        <f>IF(COUNTIF('別紙1-4(研修内容計画書)'!$I$80:$J$83,$C55),AB$8,"")</f>
        <v/>
      </c>
      <c r="AC55" s="407" t="str">
        <f>IF(COUNTIF('別紙1-4(研修内容計画書)'!$I$84:$J$87,$C55),AC$8,"")</f>
        <v/>
      </c>
      <c r="AD55" s="407" t="str">
        <f>IF(COUNTIF('別紙1-4(研修内容計画書)'!$I$88:$J$91,$C55),AD$8,"")</f>
        <v/>
      </c>
      <c r="AE55" s="407" t="str">
        <f>IF(COUNTIF('別紙1-4(研修内容計画書)'!$I$92:$J$95,$C55),AE$8,"")</f>
        <v/>
      </c>
      <c r="AF55" s="407" t="str">
        <f>IF(COUNTIF('別紙1-4(研修内容計画書)'!$I$96:$J$99,$C55),AF$8,"")</f>
        <v/>
      </c>
      <c r="AG55" s="407" t="str">
        <f>IF(COUNTIF('別紙1-4(研修内容計画書)'!$I$100:$J$103,$C55),AG$8,"")</f>
        <v/>
      </c>
      <c r="AH55" s="407" t="str">
        <f>IF(COUNTIF('別紙1-4(研修内容計画書)'!$I$104:$J$107,$C55),AH$8,"")</f>
        <v/>
      </c>
      <c r="AI55" s="407" t="str">
        <f>IF(COUNTIF('別紙1-4(研修内容計画書)'!$I$108:$J$111,$C55),AI$8,"")</f>
        <v/>
      </c>
      <c r="AJ55" s="407" t="str">
        <f>IF(COUNTIF('別紙1-4(研修内容計画書)'!$I$112:$J$115,$C55),AJ$8,"")</f>
        <v/>
      </c>
      <c r="AK55" s="407" t="str">
        <f>IF(COUNTIF('別紙1-4(研修内容計画書)'!$I$116:$J$119,$C55),AK$8,"")</f>
        <v/>
      </c>
      <c r="AL55" s="407" t="str">
        <f>IF(COUNTIF('別紙1-4(研修内容計画書)'!$I$120:$J$123,$C55),AL$8,"")</f>
        <v/>
      </c>
      <c r="AM55" s="407" t="str">
        <f>IF(COUNTIF('別紙1-4(研修内容計画書)'!$I$124:$J$127,$C55),AM$8,"")</f>
        <v/>
      </c>
      <c r="AN55" s="407" t="str">
        <f>IF(COUNTIF('別紙1-4(研修内容計画書)'!$I$128:$J$131,$C55),AN$8,"")</f>
        <v/>
      </c>
      <c r="AO55" s="407" t="str">
        <f>IF(COUNTIF('別紙1-4(研修内容計画書)'!$I$132:$J$135,$C55),AO$8,"")</f>
        <v/>
      </c>
      <c r="AP55" s="407" t="str">
        <f>IF(COUNTIF('別紙1-4(研修内容計画書)'!$I$136:$J$139,$C55),AP$8,"")</f>
        <v/>
      </c>
      <c r="AQ55" s="407" t="str">
        <f>IF(COUNTIF('別紙1-4(研修内容計画書)'!$I$140:$J$143,$C55),AQ$8,"")</f>
        <v/>
      </c>
      <c r="AR55" s="407" t="str">
        <f>IF(COUNTIF('別紙1-4(研修内容計画書)'!$I$144:$J$147,$C55),AR$8,"")</f>
        <v/>
      </c>
      <c r="AS55" s="407" t="str">
        <f>IF(COUNTIF('別紙1-4(研修内容計画書)'!$I$148:$J$151,$C55),AS$8,"")</f>
        <v/>
      </c>
      <c r="AT55" s="407" t="str">
        <f>IF(COUNTIF('別紙1-4(研修内容計画書)'!$I$152:$J$155,$C55),AT$8,"")</f>
        <v/>
      </c>
      <c r="AU55" s="407" t="str">
        <f>IF(COUNTIF('別紙1-4(研修内容計画書)'!$I$156:$J$159,$C55),AU$8,"")</f>
        <v/>
      </c>
      <c r="AV55" s="407" t="str">
        <f>IF(COUNTIF('別紙1-4(研修内容計画書)'!$I$160:$J$163,$C55),AV$8,"")</f>
        <v/>
      </c>
      <c r="AW55" s="407" t="str">
        <f>IF(COUNTIF('別紙1-4(研修内容計画書)'!$I$164:$J$167,$C55),AW$8,"")</f>
        <v/>
      </c>
      <c r="AX55" s="407" t="str">
        <f>IF(COUNTIF('別紙1-4(研修内容計画書)'!$I$168:$J$171,$C55),AX$8,"")</f>
        <v/>
      </c>
      <c r="AY55" s="407" t="str">
        <f>IF(COUNTIF('別紙1-4(研修内容計画書)'!$I$172:$J$175,$C55),AY$8,"")</f>
        <v/>
      </c>
      <c r="AZ55" s="407" t="str">
        <f>IF(COUNTIF('別紙1-4(研修内容計画書)'!$I$176:$J$179,$C55),AZ$8,"")</f>
        <v/>
      </c>
      <c r="BA55" s="407" t="str">
        <f>IF(COUNTIF('別紙1-4(研修内容計画書)'!$I$180:$J$183,$C55),BA$8,"")</f>
        <v/>
      </c>
      <c r="BB55" s="407" t="str">
        <f>IF(COUNTIF('別紙1-4(研修内容計画書)'!$I$184:$J$187,$C55),BB$8,"")</f>
        <v/>
      </c>
      <c r="BC55" s="407" t="str">
        <f>IF(COUNTIF('別紙1-4(研修内容計画書)'!$I$188:$J$191,$C55),BC$8,"")</f>
        <v/>
      </c>
      <c r="BD55" s="407" t="str">
        <f>IF(COUNTIF('別紙1-4(研修内容計画書)'!$I$192:$J$195,$C55),BD$8,"")</f>
        <v/>
      </c>
      <c r="BE55" s="407" t="str">
        <f>IF(COUNTIF('別紙1-4(研修内容計画書)'!$I$196:$J$199,$C55),BE$8,"")</f>
        <v/>
      </c>
      <c r="BF55" s="407" t="str">
        <f>IF(COUNTIF('別紙1-4(研修内容計画書)'!$I$200:$J$203,$C55),BF$8,"")</f>
        <v/>
      </c>
      <c r="BG55" s="407" t="str">
        <f>IF(COUNTIF('別紙1-4(研修内容計画書)'!$I$204:$J$207,$C55),BG$8,"")</f>
        <v/>
      </c>
      <c r="BH55" s="407" t="str">
        <f>IF(COUNTIF('別紙1-4(研修内容計画書)'!$I$208:$J$211,$C55),BH$8,"")</f>
        <v/>
      </c>
      <c r="BI55" s="407" t="str">
        <f>IF(COUNTIF('別紙1-4(研修内容計画書)'!$I$212:$J$215,$C55),BI$8,"")</f>
        <v/>
      </c>
      <c r="BJ55" s="407" t="str">
        <f>IF(COUNTIF('別紙1-4(研修内容計画書)'!$I$216:$J$219,$C55),BJ$8,"")</f>
        <v/>
      </c>
      <c r="BK55" s="407" t="str">
        <f>IF(COUNTIF('別紙1-4(研修内容計画書)'!$I$220:$J$223,$C55),BK$8,"")</f>
        <v/>
      </c>
      <c r="BL55" s="407" t="str">
        <f>IF(COUNTIF('別紙1-4(研修内容計画書)'!$I$224:$J$227,$C55),BL$8,"")</f>
        <v/>
      </c>
      <c r="BM55" s="407" t="str">
        <f>IF(COUNTIF('別紙1-4(研修内容計画書)'!$I$228:$J$231,$C55),BM$8,"")</f>
        <v/>
      </c>
      <c r="BN55" s="407" t="str">
        <f>IF(COUNTIF('別紙1-4(研修内容計画書)'!$I$232:$J$235,$C55),BN$8,"")</f>
        <v/>
      </c>
      <c r="BO55" s="407" t="str">
        <f>IF(COUNTIF('別紙1-4(研修内容計画書)'!$I$236:$J$239,$C55),BO$8,"")</f>
        <v/>
      </c>
      <c r="BP55" s="407" t="str">
        <f>IF(COUNTIF('別紙1-4(研修内容計画書)'!$I$240:$J$243,$C55),BP$8,"")</f>
        <v/>
      </c>
      <c r="BQ55" s="407" t="str">
        <f>IF(COUNTIF('別紙1-4(研修内容計画書)'!$I$244:$J$247,$C55),BQ$8,"")</f>
        <v/>
      </c>
      <c r="BR55" s="407" t="str">
        <f>IF(COUNTIF('別紙1-4(研修内容計画書)'!$I$248:$J$251,$C55),BR$8,"")</f>
        <v/>
      </c>
      <c r="BS55" s="407" t="str">
        <f>IF(COUNTIF('別紙1-4(研修内容計画書)'!$I$252:$J$255,$C55),BS$8,"")</f>
        <v/>
      </c>
      <c r="BT55" s="407" t="str">
        <f>IF(COUNTIF('別紙1-4(研修内容計画書)'!$I$256:$J$259,$C55),BT$8,"")</f>
        <v/>
      </c>
      <c r="BU55" s="407" t="str">
        <f>IF(COUNTIF('別紙1-4(研修内容計画書)'!$I$260:$J$263,$C55),BU$8,"")</f>
        <v/>
      </c>
      <c r="BV55" s="407" t="str">
        <f>IF(COUNTIF('別紙1-4(研修内容計画書)'!$I$264:$J$267,$C55),BV$8,"")</f>
        <v/>
      </c>
      <c r="BW55" s="407" t="str">
        <f>IF(COUNTIF('別紙1-4(研修内容計画書)'!$I$268:$J$271,$C55),BW$8,"")</f>
        <v/>
      </c>
      <c r="BX55" s="407" t="str">
        <f>IF(COUNTIF('別紙1-4(研修内容計画書)'!$I$272:$J$275,$C55),BX$8,"")</f>
        <v/>
      </c>
      <c r="BY55" s="407" t="str">
        <f>IF(COUNTIF('別紙1-4(研修内容計画書)'!$I$276:$J$279,$C55),BY$8,"")</f>
        <v/>
      </c>
      <c r="BZ55" s="407" t="str">
        <f>IF(COUNTIF('別紙1-4(研修内容計画書)'!$I$280:$J$283,$C55),BZ$8,"")</f>
        <v/>
      </c>
      <c r="CA55" s="407" t="str">
        <f>IF(COUNTIF('別紙1-4(研修内容計画書)'!$I$284:$J$287,$C55),CA$8,"")</f>
        <v/>
      </c>
      <c r="CB55" s="407" t="str">
        <f>IF(COUNTIF('別紙1-4(研修内容計画書)'!$I$288:$J$291,$C55),CB$8,"")</f>
        <v/>
      </c>
      <c r="CC55" s="407" t="str">
        <f>IF(COUNTIF('別紙1-4(研修内容計画書)'!$I$292:$J$295,$C55),CC$8,"")</f>
        <v/>
      </c>
      <c r="CD55" s="408"/>
      <c r="CE55" s="409"/>
      <c r="CF55" s="132"/>
    </row>
    <row r="56" spans="1:84" ht="18.75" customHeight="1">
      <c r="A56" s="416">
        <v>43</v>
      </c>
      <c r="B56" s="417" t="str">
        <f>IF(AND('別紙1-7(研修責任者教育担当者)'!E60="〇",'別紙1-7(研修責任者教育担当者)'!F60="〇"),"専任・兼任",IF('別紙1-7(研修責任者教育担当者)'!E60="〇","専任",IF('別紙1-7(研修責任者教育担当者)'!F60="〇","兼任","")))</f>
        <v/>
      </c>
      <c r="C56" s="418">
        <f>VLOOKUP(A56,'別紙1-7(研修責任者教育担当者)'!$B$18:$C$97,2,0)</f>
        <v>0</v>
      </c>
      <c r="D56" s="464" t="s">
        <v>206</v>
      </c>
      <c r="E56" s="465"/>
      <c r="F56" s="403" t="e">
        <f t="shared" si="6"/>
        <v>#DIV/0!</v>
      </c>
      <c r="G56" s="404" t="e">
        <f t="shared" si="7"/>
        <v>#DIV/0!</v>
      </c>
      <c r="H56" s="405">
        <f t="shared" si="5"/>
        <v>0</v>
      </c>
      <c r="I56" s="405"/>
      <c r="J56" s="406" t="str">
        <f>IF(COUNTIF('別紙1-4(研修内容計画書)'!$I$8:$J$11,$C56),J$8,"")</f>
        <v/>
      </c>
      <c r="K56" s="407" t="str">
        <f>IF(COUNTIF('別紙1-4(研修内容計画書)'!$I$12:$J$15,$C56),K$8,"")</f>
        <v/>
      </c>
      <c r="L56" s="407" t="str">
        <f>IF(COUNTIF('別紙1-4(研修内容計画書)'!$I$16:$J$19,$C56),L$8,"")</f>
        <v/>
      </c>
      <c r="M56" s="407" t="str">
        <f>IF(COUNTIF('別紙1-4(研修内容計画書)'!$I$20:$J$23,$C56),M$8,"")</f>
        <v/>
      </c>
      <c r="N56" s="407" t="str">
        <f>IF(COUNTIF('別紙1-4(研修内容計画書)'!$I$24:$J$27,$C56),N$8,"")</f>
        <v/>
      </c>
      <c r="O56" s="407" t="str">
        <f>IF(COUNTIF('別紙1-4(研修内容計画書)'!$I$28:$J$31,$C56),O$8,"")</f>
        <v/>
      </c>
      <c r="P56" s="407" t="str">
        <f>IF(COUNTIF('別紙1-4(研修内容計画書)'!$I$32:$J$35,$C56),P$8,"")</f>
        <v/>
      </c>
      <c r="Q56" s="407" t="str">
        <f>IF(COUNTIF('別紙1-4(研修内容計画書)'!$I$36:$J$39,$C56),Q$8,"")</f>
        <v/>
      </c>
      <c r="R56" s="407" t="str">
        <f>IF(COUNTIF('別紙1-4(研修内容計画書)'!$I$40:$J$43,$C56),R$8,"")</f>
        <v/>
      </c>
      <c r="S56" s="407" t="str">
        <f>IF(COUNTIF('別紙1-4(研修内容計画書)'!$I$44:$J$47,$C56),S$8,"")</f>
        <v/>
      </c>
      <c r="T56" s="407" t="str">
        <f>IF(COUNTIF('別紙1-4(研修内容計画書)'!$I$48:$J$51,$C56),T$8,"")</f>
        <v/>
      </c>
      <c r="U56" s="407" t="str">
        <f>IF(COUNTIF('別紙1-4(研修内容計画書)'!$I$52:$J$55,$C56),U$8,"")</f>
        <v/>
      </c>
      <c r="V56" s="407" t="str">
        <f>IF(COUNTIF('別紙1-4(研修内容計画書)'!$I$56:$J$59,$C56),V$8,"")</f>
        <v/>
      </c>
      <c r="W56" s="407" t="str">
        <f>IF(COUNTIF('別紙1-4(研修内容計画書)'!$I$60:$J$63,$C56),W$8,"")</f>
        <v/>
      </c>
      <c r="X56" s="407" t="str">
        <f>IF(COUNTIF('別紙1-4(研修内容計画書)'!$I$64:$J$67,$C56),X$8,"")</f>
        <v/>
      </c>
      <c r="Y56" s="407" t="str">
        <f>IF(COUNTIF('別紙1-4(研修内容計画書)'!$I$68:$J$71,$C56),Y$8,"")</f>
        <v/>
      </c>
      <c r="Z56" s="407" t="str">
        <f>IF(COUNTIF('別紙1-4(研修内容計画書)'!$I$72:$J$75,$C56),Z$8,"")</f>
        <v/>
      </c>
      <c r="AA56" s="407" t="str">
        <f>IF(COUNTIF('別紙1-4(研修内容計画書)'!$I$76:$J$79,$C56),AA$8,"")</f>
        <v/>
      </c>
      <c r="AB56" s="407" t="str">
        <f>IF(COUNTIF('別紙1-4(研修内容計画書)'!$I$80:$J$83,$C56),AB$8,"")</f>
        <v/>
      </c>
      <c r="AC56" s="407" t="str">
        <f>IF(COUNTIF('別紙1-4(研修内容計画書)'!$I$84:$J$87,$C56),AC$8,"")</f>
        <v/>
      </c>
      <c r="AD56" s="407" t="str">
        <f>IF(COUNTIF('別紙1-4(研修内容計画書)'!$I$88:$J$91,$C56),AD$8,"")</f>
        <v/>
      </c>
      <c r="AE56" s="407" t="str">
        <f>IF(COUNTIF('別紙1-4(研修内容計画書)'!$I$92:$J$95,$C56),AE$8,"")</f>
        <v/>
      </c>
      <c r="AF56" s="407" t="str">
        <f>IF(COUNTIF('別紙1-4(研修内容計画書)'!$I$96:$J$99,$C56),AF$8,"")</f>
        <v/>
      </c>
      <c r="AG56" s="407" t="str">
        <f>IF(COUNTIF('別紙1-4(研修内容計画書)'!$I$100:$J$103,$C56),AG$8,"")</f>
        <v/>
      </c>
      <c r="AH56" s="407" t="str">
        <f>IF(COUNTIF('別紙1-4(研修内容計画書)'!$I$104:$J$107,$C56),AH$8,"")</f>
        <v/>
      </c>
      <c r="AI56" s="407" t="str">
        <f>IF(COUNTIF('別紙1-4(研修内容計画書)'!$I$108:$J$111,$C56),AI$8,"")</f>
        <v/>
      </c>
      <c r="AJ56" s="407" t="str">
        <f>IF(COUNTIF('別紙1-4(研修内容計画書)'!$I$112:$J$115,$C56),AJ$8,"")</f>
        <v/>
      </c>
      <c r="AK56" s="407" t="str">
        <f>IF(COUNTIF('別紙1-4(研修内容計画書)'!$I$116:$J$119,$C56),AK$8,"")</f>
        <v/>
      </c>
      <c r="AL56" s="407" t="str">
        <f>IF(COUNTIF('別紙1-4(研修内容計画書)'!$I$120:$J$123,$C56),AL$8,"")</f>
        <v/>
      </c>
      <c r="AM56" s="407" t="str">
        <f>IF(COUNTIF('別紙1-4(研修内容計画書)'!$I$124:$J$127,$C56),AM$8,"")</f>
        <v/>
      </c>
      <c r="AN56" s="407" t="str">
        <f>IF(COUNTIF('別紙1-4(研修内容計画書)'!$I$128:$J$131,$C56),AN$8,"")</f>
        <v/>
      </c>
      <c r="AO56" s="407" t="str">
        <f>IF(COUNTIF('別紙1-4(研修内容計画書)'!$I$132:$J$135,$C56),AO$8,"")</f>
        <v/>
      </c>
      <c r="AP56" s="407" t="str">
        <f>IF(COUNTIF('別紙1-4(研修内容計画書)'!$I$136:$J$139,$C56),AP$8,"")</f>
        <v/>
      </c>
      <c r="AQ56" s="407" t="str">
        <f>IF(COUNTIF('別紙1-4(研修内容計画書)'!$I$140:$J$143,$C56),AQ$8,"")</f>
        <v/>
      </c>
      <c r="AR56" s="407" t="str">
        <f>IF(COUNTIF('別紙1-4(研修内容計画書)'!$I$144:$J$147,$C56),AR$8,"")</f>
        <v/>
      </c>
      <c r="AS56" s="407" t="str">
        <f>IF(COUNTIF('別紙1-4(研修内容計画書)'!$I$148:$J$151,$C56),AS$8,"")</f>
        <v/>
      </c>
      <c r="AT56" s="407" t="str">
        <f>IF(COUNTIF('別紙1-4(研修内容計画書)'!$I$152:$J$155,$C56),AT$8,"")</f>
        <v/>
      </c>
      <c r="AU56" s="407" t="str">
        <f>IF(COUNTIF('別紙1-4(研修内容計画書)'!$I$156:$J$159,$C56),AU$8,"")</f>
        <v/>
      </c>
      <c r="AV56" s="407" t="str">
        <f>IF(COUNTIF('別紙1-4(研修内容計画書)'!$I$160:$J$163,$C56),AV$8,"")</f>
        <v/>
      </c>
      <c r="AW56" s="407" t="str">
        <f>IF(COUNTIF('別紙1-4(研修内容計画書)'!$I$164:$J$167,$C56),AW$8,"")</f>
        <v/>
      </c>
      <c r="AX56" s="407" t="str">
        <f>IF(COUNTIF('別紙1-4(研修内容計画書)'!$I$168:$J$171,$C56),AX$8,"")</f>
        <v/>
      </c>
      <c r="AY56" s="407" t="str">
        <f>IF(COUNTIF('別紙1-4(研修内容計画書)'!$I$172:$J$175,$C56),AY$8,"")</f>
        <v/>
      </c>
      <c r="AZ56" s="407" t="str">
        <f>IF(COUNTIF('別紙1-4(研修内容計画書)'!$I$176:$J$179,$C56),AZ$8,"")</f>
        <v/>
      </c>
      <c r="BA56" s="407" t="str">
        <f>IF(COUNTIF('別紙1-4(研修内容計画書)'!$I$180:$J$183,$C56),BA$8,"")</f>
        <v/>
      </c>
      <c r="BB56" s="407" t="str">
        <f>IF(COUNTIF('別紙1-4(研修内容計画書)'!$I$184:$J$187,$C56),BB$8,"")</f>
        <v/>
      </c>
      <c r="BC56" s="407" t="str">
        <f>IF(COUNTIF('別紙1-4(研修内容計画書)'!$I$188:$J$191,$C56),BC$8,"")</f>
        <v/>
      </c>
      <c r="BD56" s="407" t="str">
        <f>IF(COUNTIF('別紙1-4(研修内容計画書)'!$I$192:$J$195,$C56),BD$8,"")</f>
        <v/>
      </c>
      <c r="BE56" s="407" t="str">
        <f>IF(COUNTIF('別紙1-4(研修内容計画書)'!$I$196:$J$199,$C56),BE$8,"")</f>
        <v/>
      </c>
      <c r="BF56" s="407" t="str">
        <f>IF(COUNTIF('別紙1-4(研修内容計画書)'!$I$200:$J$203,$C56),BF$8,"")</f>
        <v/>
      </c>
      <c r="BG56" s="407" t="str">
        <f>IF(COUNTIF('別紙1-4(研修内容計画書)'!$I$204:$J$207,$C56),BG$8,"")</f>
        <v/>
      </c>
      <c r="BH56" s="407" t="str">
        <f>IF(COUNTIF('別紙1-4(研修内容計画書)'!$I$208:$J$211,$C56),BH$8,"")</f>
        <v/>
      </c>
      <c r="BI56" s="407" t="str">
        <f>IF(COUNTIF('別紙1-4(研修内容計画書)'!$I$212:$J$215,$C56),BI$8,"")</f>
        <v/>
      </c>
      <c r="BJ56" s="407" t="str">
        <f>IF(COUNTIF('別紙1-4(研修内容計画書)'!$I$216:$J$219,$C56),BJ$8,"")</f>
        <v/>
      </c>
      <c r="BK56" s="407" t="str">
        <f>IF(COUNTIF('別紙1-4(研修内容計画書)'!$I$220:$J$223,$C56),BK$8,"")</f>
        <v/>
      </c>
      <c r="BL56" s="407" t="str">
        <f>IF(COUNTIF('別紙1-4(研修内容計画書)'!$I$224:$J$227,$C56),BL$8,"")</f>
        <v/>
      </c>
      <c r="BM56" s="407" t="str">
        <f>IF(COUNTIF('別紙1-4(研修内容計画書)'!$I$228:$J$231,$C56),BM$8,"")</f>
        <v/>
      </c>
      <c r="BN56" s="407" t="str">
        <f>IF(COUNTIF('別紙1-4(研修内容計画書)'!$I$232:$J$235,$C56),BN$8,"")</f>
        <v/>
      </c>
      <c r="BO56" s="407" t="str">
        <f>IF(COUNTIF('別紙1-4(研修内容計画書)'!$I$236:$J$239,$C56),BO$8,"")</f>
        <v/>
      </c>
      <c r="BP56" s="407" t="str">
        <f>IF(COUNTIF('別紙1-4(研修内容計画書)'!$I$240:$J$243,$C56),BP$8,"")</f>
        <v/>
      </c>
      <c r="BQ56" s="407" t="str">
        <f>IF(COUNTIF('別紙1-4(研修内容計画書)'!$I$244:$J$247,$C56),BQ$8,"")</f>
        <v/>
      </c>
      <c r="BR56" s="407" t="str">
        <f>IF(COUNTIF('別紙1-4(研修内容計画書)'!$I$248:$J$251,$C56),BR$8,"")</f>
        <v/>
      </c>
      <c r="BS56" s="407" t="str">
        <f>IF(COUNTIF('別紙1-4(研修内容計画書)'!$I$252:$J$255,$C56),BS$8,"")</f>
        <v/>
      </c>
      <c r="BT56" s="407" t="str">
        <f>IF(COUNTIF('別紙1-4(研修内容計画書)'!$I$256:$J$259,$C56),BT$8,"")</f>
        <v/>
      </c>
      <c r="BU56" s="407" t="str">
        <f>IF(COUNTIF('別紙1-4(研修内容計画書)'!$I$260:$J$263,$C56),BU$8,"")</f>
        <v/>
      </c>
      <c r="BV56" s="407" t="str">
        <f>IF(COUNTIF('別紙1-4(研修内容計画書)'!$I$264:$J$267,$C56),BV$8,"")</f>
        <v/>
      </c>
      <c r="BW56" s="407" t="str">
        <f>IF(COUNTIF('別紙1-4(研修内容計画書)'!$I$268:$J$271,$C56),BW$8,"")</f>
        <v/>
      </c>
      <c r="BX56" s="407" t="str">
        <f>IF(COUNTIF('別紙1-4(研修内容計画書)'!$I$272:$J$275,$C56),BX$8,"")</f>
        <v/>
      </c>
      <c r="BY56" s="407" t="str">
        <f>IF(COUNTIF('別紙1-4(研修内容計画書)'!$I$276:$J$279,$C56),BY$8,"")</f>
        <v/>
      </c>
      <c r="BZ56" s="407" t="str">
        <f>IF(COUNTIF('別紙1-4(研修内容計画書)'!$I$280:$J$283,$C56),BZ$8,"")</f>
        <v/>
      </c>
      <c r="CA56" s="407" t="str">
        <f>IF(COUNTIF('別紙1-4(研修内容計画書)'!$I$284:$J$287,$C56),CA$8,"")</f>
        <v/>
      </c>
      <c r="CB56" s="407" t="str">
        <f>IF(COUNTIF('別紙1-4(研修内容計画書)'!$I$288:$J$291,$C56),CB$8,"")</f>
        <v/>
      </c>
      <c r="CC56" s="407" t="str">
        <f>IF(COUNTIF('別紙1-4(研修内容計画書)'!$I$292:$J$295,$C56),CC$8,"")</f>
        <v/>
      </c>
      <c r="CD56" s="408"/>
      <c r="CE56" s="409"/>
      <c r="CF56" s="132"/>
    </row>
    <row r="57" spans="1:84" ht="18.75" customHeight="1">
      <c r="A57" s="416">
        <v>44</v>
      </c>
      <c r="B57" s="417" t="str">
        <f>IF(AND('別紙1-7(研修責任者教育担当者)'!E61="〇",'別紙1-7(研修責任者教育担当者)'!F61="〇"),"専任・兼任",IF('別紙1-7(研修責任者教育担当者)'!E61="〇","専任",IF('別紙1-7(研修責任者教育担当者)'!F61="〇","兼任","")))</f>
        <v/>
      </c>
      <c r="C57" s="418">
        <f>VLOOKUP(A57,'別紙1-7(研修責任者教育担当者)'!$B$18:$C$97,2,0)</f>
        <v>0</v>
      </c>
      <c r="D57" s="464" t="s">
        <v>206</v>
      </c>
      <c r="E57" s="465"/>
      <c r="F57" s="403" t="e">
        <f t="shared" si="6"/>
        <v>#DIV/0!</v>
      </c>
      <c r="G57" s="404" t="e">
        <f t="shared" si="7"/>
        <v>#DIV/0!</v>
      </c>
      <c r="H57" s="405">
        <f t="shared" si="5"/>
        <v>0</v>
      </c>
      <c r="I57" s="405"/>
      <c r="J57" s="406" t="str">
        <f>IF(COUNTIF('別紙1-4(研修内容計画書)'!$I$8:$J$11,$C57),J$8,"")</f>
        <v/>
      </c>
      <c r="K57" s="407" t="str">
        <f>IF(COUNTIF('別紙1-4(研修内容計画書)'!$I$12:$J$15,$C57),K$8,"")</f>
        <v/>
      </c>
      <c r="L57" s="407" t="str">
        <f>IF(COUNTIF('別紙1-4(研修内容計画書)'!$I$16:$J$19,$C57),L$8,"")</f>
        <v/>
      </c>
      <c r="M57" s="407" t="str">
        <f>IF(COUNTIF('別紙1-4(研修内容計画書)'!$I$20:$J$23,$C57),M$8,"")</f>
        <v/>
      </c>
      <c r="N57" s="407" t="str">
        <f>IF(COUNTIF('別紙1-4(研修内容計画書)'!$I$24:$J$27,$C57),N$8,"")</f>
        <v/>
      </c>
      <c r="O57" s="407" t="str">
        <f>IF(COUNTIF('別紙1-4(研修内容計画書)'!$I$28:$J$31,$C57),O$8,"")</f>
        <v/>
      </c>
      <c r="P57" s="407" t="str">
        <f>IF(COUNTIF('別紙1-4(研修内容計画書)'!$I$32:$J$35,$C57),P$8,"")</f>
        <v/>
      </c>
      <c r="Q57" s="407" t="str">
        <f>IF(COUNTIF('別紙1-4(研修内容計画書)'!$I$36:$J$39,$C57),Q$8,"")</f>
        <v/>
      </c>
      <c r="R57" s="407" t="str">
        <f>IF(COUNTIF('別紙1-4(研修内容計画書)'!$I$40:$J$43,$C57),R$8,"")</f>
        <v/>
      </c>
      <c r="S57" s="407" t="str">
        <f>IF(COUNTIF('別紙1-4(研修内容計画書)'!$I$44:$J$47,$C57),S$8,"")</f>
        <v/>
      </c>
      <c r="T57" s="407" t="str">
        <f>IF(COUNTIF('別紙1-4(研修内容計画書)'!$I$48:$J$51,$C57),T$8,"")</f>
        <v/>
      </c>
      <c r="U57" s="407" t="str">
        <f>IF(COUNTIF('別紙1-4(研修内容計画書)'!$I$52:$J$55,$C57),U$8,"")</f>
        <v/>
      </c>
      <c r="V57" s="407" t="str">
        <f>IF(COUNTIF('別紙1-4(研修内容計画書)'!$I$56:$J$59,$C57),V$8,"")</f>
        <v/>
      </c>
      <c r="W57" s="407" t="str">
        <f>IF(COUNTIF('別紙1-4(研修内容計画書)'!$I$60:$J$63,$C57),W$8,"")</f>
        <v/>
      </c>
      <c r="X57" s="407" t="str">
        <f>IF(COUNTIF('別紙1-4(研修内容計画書)'!$I$64:$J$67,$C57),X$8,"")</f>
        <v/>
      </c>
      <c r="Y57" s="407" t="str">
        <f>IF(COUNTIF('別紙1-4(研修内容計画書)'!$I$68:$J$71,$C57),Y$8,"")</f>
        <v/>
      </c>
      <c r="Z57" s="407" t="str">
        <f>IF(COUNTIF('別紙1-4(研修内容計画書)'!$I$72:$J$75,$C57),Z$8,"")</f>
        <v/>
      </c>
      <c r="AA57" s="407" t="str">
        <f>IF(COUNTIF('別紙1-4(研修内容計画書)'!$I$76:$J$79,$C57),AA$8,"")</f>
        <v/>
      </c>
      <c r="AB57" s="407" t="str">
        <f>IF(COUNTIF('別紙1-4(研修内容計画書)'!$I$80:$J$83,$C57),AB$8,"")</f>
        <v/>
      </c>
      <c r="AC57" s="407" t="str">
        <f>IF(COUNTIF('別紙1-4(研修内容計画書)'!$I$84:$J$87,$C57),AC$8,"")</f>
        <v/>
      </c>
      <c r="AD57" s="407" t="str">
        <f>IF(COUNTIF('別紙1-4(研修内容計画書)'!$I$88:$J$91,$C57),AD$8,"")</f>
        <v/>
      </c>
      <c r="AE57" s="407" t="str">
        <f>IF(COUNTIF('別紙1-4(研修内容計画書)'!$I$92:$J$95,$C57),AE$8,"")</f>
        <v/>
      </c>
      <c r="AF57" s="407" t="str">
        <f>IF(COUNTIF('別紙1-4(研修内容計画書)'!$I$96:$J$99,$C57),AF$8,"")</f>
        <v/>
      </c>
      <c r="AG57" s="407" t="str">
        <f>IF(COUNTIF('別紙1-4(研修内容計画書)'!$I$100:$J$103,$C57),AG$8,"")</f>
        <v/>
      </c>
      <c r="AH57" s="407" t="str">
        <f>IF(COUNTIF('別紙1-4(研修内容計画書)'!$I$104:$J$107,$C57),AH$8,"")</f>
        <v/>
      </c>
      <c r="AI57" s="407" t="str">
        <f>IF(COUNTIF('別紙1-4(研修内容計画書)'!$I$108:$J$111,$C57),AI$8,"")</f>
        <v/>
      </c>
      <c r="AJ57" s="407" t="str">
        <f>IF(COUNTIF('別紙1-4(研修内容計画書)'!$I$112:$J$115,$C57),AJ$8,"")</f>
        <v/>
      </c>
      <c r="AK57" s="407" t="str">
        <f>IF(COUNTIF('別紙1-4(研修内容計画書)'!$I$116:$J$119,$C57),AK$8,"")</f>
        <v/>
      </c>
      <c r="AL57" s="407" t="str">
        <f>IF(COUNTIF('別紙1-4(研修内容計画書)'!$I$120:$J$123,$C57),AL$8,"")</f>
        <v/>
      </c>
      <c r="AM57" s="407" t="str">
        <f>IF(COUNTIF('別紙1-4(研修内容計画書)'!$I$124:$J$127,$C57),AM$8,"")</f>
        <v/>
      </c>
      <c r="AN57" s="407" t="str">
        <f>IF(COUNTIF('別紙1-4(研修内容計画書)'!$I$128:$J$131,$C57),AN$8,"")</f>
        <v/>
      </c>
      <c r="AO57" s="407" t="str">
        <f>IF(COUNTIF('別紙1-4(研修内容計画書)'!$I$132:$J$135,$C57),AO$8,"")</f>
        <v/>
      </c>
      <c r="AP57" s="407" t="str">
        <f>IF(COUNTIF('別紙1-4(研修内容計画書)'!$I$136:$J$139,$C57),AP$8,"")</f>
        <v/>
      </c>
      <c r="AQ57" s="407" t="str">
        <f>IF(COUNTIF('別紙1-4(研修内容計画書)'!$I$140:$J$143,$C57),AQ$8,"")</f>
        <v/>
      </c>
      <c r="AR57" s="407" t="str">
        <f>IF(COUNTIF('別紙1-4(研修内容計画書)'!$I$144:$J$147,$C57),AR$8,"")</f>
        <v/>
      </c>
      <c r="AS57" s="407" t="str">
        <f>IF(COUNTIF('別紙1-4(研修内容計画書)'!$I$148:$J$151,$C57),AS$8,"")</f>
        <v/>
      </c>
      <c r="AT57" s="407" t="str">
        <f>IF(COUNTIF('別紙1-4(研修内容計画書)'!$I$152:$J$155,$C57),AT$8,"")</f>
        <v/>
      </c>
      <c r="AU57" s="407" t="str">
        <f>IF(COUNTIF('別紙1-4(研修内容計画書)'!$I$156:$J$159,$C57),AU$8,"")</f>
        <v/>
      </c>
      <c r="AV57" s="407" t="str">
        <f>IF(COUNTIF('別紙1-4(研修内容計画書)'!$I$160:$J$163,$C57),AV$8,"")</f>
        <v/>
      </c>
      <c r="AW57" s="407" t="str">
        <f>IF(COUNTIF('別紙1-4(研修内容計画書)'!$I$164:$J$167,$C57),AW$8,"")</f>
        <v/>
      </c>
      <c r="AX57" s="407" t="str">
        <f>IF(COUNTIF('別紙1-4(研修内容計画書)'!$I$168:$J$171,$C57),AX$8,"")</f>
        <v/>
      </c>
      <c r="AY57" s="407" t="str">
        <f>IF(COUNTIF('別紙1-4(研修内容計画書)'!$I$172:$J$175,$C57),AY$8,"")</f>
        <v/>
      </c>
      <c r="AZ57" s="407" t="str">
        <f>IF(COUNTIF('別紙1-4(研修内容計画書)'!$I$176:$J$179,$C57),AZ$8,"")</f>
        <v/>
      </c>
      <c r="BA57" s="407" t="str">
        <f>IF(COUNTIF('別紙1-4(研修内容計画書)'!$I$180:$J$183,$C57),BA$8,"")</f>
        <v/>
      </c>
      <c r="BB57" s="407" t="str">
        <f>IF(COUNTIF('別紙1-4(研修内容計画書)'!$I$184:$J$187,$C57),BB$8,"")</f>
        <v/>
      </c>
      <c r="BC57" s="407" t="str">
        <f>IF(COUNTIF('別紙1-4(研修内容計画書)'!$I$188:$J$191,$C57),BC$8,"")</f>
        <v/>
      </c>
      <c r="BD57" s="407" t="str">
        <f>IF(COUNTIF('別紙1-4(研修内容計画書)'!$I$192:$J$195,$C57),BD$8,"")</f>
        <v/>
      </c>
      <c r="BE57" s="407" t="str">
        <f>IF(COUNTIF('別紙1-4(研修内容計画書)'!$I$196:$J$199,$C57),BE$8,"")</f>
        <v/>
      </c>
      <c r="BF57" s="407" t="str">
        <f>IF(COUNTIF('別紙1-4(研修内容計画書)'!$I$200:$J$203,$C57),BF$8,"")</f>
        <v/>
      </c>
      <c r="BG57" s="407" t="str">
        <f>IF(COUNTIF('別紙1-4(研修内容計画書)'!$I$204:$J$207,$C57),BG$8,"")</f>
        <v/>
      </c>
      <c r="BH57" s="407" t="str">
        <f>IF(COUNTIF('別紙1-4(研修内容計画書)'!$I$208:$J$211,$C57),BH$8,"")</f>
        <v/>
      </c>
      <c r="BI57" s="407" t="str">
        <f>IF(COUNTIF('別紙1-4(研修内容計画書)'!$I$212:$J$215,$C57),BI$8,"")</f>
        <v/>
      </c>
      <c r="BJ57" s="407" t="str">
        <f>IF(COUNTIF('別紙1-4(研修内容計画書)'!$I$216:$J$219,$C57),BJ$8,"")</f>
        <v/>
      </c>
      <c r="BK57" s="407" t="str">
        <f>IF(COUNTIF('別紙1-4(研修内容計画書)'!$I$220:$J$223,$C57),BK$8,"")</f>
        <v/>
      </c>
      <c r="BL57" s="407" t="str">
        <f>IF(COUNTIF('別紙1-4(研修内容計画書)'!$I$224:$J$227,$C57),BL$8,"")</f>
        <v/>
      </c>
      <c r="BM57" s="407" t="str">
        <f>IF(COUNTIF('別紙1-4(研修内容計画書)'!$I$228:$J$231,$C57),BM$8,"")</f>
        <v/>
      </c>
      <c r="BN57" s="407" t="str">
        <f>IF(COUNTIF('別紙1-4(研修内容計画書)'!$I$232:$J$235,$C57),BN$8,"")</f>
        <v/>
      </c>
      <c r="BO57" s="407" t="str">
        <f>IF(COUNTIF('別紙1-4(研修内容計画書)'!$I$236:$J$239,$C57),BO$8,"")</f>
        <v/>
      </c>
      <c r="BP57" s="407" t="str">
        <f>IF(COUNTIF('別紙1-4(研修内容計画書)'!$I$240:$J$243,$C57),BP$8,"")</f>
        <v/>
      </c>
      <c r="BQ57" s="407" t="str">
        <f>IF(COUNTIF('別紙1-4(研修内容計画書)'!$I$244:$J$247,$C57),BQ$8,"")</f>
        <v/>
      </c>
      <c r="BR57" s="407" t="str">
        <f>IF(COUNTIF('別紙1-4(研修内容計画書)'!$I$248:$J$251,$C57),BR$8,"")</f>
        <v/>
      </c>
      <c r="BS57" s="407" t="str">
        <f>IF(COUNTIF('別紙1-4(研修内容計画書)'!$I$252:$J$255,$C57),BS$8,"")</f>
        <v/>
      </c>
      <c r="BT57" s="407" t="str">
        <f>IF(COUNTIF('別紙1-4(研修内容計画書)'!$I$256:$J$259,$C57),BT$8,"")</f>
        <v/>
      </c>
      <c r="BU57" s="407" t="str">
        <f>IF(COUNTIF('別紙1-4(研修内容計画書)'!$I$260:$J$263,$C57),BU$8,"")</f>
        <v/>
      </c>
      <c r="BV57" s="407" t="str">
        <f>IF(COUNTIF('別紙1-4(研修内容計画書)'!$I$264:$J$267,$C57),BV$8,"")</f>
        <v/>
      </c>
      <c r="BW57" s="407" t="str">
        <f>IF(COUNTIF('別紙1-4(研修内容計画書)'!$I$268:$J$271,$C57),BW$8,"")</f>
        <v/>
      </c>
      <c r="BX57" s="407" t="str">
        <f>IF(COUNTIF('別紙1-4(研修内容計画書)'!$I$272:$J$275,$C57),BX$8,"")</f>
        <v/>
      </c>
      <c r="BY57" s="407" t="str">
        <f>IF(COUNTIF('別紙1-4(研修内容計画書)'!$I$276:$J$279,$C57),BY$8,"")</f>
        <v/>
      </c>
      <c r="BZ57" s="407" t="str">
        <f>IF(COUNTIF('別紙1-4(研修内容計画書)'!$I$280:$J$283,$C57),BZ$8,"")</f>
        <v/>
      </c>
      <c r="CA57" s="407" t="str">
        <f>IF(COUNTIF('別紙1-4(研修内容計画書)'!$I$284:$J$287,$C57),CA$8,"")</f>
        <v/>
      </c>
      <c r="CB57" s="407" t="str">
        <f>IF(COUNTIF('別紙1-4(研修内容計画書)'!$I$288:$J$291,$C57),CB$8,"")</f>
        <v/>
      </c>
      <c r="CC57" s="407" t="str">
        <f>IF(COUNTIF('別紙1-4(研修内容計画書)'!$I$292:$J$295,$C57),CC$8,"")</f>
        <v/>
      </c>
      <c r="CD57" s="408"/>
      <c r="CE57" s="409"/>
      <c r="CF57" s="132"/>
    </row>
    <row r="58" spans="1:84" ht="18.75" customHeight="1">
      <c r="A58" s="416">
        <v>45</v>
      </c>
      <c r="B58" s="417" t="str">
        <f>IF(AND('別紙1-7(研修責任者教育担当者)'!E62="〇",'別紙1-7(研修責任者教育担当者)'!F62="〇"),"専任・兼任",IF('別紙1-7(研修責任者教育担当者)'!E62="〇","専任",IF('別紙1-7(研修責任者教育担当者)'!F62="〇","兼任","")))</f>
        <v/>
      </c>
      <c r="C58" s="418">
        <f>VLOOKUP(A58,'別紙1-7(研修責任者教育担当者)'!$B$18:$C$97,2,0)</f>
        <v>0</v>
      </c>
      <c r="D58" s="464" t="s">
        <v>206</v>
      </c>
      <c r="E58" s="465"/>
      <c r="F58" s="403" t="e">
        <f t="shared" si="6"/>
        <v>#DIV/0!</v>
      </c>
      <c r="G58" s="404" t="e">
        <f t="shared" si="7"/>
        <v>#DIV/0!</v>
      </c>
      <c r="H58" s="405">
        <f t="shared" ref="H58:H93" si="8">SUM(J58:CD58)</f>
        <v>0</v>
      </c>
      <c r="I58" s="405"/>
      <c r="J58" s="406" t="str">
        <f>IF(COUNTIF('別紙1-4(研修内容計画書)'!$I$8:$J$11,$C58),J$8,"")</f>
        <v/>
      </c>
      <c r="K58" s="407" t="str">
        <f>IF(COUNTIF('別紙1-4(研修内容計画書)'!$I$12:$J$15,$C58),K$8,"")</f>
        <v/>
      </c>
      <c r="L58" s="407" t="str">
        <f>IF(COUNTIF('別紙1-4(研修内容計画書)'!$I$16:$J$19,$C58),L$8,"")</f>
        <v/>
      </c>
      <c r="M58" s="407" t="str">
        <f>IF(COUNTIF('別紙1-4(研修内容計画書)'!$I$20:$J$23,$C58),M$8,"")</f>
        <v/>
      </c>
      <c r="N58" s="407" t="str">
        <f>IF(COUNTIF('別紙1-4(研修内容計画書)'!$I$24:$J$27,$C58),N$8,"")</f>
        <v/>
      </c>
      <c r="O58" s="407" t="str">
        <f>IF(COUNTIF('別紙1-4(研修内容計画書)'!$I$28:$J$31,$C58),O$8,"")</f>
        <v/>
      </c>
      <c r="P58" s="407" t="str">
        <f>IF(COUNTIF('別紙1-4(研修内容計画書)'!$I$32:$J$35,$C58),P$8,"")</f>
        <v/>
      </c>
      <c r="Q58" s="407" t="str">
        <f>IF(COUNTIF('別紙1-4(研修内容計画書)'!$I$36:$J$39,$C58),Q$8,"")</f>
        <v/>
      </c>
      <c r="R58" s="407" t="str">
        <f>IF(COUNTIF('別紙1-4(研修内容計画書)'!$I$40:$J$43,$C58),R$8,"")</f>
        <v/>
      </c>
      <c r="S58" s="407" t="str">
        <f>IF(COUNTIF('別紙1-4(研修内容計画書)'!$I$44:$J$47,$C58),S$8,"")</f>
        <v/>
      </c>
      <c r="T58" s="407" t="str">
        <f>IF(COUNTIF('別紙1-4(研修内容計画書)'!$I$48:$J$51,$C58),T$8,"")</f>
        <v/>
      </c>
      <c r="U58" s="407" t="str">
        <f>IF(COUNTIF('別紙1-4(研修内容計画書)'!$I$52:$J$55,$C58),U$8,"")</f>
        <v/>
      </c>
      <c r="V58" s="407" t="str">
        <f>IF(COUNTIF('別紙1-4(研修内容計画書)'!$I$56:$J$59,$C58),V$8,"")</f>
        <v/>
      </c>
      <c r="W58" s="407" t="str">
        <f>IF(COUNTIF('別紙1-4(研修内容計画書)'!$I$60:$J$63,$C58),W$8,"")</f>
        <v/>
      </c>
      <c r="X58" s="407" t="str">
        <f>IF(COUNTIF('別紙1-4(研修内容計画書)'!$I$64:$J$67,$C58),X$8,"")</f>
        <v/>
      </c>
      <c r="Y58" s="407" t="str">
        <f>IF(COUNTIF('別紙1-4(研修内容計画書)'!$I$68:$J$71,$C58),Y$8,"")</f>
        <v/>
      </c>
      <c r="Z58" s="407" t="str">
        <f>IF(COUNTIF('別紙1-4(研修内容計画書)'!$I$72:$J$75,$C58),Z$8,"")</f>
        <v/>
      </c>
      <c r="AA58" s="407" t="str">
        <f>IF(COUNTIF('別紙1-4(研修内容計画書)'!$I$76:$J$79,$C58),AA$8,"")</f>
        <v/>
      </c>
      <c r="AB58" s="407" t="str">
        <f>IF(COUNTIF('別紙1-4(研修内容計画書)'!$I$80:$J$83,$C58),AB$8,"")</f>
        <v/>
      </c>
      <c r="AC58" s="407" t="str">
        <f>IF(COUNTIF('別紙1-4(研修内容計画書)'!$I$84:$J$87,$C58),AC$8,"")</f>
        <v/>
      </c>
      <c r="AD58" s="407" t="str">
        <f>IF(COUNTIF('別紙1-4(研修内容計画書)'!$I$88:$J$91,$C58),AD$8,"")</f>
        <v/>
      </c>
      <c r="AE58" s="407" t="str">
        <f>IF(COUNTIF('別紙1-4(研修内容計画書)'!$I$92:$J$95,$C58),AE$8,"")</f>
        <v/>
      </c>
      <c r="AF58" s="407" t="str">
        <f>IF(COUNTIF('別紙1-4(研修内容計画書)'!$I$96:$J$99,$C58),AF$8,"")</f>
        <v/>
      </c>
      <c r="AG58" s="407" t="str">
        <f>IF(COUNTIF('別紙1-4(研修内容計画書)'!$I$100:$J$103,$C58),AG$8,"")</f>
        <v/>
      </c>
      <c r="AH58" s="407" t="str">
        <f>IF(COUNTIF('別紙1-4(研修内容計画書)'!$I$104:$J$107,$C58),AH$8,"")</f>
        <v/>
      </c>
      <c r="AI58" s="407" t="str">
        <f>IF(COUNTIF('別紙1-4(研修内容計画書)'!$I$108:$J$111,$C58),AI$8,"")</f>
        <v/>
      </c>
      <c r="AJ58" s="407" t="str">
        <f>IF(COUNTIF('別紙1-4(研修内容計画書)'!$I$112:$J$115,$C58),AJ$8,"")</f>
        <v/>
      </c>
      <c r="AK58" s="407" t="str">
        <f>IF(COUNTIF('別紙1-4(研修内容計画書)'!$I$116:$J$119,$C58),AK$8,"")</f>
        <v/>
      </c>
      <c r="AL58" s="407" t="str">
        <f>IF(COUNTIF('別紙1-4(研修内容計画書)'!$I$120:$J$123,$C58),AL$8,"")</f>
        <v/>
      </c>
      <c r="AM58" s="407" t="str">
        <f>IF(COUNTIF('別紙1-4(研修内容計画書)'!$I$124:$J$127,$C58),AM$8,"")</f>
        <v/>
      </c>
      <c r="AN58" s="407" t="str">
        <f>IF(COUNTIF('別紙1-4(研修内容計画書)'!$I$128:$J$131,$C58),AN$8,"")</f>
        <v/>
      </c>
      <c r="AO58" s="407" t="str">
        <f>IF(COUNTIF('別紙1-4(研修内容計画書)'!$I$132:$J$135,$C58),AO$8,"")</f>
        <v/>
      </c>
      <c r="AP58" s="407" t="str">
        <f>IF(COUNTIF('別紙1-4(研修内容計画書)'!$I$136:$J$139,$C58),AP$8,"")</f>
        <v/>
      </c>
      <c r="AQ58" s="407" t="str">
        <f>IF(COUNTIF('別紙1-4(研修内容計画書)'!$I$140:$J$143,$C58),AQ$8,"")</f>
        <v/>
      </c>
      <c r="AR58" s="407" t="str">
        <f>IF(COUNTIF('別紙1-4(研修内容計画書)'!$I$144:$J$147,$C58),AR$8,"")</f>
        <v/>
      </c>
      <c r="AS58" s="407" t="str">
        <f>IF(COUNTIF('別紙1-4(研修内容計画書)'!$I$148:$J$151,$C58),AS$8,"")</f>
        <v/>
      </c>
      <c r="AT58" s="407" t="str">
        <f>IF(COUNTIF('別紙1-4(研修内容計画書)'!$I$152:$J$155,$C58),AT$8,"")</f>
        <v/>
      </c>
      <c r="AU58" s="407" t="str">
        <f>IF(COUNTIF('別紙1-4(研修内容計画書)'!$I$156:$J$159,$C58),AU$8,"")</f>
        <v/>
      </c>
      <c r="AV58" s="407" t="str">
        <f>IF(COUNTIF('別紙1-4(研修内容計画書)'!$I$160:$J$163,$C58),AV$8,"")</f>
        <v/>
      </c>
      <c r="AW58" s="407" t="str">
        <f>IF(COUNTIF('別紙1-4(研修内容計画書)'!$I$164:$J$167,$C58),AW$8,"")</f>
        <v/>
      </c>
      <c r="AX58" s="407" t="str">
        <f>IF(COUNTIF('別紙1-4(研修内容計画書)'!$I$168:$J$171,$C58),AX$8,"")</f>
        <v/>
      </c>
      <c r="AY58" s="407" t="str">
        <f>IF(COUNTIF('別紙1-4(研修内容計画書)'!$I$172:$J$175,$C58),AY$8,"")</f>
        <v/>
      </c>
      <c r="AZ58" s="407" t="str">
        <f>IF(COUNTIF('別紙1-4(研修内容計画書)'!$I$176:$J$179,$C58),AZ$8,"")</f>
        <v/>
      </c>
      <c r="BA58" s="407" t="str">
        <f>IF(COUNTIF('別紙1-4(研修内容計画書)'!$I$180:$J$183,$C58),BA$8,"")</f>
        <v/>
      </c>
      <c r="BB58" s="407" t="str">
        <f>IF(COUNTIF('別紙1-4(研修内容計画書)'!$I$184:$J$187,$C58),BB$8,"")</f>
        <v/>
      </c>
      <c r="BC58" s="407" t="str">
        <f>IF(COUNTIF('別紙1-4(研修内容計画書)'!$I$188:$J$191,$C58),BC$8,"")</f>
        <v/>
      </c>
      <c r="BD58" s="407" t="str">
        <f>IF(COUNTIF('別紙1-4(研修内容計画書)'!$I$192:$J$195,$C58),BD$8,"")</f>
        <v/>
      </c>
      <c r="BE58" s="407" t="str">
        <f>IF(COUNTIF('別紙1-4(研修内容計画書)'!$I$196:$J$199,$C58),BE$8,"")</f>
        <v/>
      </c>
      <c r="BF58" s="407" t="str">
        <f>IF(COUNTIF('別紙1-4(研修内容計画書)'!$I$200:$J$203,$C58),BF$8,"")</f>
        <v/>
      </c>
      <c r="BG58" s="407" t="str">
        <f>IF(COUNTIF('別紙1-4(研修内容計画書)'!$I$204:$J$207,$C58),BG$8,"")</f>
        <v/>
      </c>
      <c r="BH58" s="407" t="str">
        <f>IF(COUNTIF('別紙1-4(研修内容計画書)'!$I$208:$J$211,$C58),BH$8,"")</f>
        <v/>
      </c>
      <c r="BI58" s="407" t="str">
        <f>IF(COUNTIF('別紙1-4(研修内容計画書)'!$I$212:$J$215,$C58),BI$8,"")</f>
        <v/>
      </c>
      <c r="BJ58" s="407" t="str">
        <f>IF(COUNTIF('別紙1-4(研修内容計画書)'!$I$216:$J$219,$C58),BJ$8,"")</f>
        <v/>
      </c>
      <c r="BK58" s="407" t="str">
        <f>IF(COUNTIF('別紙1-4(研修内容計画書)'!$I$220:$J$223,$C58),BK$8,"")</f>
        <v/>
      </c>
      <c r="BL58" s="407" t="str">
        <f>IF(COUNTIF('別紙1-4(研修内容計画書)'!$I$224:$J$227,$C58),BL$8,"")</f>
        <v/>
      </c>
      <c r="BM58" s="407" t="str">
        <f>IF(COUNTIF('別紙1-4(研修内容計画書)'!$I$228:$J$231,$C58),BM$8,"")</f>
        <v/>
      </c>
      <c r="BN58" s="407" t="str">
        <f>IF(COUNTIF('別紙1-4(研修内容計画書)'!$I$232:$J$235,$C58),BN$8,"")</f>
        <v/>
      </c>
      <c r="BO58" s="407" t="str">
        <f>IF(COUNTIF('別紙1-4(研修内容計画書)'!$I$236:$J$239,$C58),BO$8,"")</f>
        <v/>
      </c>
      <c r="BP58" s="407" t="str">
        <f>IF(COUNTIF('別紙1-4(研修内容計画書)'!$I$240:$J$243,$C58),BP$8,"")</f>
        <v/>
      </c>
      <c r="BQ58" s="407" t="str">
        <f>IF(COUNTIF('別紙1-4(研修内容計画書)'!$I$244:$J$247,$C58),BQ$8,"")</f>
        <v/>
      </c>
      <c r="BR58" s="407" t="str">
        <f>IF(COUNTIF('別紙1-4(研修内容計画書)'!$I$248:$J$251,$C58),BR$8,"")</f>
        <v/>
      </c>
      <c r="BS58" s="407" t="str">
        <f>IF(COUNTIF('別紙1-4(研修内容計画書)'!$I$252:$J$255,$C58),BS$8,"")</f>
        <v/>
      </c>
      <c r="BT58" s="407" t="str">
        <f>IF(COUNTIF('別紙1-4(研修内容計画書)'!$I$256:$J$259,$C58),BT$8,"")</f>
        <v/>
      </c>
      <c r="BU58" s="407" t="str">
        <f>IF(COUNTIF('別紙1-4(研修内容計画書)'!$I$260:$J$263,$C58),BU$8,"")</f>
        <v/>
      </c>
      <c r="BV58" s="407" t="str">
        <f>IF(COUNTIF('別紙1-4(研修内容計画書)'!$I$264:$J$267,$C58),BV$8,"")</f>
        <v/>
      </c>
      <c r="BW58" s="407" t="str">
        <f>IF(COUNTIF('別紙1-4(研修内容計画書)'!$I$268:$J$271,$C58),BW$8,"")</f>
        <v/>
      </c>
      <c r="BX58" s="407" t="str">
        <f>IF(COUNTIF('別紙1-4(研修内容計画書)'!$I$272:$J$275,$C58),BX$8,"")</f>
        <v/>
      </c>
      <c r="BY58" s="407" t="str">
        <f>IF(COUNTIF('別紙1-4(研修内容計画書)'!$I$276:$J$279,$C58),BY$8,"")</f>
        <v/>
      </c>
      <c r="BZ58" s="407" t="str">
        <f>IF(COUNTIF('別紙1-4(研修内容計画書)'!$I$280:$J$283,$C58),BZ$8,"")</f>
        <v/>
      </c>
      <c r="CA58" s="407" t="str">
        <f>IF(COUNTIF('別紙1-4(研修内容計画書)'!$I$284:$J$287,$C58),CA$8,"")</f>
        <v/>
      </c>
      <c r="CB58" s="407" t="str">
        <f>IF(COUNTIF('別紙1-4(研修内容計画書)'!$I$288:$J$291,$C58),CB$8,"")</f>
        <v/>
      </c>
      <c r="CC58" s="407" t="str">
        <f>IF(COUNTIF('別紙1-4(研修内容計画書)'!$I$292:$J$295,$C58),CC$8,"")</f>
        <v/>
      </c>
      <c r="CD58" s="408"/>
      <c r="CE58" s="409"/>
      <c r="CF58" s="132"/>
    </row>
    <row r="59" spans="1:84" ht="18.75" customHeight="1">
      <c r="A59" s="416">
        <v>46</v>
      </c>
      <c r="B59" s="417" t="str">
        <f>IF(AND('別紙1-7(研修責任者教育担当者)'!E63="〇",'別紙1-7(研修責任者教育担当者)'!F63="〇"),"専任・兼任",IF('別紙1-7(研修責任者教育担当者)'!E63="〇","専任",IF('別紙1-7(研修責任者教育担当者)'!F63="〇","兼任","")))</f>
        <v/>
      </c>
      <c r="C59" s="418">
        <f>VLOOKUP(A59,'別紙1-7(研修責任者教育担当者)'!$B$18:$C$97,2,0)</f>
        <v>0</v>
      </c>
      <c r="D59" s="464" t="s">
        <v>206</v>
      </c>
      <c r="E59" s="465"/>
      <c r="F59" s="403" t="e">
        <f t="shared" si="6"/>
        <v>#DIV/0!</v>
      </c>
      <c r="G59" s="404" t="e">
        <f t="shared" si="7"/>
        <v>#DIV/0!</v>
      </c>
      <c r="H59" s="405">
        <f t="shared" si="8"/>
        <v>0</v>
      </c>
      <c r="I59" s="405"/>
      <c r="J59" s="406" t="str">
        <f>IF(COUNTIF('別紙1-4(研修内容計画書)'!$I$8:$J$11,$C59),J$8,"")</f>
        <v/>
      </c>
      <c r="K59" s="407" t="str">
        <f>IF(COUNTIF('別紙1-4(研修内容計画書)'!$I$12:$J$15,$C59),K$8,"")</f>
        <v/>
      </c>
      <c r="L59" s="407" t="str">
        <f>IF(COUNTIF('別紙1-4(研修内容計画書)'!$I$16:$J$19,$C59),L$8,"")</f>
        <v/>
      </c>
      <c r="M59" s="407" t="str">
        <f>IF(COUNTIF('別紙1-4(研修内容計画書)'!$I$20:$J$23,$C59),M$8,"")</f>
        <v/>
      </c>
      <c r="N59" s="407" t="str">
        <f>IF(COUNTIF('別紙1-4(研修内容計画書)'!$I$24:$J$27,$C59),N$8,"")</f>
        <v/>
      </c>
      <c r="O59" s="407" t="str">
        <f>IF(COUNTIF('別紙1-4(研修内容計画書)'!$I$28:$J$31,$C59),O$8,"")</f>
        <v/>
      </c>
      <c r="P59" s="407" t="str">
        <f>IF(COUNTIF('別紙1-4(研修内容計画書)'!$I$32:$J$35,$C59),P$8,"")</f>
        <v/>
      </c>
      <c r="Q59" s="407" t="str">
        <f>IF(COUNTIF('別紙1-4(研修内容計画書)'!$I$36:$J$39,$C59),Q$8,"")</f>
        <v/>
      </c>
      <c r="R59" s="407" t="str">
        <f>IF(COUNTIF('別紙1-4(研修内容計画書)'!$I$40:$J$43,$C59),R$8,"")</f>
        <v/>
      </c>
      <c r="S59" s="407" t="str">
        <f>IF(COUNTIF('別紙1-4(研修内容計画書)'!$I$44:$J$47,$C59),S$8,"")</f>
        <v/>
      </c>
      <c r="T59" s="407" t="str">
        <f>IF(COUNTIF('別紙1-4(研修内容計画書)'!$I$48:$J$51,$C59),T$8,"")</f>
        <v/>
      </c>
      <c r="U59" s="407" t="str">
        <f>IF(COUNTIF('別紙1-4(研修内容計画書)'!$I$52:$J$55,$C59),U$8,"")</f>
        <v/>
      </c>
      <c r="V59" s="407" t="str">
        <f>IF(COUNTIF('別紙1-4(研修内容計画書)'!$I$56:$J$59,$C59),V$8,"")</f>
        <v/>
      </c>
      <c r="W59" s="407" t="str">
        <f>IF(COUNTIF('別紙1-4(研修内容計画書)'!$I$60:$J$63,$C59),W$8,"")</f>
        <v/>
      </c>
      <c r="X59" s="407" t="str">
        <f>IF(COUNTIF('別紙1-4(研修内容計画書)'!$I$64:$J$67,$C59),X$8,"")</f>
        <v/>
      </c>
      <c r="Y59" s="407" t="str">
        <f>IF(COUNTIF('別紙1-4(研修内容計画書)'!$I$68:$J$71,$C59),Y$8,"")</f>
        <v/>
      </c>
      <c r="Z59" s="407" t="str">
        <f>IF(COUNTIF('別紙1-4(研修内容計画書)'!$I$72:$J$75,$C59),Z$8,"")</f>
        <v/>
      </c>
      <c r="AA59" s="407" t="str">
        <f>IF(COUNTIF('別紙1-4(研修内容計画書)'!$I$76:$J$79,$C59),AA$8,"")</f>
        <v/>
      </c>
      <c r="AB59" s="407" t="str">
        <f>IF(COUNTIF('別紙1-4(研修内容計画書)'!$I$80:$J$83,$C59),AB$8,"")</f>
        <v/>
      </c>
      <c r="AC59" s="407" t="str">
        <f>IF(COUNTIF('別紙1-4(研修内容計画書)'!$I$84:$J$87,$C59),AC$8,"")</f>
        <v/>
      </c>
      <c r="AD59" s="407" t="str">
        <f>IF(COUNTIF('別紙1-4(研修内容計画書)'!$I$88:$J$91,$C59),AD$8,"")</f>
        <v/>
      </c>
      <c r="AE59" s="407" t="str">
        <f>IF(COUNTIF('別紙1-4(研修内容計画書)'!$I$92:$J$95,$C59),AE$8,"")</f>
        <v/>
      </c>
      <c r="AF59" s="407" t="str">
        <f>IF(COUNTIF('別紙1-4(研修内容計画書)'!$I$96:$J$99,$C59),AF$8,"")</f>
        <v/>
      </c>
      <c r="AG59" s="407" t="str">
        <f>IF(COUNTIF('別紙1-4(研修内容計画書)'!$I$100:$J$103,$C59),AG$8,"")</f>
        <v/>
      </c>
      <c r="AH59" s="407" t="str">
        <f>IF(COUNTIF('別紙1-4(研修内容計画書)'!$I$104:$J$107,$C59),AH$8,"")</f>
        <v/>
      </c>
      <c r="AI59" s="407" t="str">
        <f>IF(COUNTIF('別紙1-4(研修内容計画書)'!$I$108:$J$111,$C59),AI$8,"")</f>
        <v/>
      </c>
      <c r="AJ59" s="407" t="str">
        <f>IF(COUNTIF('別紙1-4(研修内容計画書)'!$I$112:$J$115,$C59),AJ$8,"")</f>
        <v/>
      </c>
      <c r="AK59" s="407" t="str">
        <f>IF(COUNTIF('別紙1-4(研修内容計画書)'!$I$116:$J$119,$C59),AK$8,"")</f>
        <v/>
      </c>
      <c r="AL59" s="407" t="str">
        <f>IF(COUNTIF('別紙1-4(研修内容計画書)'!$I$120:$J$123,$C59),AL$8,"")</f>
        <v/>
      </c>
      <c r="AM59" s="407" t="str">
        <f>IF(COUNTIF('別紙1-4(研修内容計画書)'!$I$124:$J$127,$C59),AM$8,"")</f>
        <v/>
      </c>
      <c r="AN59" s="407" t="str">
        <f>IF(COUNTIF('別紙1-4(研修内容計画書)'!$I$128:$J$131,$C59),AN$8,"")</f>
        <v/>
      </c>
      <c r="AO59" s="407" t="str">
        <f>IF(COUNTIF('別紙1-4(研修内容計画書)'!$I$132:$J$135,$C59),AO$8,"")</f>
        <v/>
      </c>
      <c r="AP59" s="407" t="str">
        <f>IF(COUNTIF('別紙1-4(研修内容計画書)'!$I$136:$J$139,$C59),AP$8,"")</f>
        <v/>
      </c>
      <c r="AQ59" s="407" t="str">
        <f>IF(COUNTIF('別紙1-4(研修内容計画書)'!$I$140:$J$143,$C59),AQ$8,"")</f>
        <v/>
      </c>
      <c r="AR59" s="407" t="str">
        <f>IF(COUNTIF('別紙1-4(研修内容計画書)'!$I$144:$J$147,$C59),AR$8,"")</f>
        <v/>
      </c>
      <c r="AS59" s="407" t="str">
        <f>IF(COUNTIF('別紙1-4(研修内容計画書)'!$I$148:$J$151,$C59),AS$8,"")</f>
        <v/>
      </c>
      <c r="AT59" s="407" t="str">
        <f>IF(COUNTIF('別紙1-4(研修内容計画書)'!$I$152:$J$155,$C59),AT$8,"")</f>
        <v/>
      </c>
      <c r="AU59" s="407" t="str">
        <f>IF(COUNTIF('別紙1-4(研修内容計画書)'!$I$156:$J$159,$C59),AU$8,"")</f>
        <v/>
      </c>
      <c r="AV59" s="407" t="str">
        <f>IF(COUNTIF('別紙1-4(研修内容計画書)'!$I$160:$J$163,$C59),AV$8,"")</f>
        <v/>
      </c>
      <c r="AW59" s="407" t="str">
        <f>IF(COUNTIF('別紙1-4(研修内容計画書)'!$I$164:$J$167,$C59),AW$8,"")</f>
        <v/>
      </c>
      <c r="AX59" s="407" t="str">
        <f>IF(COUNTIF('別紙1-4(研修内容計画書)'!$I$168:$J$171,$C59),AX$8,"")</f>
        <v/>
      </c>
      <c r="AY59" s="407" t="str">
        <f>IF(COUNTIF('別紙1-4(研修内容計画書)'!$I$172:$J$175,$C59),AY$8,"")</f>
        <v/>
      </c>
      <c r="AZ59" s="407" t="str">
        <f>IF(COUNTIF('別紙1-4(研修内容計画書)'!$I$176:$J$179,$C59),AZ$8,"")</f>
        <v/>
      </c>
      <c r="BA59" s="407" t="str">
        <f>IF(COUNTIF('別紙1-4(研修内容計画書)'!$I$180:$J$183,$C59),BA$8,"")</f>
        <v/>
      </c>
      <c r="BB59" s="407" t="str">
        <f>IF(COUNTIF('別紙1-4(研修内容計画書)'!$I$184:$J$187,$C59),BB$8,"")</f>
        <v/>
      </c>
      <c r="BC59" s="407" t="str">
        <f>IF(COUNTIF('別紙1-4(研修内容計画書)'!$I$188:$J$191,$C59),BC$8,"")</f>
        <v/>
      </c>
      <c r="BD59" s="407" t="str">
        <f>IF(COUNTIF('別紙1-4(研修内容計画書)'!$I$192:$J$195,$C59),BD$8,"")</f>
        <v/>
      </c>
      <c r="BE59" s="407" t="str">
        <f>IF(COUNTIF('別紙1-4(研修内容計画書)'!$I$196:$J$199,$C59),BE$8,"")</f>
        <v/>
      </c>
      <c r="BF59" s="407" t="str">
        <f>IF(COUNTIF('別紙1-4(研修内容計画書)'!$I$200:$J$203,$C59),BF$8,"")</f>
        <v/>
      </c>
      <c r="BG59" s="407" t="str">
        <f>IF(COUNTIF('別紙1-4(研修内容計画書)'!$I$204:$J$207,$C59),BG$8,"")</f>
        <v/>
      </c>
      <c r="BH59" s="407" t="str">
        <f>IF(COUNTIF('別紙1-4(研修内容計画書)'!$I$208:$J$211,$C59),BH$8,"")</f>
        <v/>
      </c>
      <c r="BI59" s="407" t="str">
        <f>IF(COUNTIF('別紙1-4(研修内容計画書)'!$I$212:$J$215,$C59),BI$8,"")</f>
        <v/>
      </c>
      <c r="BJ59" s="407" t="str">
        <f>IF(COUNTIF('別紙1-4(研修内容計画書)'!$I$216:$J$219,$C59),BJ$8,"")</f>
        <v/>
      </c>
      <c r="BK59" s="407" t="str">
        <f>IF(COUNTIF('別紙1-4(研修内容計画書)'!$I$220:$J$223,$C59),BK$8,"")</f>
        <v/>
      </c>
      <c r="BL59" s="407" t="str">
        <f>IF(COUNTIF('別紙1-4(研修内容計画書)'!$I$224:$J$227,$C59),BL$8,"")</f>
        <v/>
      </c>
      <c r="BM59" s="407" t="str">
        <f>IF(COUNTIF('別紙1-4(研修内容計画書)'!$I$228:$J$231,$C59),BM$8,"")</f>
        <v/>
      </c>
      <c r="BN59" s="407" t="str">
        <f>IF(COUNTIF('別紙1-4(研修内容計画書)'!$I$232:$J$235,$C59),BN$8,"")</f>
        <v/>
      </c>
      <c r="BO59" s="407" t="str">
        <f>IF(COUNTIF('別紙1-4(研修内容計画書)'!$I$236:$J$239,$C59),BO$8,"")</f>
        <v/>
      </c>
      <c r="BP59" s="407" t="str">
        <f>IF(COUNTIF('別紙1-4(研修内容計画書)'!$I$240:$J$243,$C59),BP$8,"")</f>
        <v/>
      </c>
      <c r="BQ59" s="407" t="str">
        <f>IF(COUNTIF('別紙1-4(研修内容計画書)'!$I$244:$J$247,$C59),BQ$8,"")</f>
        <v/>
      </c>
      <c r="BR59" s="407" t="str">
        <f>IF(COUNTIF('別紙1-4(研修内容計画書)'!$I$248:$J$251,$C59),BR$8,"")</f>
        <v/>
      </c>
      <c r="BS59" s="407" t="str">
        <f>IF(COUNTIF('別紙1-4(研修内容計画書)'!$I$252:$J$255,$C59),BS$8,"")</f>
        <v/>
      </c>
      <c r="BT59" s="407" t="str">
        <f>IF(COUNTIF('別紙1-4(研修内容計画書)'!$I$256:$J$259,$C59),BT$8,"")</f>
        <v/>
      </c>
      <c r="BU59" s="407" t="str">
        <f>IF(COUNTIF('別紙1-4(研修内容計画書)'!$I$260:$J$263,$C59),BU$8,"")</f>
        <v/>
      </c>
      <c r="BV59" s="407" t="str">
        <f>IF(COUNTIF('別紙1-4(研修内容計画書)'!$I$264:$J$267,$C59),BV$8,"")</f>
        <v/>
      </c>
      <c r="BW59" s="407" t="str">
        <f>IF(COUNTIF('別紙1-4(研修内容計画書)'!$I$268:$J$271,$C59),BW$8,"")</f>
        <v/>
      </c>
      <c r="BX59" s="407" t="str">
        <f>IF(COUNTIF('別紙1-4(研修内容計画書)'!$I$272:$J$275,$C59),BX$8,"")</f>
        <v/>
      </c>
      <c r="BY59" s="407" t="str">
        <f>IF(COUNTIF('別紙1-4(研修内容計画書)'!$I$276:$J$279,$C59),BY$8,"")</f>
        <v/>
      </c>
      <c r="BZ59" s="407" t="str">
        <f>IF(COUNTIF('別紙1-4(研修内容計画書)'!$I$280:$J$283,$C59),BZ$8,"")</f>
        <v/>
      </c>
      <c r="CA59" s="407" t="str">
        <f>IF(COUNTIF('別紙1-4(研修内容計画書)'!$I$284:$J$287,$C59),CA$8,"")</f>
        <v/>
      </c>
      <c r="CB59" s="407" t="str">
        <f>IF(COUNTIF('別紙1-4(研修内容計画書)'!$I$288:$J$291,$C59),CB$8,"")</f>
        <v/>
      </c>
      <c r="CC59" s="407" t="str">
        <f>IF(COUNTIF('別紙1-4(研修内容計画書)'!$I$292:$J$295,$C59),CC$8,"")</f>
        <v/>
      </c>
      <c r="CD59" s="408"/>
      <c r="CE59" s="409"/>
      <c r="CF59" s="132"/>
    </row>
    <row r="60" spans="1:84" ht="18.75" customHeight="1">
      <c r="A60" s="416">
        <v>47</v>
      </c>
      <c r="B60" s="417" t="str">
        <f>IF(AND('別紙1-7(研修責任者教育担当者)'!E64="〇",'別紙1-7(研修責任者教育担当者)'!F64="〇"),"専任・兼任",IF('別紙1-7(研修責任者教育担当者)'!E64="〇","専任",IF('別紙1-7(研修責任者教育担当者)'!F64="〇","兼任","")))</f>
        <v/>
      </c>
      <c r="C60" s="418">
        <f>VLOOKUP(A60,'別紙1-7(研修責任者教育担当者)'!$B$18:$C$97,2,0)</f>
        <v>0</v>
      </c>
      <c r="D60" s="464" t="s">
        <v>206</v>
      </c>
      <c r="E60" s="465"/>
      <c r="F60" s="403" t="e">
        <f t="shared" si="6"/>
        <v>#DIV/0!</v>
      </c>
      <c r="G60" s="404" t="e">
        <f t="shared" si="7"/>
        <v>#DIV/0!</v>
      </c>
      <c r="H60" s="405">
        <f t="shared" si="8"/>
        <v>0</v>
      </c>
      <c r="I60" s="405"/>
      <c r="J60" s="406" t="str">
        <f>IF(COUNTIF('別紙1-4(研修内容計画書)'!$I$8:$J$11,$C60),J$8,"")</f>
        <v/>
      </c>
      <c r="K60" s="407" t="str">
        <f>IF(COUNTIF('別紙1-4(研修内容計画書)'!$I$12:$J$15,$C60),K$8,"")</f>
        <v/>
      </c>
      <c r="L60" s="407" t="str">
        <f>IF(COUNTIF('別紙1-4(研修内容計画書)'!$I$16:$J$19,$C60),L$8,"")</f>
        <v/>
      </c>
      <c r="M60" s="407" t="str">
        <f>IF(COUNTIF('別紙1-4(研修内容計画書)'!$I$20:$J$23,$C60),M$8,"")</f>
        <v/>
      </c>
      <c r="N60" s="407" t="str">
        <f>IF(COUNTIF('別紙1-4(研修内容計画書)'!$I$24:$J$27,$C60),N$8,"")</f>
        <v/>
      </c>
      <c r="O60" s="407" t="str">
        <f>IF(COUNTIF('別紙1-4(研修内容計画書)'!$I$28:$J$31,$C60),O$8,"")</f>
        <v/>
      </c>
      <c r="P60" s="407" t="str">
        <f>IF(COUNTIF('別紙1-4(研修内容計画書)'!$I$32:$J$35,$C60),P$8,"")</f>
        <v/>
      </c>
      <c r="Q60" s="407" t="str">
        <f>IF(COUNTIF('別紙1-4(研修内容計画書)'!$I$36:$J$39,$C60),Q$8,"")</f>
        <v/>
      </c>
      <c r="R60" s="407" t="str">
        <f>IF(COUNTIF('別紙1-4(研修内容計画書)'!$I$40:$J$43,$C60),R$8,"")</f>
        <v/>
      </c>
      <c r="S60" s="407" t="str">
        <f>IF(COUNTIF('別紙1-4(研修内容計画書)'!$I$44:$J$47,$C60),S$8,"")</f>
        <v/>
      </c>
      <c r="T60" s="407" t="str">
        <f>IF(COUNTIF('別紙1-4(研修内容計画書)'!$I$48:$J$51,$C60),T$8,"")</f>
        <v/>
      </c>
      <c r="U60" s="407" t="str">
        <f>IF(COUNTIF('別紙1-4(研修内容計画書)'!$I$52:$J$55,$C60),U$8,"")</f>
        <v/>
      </c>
      <c r="V60" s="407" t="str">
        <f>IF(COUNTIF('別紙1-4(研修内容計画書)'!$I$56:$J$59,$C60),V$8,"")</f>
        <v/>
      </c>
      <c r="W60" s="407" t="str">
        <f>IF(COUNTIF('別紙1-4(研修内容計画書)'!$I$60:$J$63,$C60),W$8,"")</f>
        <v/>
      </c>
      <c r="X60" s="407" t="str">
        <f>IF(COUNTIF('別紙1-4(研修内容計画書)'!$I$64:$J$67,$C60),X$8,"")</f>
        <v/>
      </c>
      <c r="Y60" s="407" t="str">
        <f>IF(COUNTIF('別紙1-4(研修内容計画書)'!$I$68:$J$71,$C60),Y$8,"")</f>
        <v/>
      </c>
      <c r="Z60" s="407" t="str">
        <f>IF(COUNTIF('別紙1-4(研修内容計画書)'!$I$72:$J$75,$C60),Z$8,"")</f>
        <v/>
      </c>
      <c r="AA60" s="407" t="str">
        <f>IF(COUNTIF('別紙1-4(研修内容計画書)'!$I$76:$J$79,$C60),AA$8,"")</f>
        <v/>
      </c>
      <c r="AB60" s="407" t="str">
        <f>IF(COUNTIF('別紙1-4(研修内容計画書)'!$I$80:$J$83,$C60),AB$8,"")</f>
        <v/>
      </c>
      <c r="AC60" s="407" t="str">
        <f>IF(COUNTIF('別紙1-4(研修内容計画書)'!$I$84:$J$87,$C60),AC$8,"")</f>
        <v/>
      </c>
      <c r="AD60" s="407" t="str">
        <f>IF(COUNTIF('別紙1-4(研修内容計画書)'!$I$88:$J$91,$C60),AD$8,"")</f>
        <v/>
      </c>
      <c r="AE60" s="407" t="str">
        <f>IF(COUNTIF('別紙1-4(研修内容計画書)'!$I$92:$J$95,$C60),AE$8,"")</f>
        <v/>
      </c>
      <c r="AF60" s="407" t="str">
        <f>IF(COUNTIF('別紙1-4(研修内容計画書)'!$I$96:$J$99,$C60),AF$8,"")</f>
        <v/>
      </c>
      <c r="AG60" s="407" t="str">
        <f>IF(COUNTIF('別紙1-4(研修内容計画書)'!$I$100:$J$103,$C60),AG$8,"")</f>
        <v/>
      </c>
      <c r="AH60" s="407" t="str">
        <f>IF(COUNTIF('別紙1-4(研修内容計画書)'!$I$104:$J$107,$C60),AH$8,"")</f>
        <v/>
      </c>
      <c r="AI60" s="407" t="str">
        <f>IF(COUNTIF('別紙1-4(研修内容計画書)'!$I$108:$J$111,$C60),AI$8,"")</f>
        <v/>
      </c>
      <c r="AJ60" s="407" t="str">
        <f>IF(COUNTIF('別紙1-4(研修内容計画書)'!$I$112:$J$115,$C60),AJ$8,"")</f>
        <v/>
      </c>
      <c r="AK60" s="407" t="str">
        <f>IF(COUNTIF('別紙1-4(研修内容計画書)'!$I$116:$J$119,$C60),AK$8,"")</f>
        <v/>
      </c>
      <c r="AL60" s="407" t="str">
        <f>IF(COUNTIF('別紙1-4(研修内容計画書)'!$I$120:$J$123,$C60),AL$8,"")</f>
        <v/>
      </c>
      <c r="AM60" s="407" t="str">
        <f>IF(COUNTIF('別紙1-4(研修内容計画書)'!$I$124:$J$127,$C60),AM$8,"")</f>
        <v/>
      </c>
      <c r="AN60" s="407" t="str">
        <f>IF(COUNTIF('別紙1-4(研修内容計画書)'!$I$128:$J$131,$C60),AN$8,"")</f>
        <v/>
      </c>
      <c r="AO60" s="407" t="str">
        <f>IF(COUNTIF('別紙1-4(研修内容計画書)'!$I$132:$J$135,$C60),AO$8,"")</f>
        <v/>
      </c>
      <c r="AP60" s="407" t="str">
        <f>IF(COUNTIF('別紙1-4(研修内容計画書)'!$I$136:$J$139,$C60),AP$8,"")</f>
        <v/>
      </c>
      <c r="AQ60" s="407" t="str">
        <f>IF(COUNTIF('別紙1-4(研修内容計画書)'!$I$140:$J$143,$C60),AQ$8,"")</f>
        <v/>
      </c>
      <c r="AR60" s="407" t="str">
        <f>IF(COUNTIF('別紙1-4(研修内容計画書)'!$I$144:$J$147,$C60),AR$8,"")</f>
        <v/>
      </c>
      <c r="AS60" s="407" t="str">
        <f>IF(COUNTIF('別紙1-4(研修内容計画書)'!$I$148:$J$151,$C60),AS$8,"")</f>
        <v/>
      </c>
      <c r="AT60" s="407" t="str">
        <f>IF(COUNTIF('別紙1-4(研修内容計画書)'!$I$152:$J$155,$C60),AT$8,"")</f>
        <v/>
      </c>
      <c r="AU60" s="407" t="str">
        <f>IF(COUNTIF('別紙1-4(研修内容計画書)'!$I$156:$J$159,$C60),AU$8,"")</f>
        <v/>
      </c>
      <c r="AV60" s="407" t="str">
        <f>IF(COUNTIF('別紙1-4(研修内容計画書)'!$I$160:$J$163,$C60),AV$8,"")</f>
        <v/>
      </c>
      <c r="AW60" s="407" t="str">
        <f>IF(COUNTIF('別紙1-4(研修内容計画書)'!$I$164:$J$167,$C60),AW$8,"")</f>
        <v/>
      </c>
      <c r="AX60" s="407" t="str">
        <f>IF(COUNTIF('別紙1-4(研修内容計画書)'!$I$168:$J$171,$C60),AX$8,"")</f>
        <v/>
      </c>
      <c r="AY60" s="407" t="str">
        <f>IF(COUNTIF('別紙1-4(研修内容計画書)'!$I$172:$J$175,$C60),AY$8,"")</f>
        <v/>
      </c>
      <c r="AZ60" s="407" t="str">
        <f>IF(COUNTIF('別紙1-4(研修内容計画書)'!$I$176:$J$179,$C60),AZ$8,"")</f>
        <v/>
      </c>
      <c r="BA60" s="407" t="str">
        <f>IF(COUNTIF('別紙1-4(研修内容計画書)'!$I$180:$J$183,$C60),BA$8,"")</f>
        <v/>
      </c>
      <c r="BB60" s="407" t="str">
        <f>IF(COUNTIF('別紙1-4(研修内容計画書)'!$I$184:$J$187,$C60),BB$8,"")</f>
        <v/>
      </c>
      <c r="BC60" s="407" t="str">
        <f>IF(COUNTIF('別紙1-4(研修内容計画書)'!$I$188:$J$191,$C60),BC$8,"")</f>
        <v/>
      </c>
      <c r="BD60" s="407" t="str">
        <f>IF(COUNTIF('別紙1-4(研修内容計画書)'!$I$192:$J$195,$C60),BD$8,"")</f>
        <v/>
      </c>
      <c r="BE60" s="407" t="str">
        <f>IF(COUNTIF('別紙1-4(研修内容計画書)'!$I$196:$J$199,$C60),BE$8,"")</f>
        <v/>
      </c>
      <c r="BF60" s="407" t="str">
        <f>IF(COUNTIF('別紙1-4(研修内容計画書)'!$I$200:$J$203,$C60),BF$8,"")</f>
        <v/>
      </c>
      <c r="BG60" s="407" t="str">
        <f>IF(COUNTIF('別紙1-4(研修内容計画書)'!$I$204:$J$207,$C60),BG$8,"")</f>
        <v/>
      </c>
      <c r="BH60" s="407" t="str">
        <f>IF(COUNTIF('別紙1-4(研修内容計画書)'!$I$208:$J$211,$C60),BH$8,"")</f>
        <v/>
      </c>
      <c r="BI60" s="407" t="str">
        <f>IF(COUNTIF('別紙1-4(研修内容計画書)'!$I$212:$J$215,$C60),BI$8,"")</f>
        <v/>
      </c>
      <c r="BJ60" s="407" t="str">
        <f>IF(COUNTIF('別紙1-4(研修内容計画書)'!$I$216:$J$219,$C60),BJ$8,"")</f>
        <v/>
      </c>
      <c r="BK60" s="407" t="str">
        <f>IF(COUNTIF('別紙1-4(研修内容計画書)'!$I$220:$J$223,$C60),BK$8,"")</f>
        <v/>
      </c>
      <c r="BL60" s="407" t="str">
        <f>IF(COUNTIF('別紙1-4(研修内容計画書)'!$I$224:$J$227,$C60),BL$8,"")</f>
        <v/>
      </c>
      <c r="BM60" s="407" t="str">
        <f>IF(COUNTIF('別紙1-4(研修内容計画書)'!$I$228:$J$231,$C60),BM$8,"")</f>
        <v/>
      </c>
      <c r="BN60" s="407" t="str">
        <f>IF(COUNTIF('別紙1-4(研修内容計画書)'!$I$232:$J$235,$C60),BN$8,"")</f>
        <v/>
      </c>
      <c r="BO60" s="407" t="str">
        <f>IF(COUNTIF('別紙1-4(研修内容計画書)'!$I$236:$J$239,$C60),BO$8,"")</f>
        <v/>
      </c>
      <c r="BP60" s="407" t="str">
        <f>IF(COUNTIF('別紙1-4(研修内容計画書)'!$I$240:$J$243,$C60),BP$8,"")</f>
        <v/>
      </c>
      <c r="BQ60" s="407" t="str">
        <f>IF(COUNTIF('別紙1-4(研修内容計画書)'!$I$244:$J$247,$C60),BQ$8,"")</f>
        <v/>
      </c>
      <c r="BR60" s="407" t="str">
        <f>IF(COUNTIF('別紙1-4(研修内容計画書)'!$I$248:$J$251,$C60),BR$8,"")</f>
        <v/>
      </c>
      <c r="BS60" s="407" t="str">
        <f>IF(COUNTIF('別紙1-4(研修内容計画書)'!$I$252:$J$255,$C60),BS$8,"")</f>
        <v/>
      </c>
      <c r="BT60" s="407" t="str">
        <f>IF(COUNTIF('別紙1-4(研修内容計画書)'!$I$256:$J$259,$C60),BT$8,"")</f>
        <v/>
      </c>
      <c r="BU60" s="407" t="str">
        <f>IF(COUNTIF('別紙1-4(研修内容計画書)'!$I$260:$J$263,$C60),BU$8,"")</f>
        <v/>
      </c>
      <c r="BV60" s="407" t="str">
        <f>IF(COUNTIF('別紙1-4(研修内容計画書)'!$I$264:$J$267,$C60),BV$8,"")</f>
        <v/>
      </c>
      <c r="BW60" s="407" t="str">
        <f>IF(COUNTIF('別紙1-4(研修内容計画書)'!$I$268:$J$271,$C60),BW$8,"")</f>
        <v/>
      </c>
      <c r="BX60" s="407" t="str">
        <f>IF(COUNTIF('別紙1-4(研修内容計画書)'!$I$272:$J$275,$C60),BX$8,"")</f>
        <v/>
      </c>
      <c r="BY60" s="407" t="str">
        <f>IF(COUNTIF('別紙1-4(研修内容計画書)'!$I$276:$J$279,$C60),BY$8,"")</f>
        <v/>
      </c>
      <c r="BZ60" s="407" t="str">
        <f>IF(COUNTIF('別紙1-4(研修内容計画書)'!$I$280:$J$283,$C60),BZ$8,"")</f>
        <v/>
      </c>
      <c r="CA60" s="407" t="str">
        <f>IF(COUNTIF('別紙1-4(研修内容計画書)'!$I$284:$J$287,$C60),CA$8,"")</f>
        <v/>
      </c>
      <c r="CB60" s="407" t="str">
        <f>IF(COUNTIF('別紙1-4(研修内容計画書)'!$I$288:$J$291,$C60),CB$8,"")</f>
        <v/>
      </c>
      <c r="CC60" s="407" t="str">
        <f>IF(COUNTIF('別紙1-4(研修内容計画書)'!$I$292:$J$295,$C60),CC$8,"")</f>
        <v/>
      </c>
      <c r="CD60" s="408"/>
      <c r="CE60" s="409"/>
      <c r="CF60" s="132"/>
    </row>
    <row r="61" spans="1:84" ht="18.75" customHeight="1">
      <c r="A61" s="416">
        <v>48</v>
      </c>
      <c r="B61" s="417" t="str">
        <f>IF(AND('別紙1-7(研修責任者教育担当者)'!E65="〇",'別紙1-7(研修責任者教育担当者)'!F65="〇"),"専任・兼任",IF('別紙1-7(研修責任者教育担当者)'!E65="〇","専任",IF('別紙1-7(研修責任者教育担当者)'!F65="〇","兼任","")))</f>
        <v/>
      </c>
      <c r="C61" s="418">
        <f>VLOOKUP(A61,'別紙1-7(研修責任者教育担当者)'!$B$18:$C$97,2,0)</f>
        <v>0</v>
      </c>
      <c r="D61" s="464" t="s">
        <v>206</v>
      </c>
      <c r="E61" s="465"/>
      <c r="F61" s="403" t="e">
        <f t="shared" si="6"/>
        <v>#DIV/0!</v>
      </c>
      <c r="G61" s="404" t="e">
        <f t="shared" si="7"/>
        <v>#DIV/0!</v>
      </c>
      <c r="H61" s="405">
        <f t="shared" si="8"/>
        <v>0</v>
      </c>
      <c r="I61" s="405"/>
      <c r="J61" s="406" t="str">
        <f>IF(COUNTIF('別紙1-4(研修内容計画書)'!$I$8:$J$11,$C61),J$8,"")</f>
        <v/>
      </c>
      <c r="K61" s="407" t="str">
        <f>IF(COUNTIF('別紙1-4(研修内容計画書)'!$I$12:$J$15,$C61),K$8,"")</f>
        <v/>
      </c>
      <c r="L61" s="407" t="str">
        <f>IF(COUNTIF('別紙1-4(研修内容計画書)'!$I$16:$J$19,$C61),L$8,"")</f>
        <v/>
      </c>
      <c r="M61" s="407" t="str">
        <f>IF(COUNTIF('別紙1-4(研修内容計画書)'!$I$20:$J$23,$C61),M$8,"")</f>
        <v/>
      </c>
      <c r="N61" s="407" t="str">
        <f>IF(COUNTIF('別紙1-4(研修内容計画書)'!$I$24:$J$27,$C61),N$8,"")</f>
        <v/>
      </c>
      <c r="O61" s="407" t="str">
        <f>IF(COUNTIF('別紙1-4(研修内容計画書)'!$I$28:$J$31,$C61),O$8,"")</f>
        <v/>
      </c>
      <c r="P61" s="407" t="str">
        <f>IF(COUNTIF('別紙1-4(研修内容計画書)'!$I$32:$J$35,$C61),P$8,"")</f>
        <v/>
      </c>
      <c r="Q61" s="407" t="str">
        <f>IF(COUNTIF('別紙1-4(研修内容計画書)'!$I$36:$J$39,$C61),Q$8,"")</f>
        <v/>
      </c>
      <c r="R61" s="407" t="str">
        <f>IF(COUNTIF('別紙1-4(研修内容計画書)'!$I$40:$J$43,$C61),R$8,"")</f>
        <v/>
      </c>
      <c r="S61" s="407" t="str">
        <f>IF(COUNTIF('別紙1-4(研修内容計画書)'!$I$44:$J$47,$C61),S$8,"")</f>
        <v/>
      </c>
      <c r="T61" s="407" t="str">
        <f>IF(COUNTIF('別紙1-4(研修内容計画書)'!$I$48:$J$51,$C61),T$8,"")</f>
        <v/>
      </c>
      <c r="U61" s="407" t="str">
        <f>IF(COUNTIF('別紙1-4(研修内容計画書)'!$I$52:$J$55,$C61),U$8,"")</f>
        <v/>
      </c>
      <c r="V61" s="407" t="str">
        <f>IF(COUNTIF('別紙1-4(研修内容計画書)'!$I$56:$J$59,$C61),V$8,"")</f>
        <v/>
      </c>
      <c r="W61" s="407" t="str">
        <f>IF(COUNTIF('別紙1-4(研修内容計画書)'!$I$60:$J$63,$C61),W$8,"")</f>
        <v/>
      </c>
      <c r="X61" s="407" t="str">
        <f>IF(COUNTIF('別紙1-4(研修内容計画書)'!$I$64:$J$67,$C61),X$8,"")</f>
        <v/>
      </c>
      <c r="Y61" s="407" t="str">
        <f>IF(COUNTIF('別紙1-4(研修内容計画書)'!$I$68:$J$71,$C61),Y$8,"")</f>
        <v/>
      </c>
      <c r="Z61" s="407" t="str">
        <f>IF(COUNTIF('別紙1-4(研修内容計画書)'!$I$72:$J$75,$C61),Z$8,"")</f>
        <v/>
      </c>
      <c r="AA61" s="407" t="str">
        <f>IF(COUNTIF('別紙1-4(研修内容計画書)'!$I$76:$J$79,$C61),AA$8,"")</f>
        <v/>
      </c>
      <c r="AB61" s="407" t="str">
        <f>IF(COUNTIF('別紙1-4(研修内容計画書)'!$I$80:$J$83,$C61),AB$8,"")</f>
        <v/>
      </c>
      <c r="AC61" s="407" t="str">
        <f>IF(COUNTIF('別紙1-4(研修内容計画書)'!$I$84:$J$87,$C61),AC$8,"")</f>
        <v/>
      </c>
      <c r="AD61" s="407" t="str">
        <f>IF(COUNTIF('別紙1-4(研修内容計画書)'!$I$88:$J$91,$C61),AD$8,"")</f>
        <v/>
      </c>
      <c r="AE61" s="407" t="str">
        <f>IF(COUNTIF('別紙1-4(研修内容計画書)'!$I$92:$J$95,$C61),AE$8,"")</f>
        <v/>
      </c>
      <c r="AF61" s="407" t="str">
        <f>IF(COUNTIF('別紙1-4(研修内容計画書)'!$I$96:$J$99,$C61),AF$8,"")</f>
        <v/>
      </c>
      <c r="AG61" s="407" t="str">
        <f>IF(COUNTIF('別紙1-4(研修内容計画書)'!$I$100:$J$103,$C61),AG$8,"")</f>
        <v/>
      </c>
      <c r="AH61" s="407" t="str">
        <f>IF(COUNTIF('別紙1-4(研修内容計画書)'!$I$104:$J$107,$C61),AH$8,"")</f>
        <v/>
      </c>
      <c r="AI61" s="407" t="str">
        <f>IF(COUNTIF('別紙1-4(研修内容計画書)'!$I$108:$J$111,$C61),AI$8,"")</f>
        <v/>
      </c>
      <c r="AJ61" s="407" t="str">
        <f>IF(COUNTIF('別紙1-4(研修内容計画書)'!$I$112:$J$115,$C61),AJ$8,"")</f>
        <v/>
      </c>
      <c r="AK61" s="407" t="str">
        <f>IF(COUNTIF('別紙1-4(研修内容計画書)'!$I$116:$J$119,$C61),AK$8,"")</f>
        <v/>
      </c>
      <c r="AL61" s="407" t="str">
        <f>IF(COUNTIF('別紙1-4(研修内容計画書)'!$I$120:$J$123,$C61),AL$8,"")</f>
        <v/>
      </c>
      <c r="AM61" s="407" t="str">
        <f>IF(COUNTIF('別紙1-4(研修内容計画書)'!$I$124:$J$127,$C61),AM$8,"")</f>
        <v/>
      </c>
      <c r="AN61" s="407" t="str">
        <f>IF(COUNTIF('別紙1-4(研修内容計画書)'!$I$128:$J$131,$C61),AN$8,"")</f>
        <v/>
      </c>
      <c r="AO61" s="407" t="str">
        <f>IF(COUNTIF('別紙1-4(研修内容計画書)'!$I$132:$J$135,$C61),AO$8,"")</f>
        <v/>
      </c>
      <c r="AP61" s="407" t="str">
        <f>IF(COUNTIF('別紙1-4(研修内容計画書)'!$I$136:$J$139,$C61),AP$8,"")</f>
        <v/>
      </c>
      <c r="AQ61" s="407" t="str">
        <f>IF(COUNTIF('別紙1-4(研修内容計画書)'!$I$140:$J$143,$C61),AQ$8,"")</f>
        <v/>
      </c>
      <c r="AR61" s="407" t="str">
        <f>IF(COUNTIF('別紙1-4(研修内容計画書)'!$I$144:$J$147,$C61),AR$8,"")</f>
        <v/>
      </c>
      <c r="AS61" s="407" t="str">
        <f>IF(COUNTIF('別紙1-4(研修内容計画書)'!$I$148:$J$151,$C61),AS$8,"")</f>
        <v/>
      </c>
      <c r="AT61" s="407" t="str">
        <f>IF(COUNTIF('別紙1-4(研修内容計画書)'!$I$152:$J$155,$C61),AT$8,"")</f>
        <v/>
      </c>
      <c r="AU61" s="407" t="str">
        <f>IF(COUNTIF('別紙1-4(研修内容計画書)'!$I$156:$J$159,$C61),AU$8,"")</f>
        <v/>
      </c>
      <c r="AV61" s="407" t="str">
        <f>IF(COUNTIF('別紙1-4(研修内容計画書)'!$I$160:$J$163,$C61),AV$8,"")</f>
        <v/>
      </c>
      <c r="AW61" s="407" t="str">
        <f>IF(COUNTIF('別紙1-4(研修内容計画書)'!$I$164:$J$167,$C61),AW$8,"")</f>
        <v/>
      </c>
      <c r="AX61" s="407" t="str">
        <f>IF(COUNTIF('別紙1-4(研修内容計画書)'!$I$168:$J$171,$C61),AX$8,"")</f>
        <v/>
      </c>
      <c r="AY61" s="407" t="str">
        <f>IF(COUNTIF('別紙1-4(研修内容計画書)'!$I$172:$J$175,$C61),AY$8,"")</f>
        <v/>
      </c>
      <c r="AZ61" s="407" t="str">
        <f>IF(COUNTIF('別紙1-4(研修内容計画書)'!$I$176:$J$179,$C61),AZ$8,"")</f>
        <v/>
      </c>
      <c r="BA61" s="407" t="str">
        <f>IF(COUNTIF('別紙1-4(研修内容計画書)'!$I$180:$J$183,$C61),BA$8,"")</f>
        <v/>
      </c>
      <c r="BB61" s="407" t="str">
        <f>IF(COUNTIF('別紙1-4(研修内容計画書)'!$I$184:$J$187,$C61),BB$8,"")</f>
        <v/>
      </c>
      <c r="BC61" s="407" t="str">
        <f>IF(COUNTIF('別紙1-4(研修内容計画書)'!$I$188:$J$191,$C61),BC$8,"")</f>
        <v/>
      </c>
      <c r="BD61" s="407" t="str">
        <f>IF(COUNTIF('別紙1-4(研修内容計画書)'!$I$192:$J$195,$C61),BD$8,"")</f>
        <v/>
      </c>
      <c r="BE61" s="407" t="str">
        <f>IF(COUNTIF('別紙1-4(研修内容計画書)'!$I$196:$J$199,$C61),BE$8,"")</f>
        <v/>
      </c>
      <c r="BF61" s="407" t="str">
        <f>IF(COUNTIF('別紙1-4(研修内容計画書)'!$I$200:$J$203,$C61),BF$8,"")</f>
        <v/>
      </c>
      <c r="BG61" s="407" t="str">
        <f>IF(COUNTIF('別紙1-4(研修内容計画書)'!$I$204:$J$207,$C61),BG$8,"")</f>
        <v/>
      </c>
      <c r="BH61" s="407" t="str">
        <f>IF(COUNTIF('別紙1-4(研修内容計画書)'!$I$208:$J$211,$C61),BH$8,"")</f>
        <v/>
      </c>
      <c r="BI61" s="407" t="str">
        <f>IF(COUNTIF('別紙1-4(研修内容計画書)'!$I$212:$J$215,$C61),BI$8,"")</f>
        <v/>
      </c>
      <c r="BJ61" s="407" t="str">
        <f>IF(COUNTIF('別紙1-4(研修内容計画書)'!$I$216:$J$219,$C61),BJ$8,"")</f>
        <v/>
      </c>
      <c r="BK61" s="407" t="str">
        <f>IF(COUNTIF('別紙1-4(研修内容計画書)'!$I$220:$J$223,$C61),BK$8,"")</f>
        <v/>
      </c>
      <c r="BL61" s="407" t="str">
        <f>IF(COUNTIF('別紙1-4(研修内容計画書)'!$I$224:$J$227,$C61),BL$8,"")</f>
        <v/>
      </c>
      <c r="BM61" s="407" t="str">
        <f>IF(COUNTIF('別紙1-4(研修内容計画書)'!$I$228:$J$231,$C61),BM$8,"")</f>
        <v/>
      </c>
      <c r="BN61" s="407" t="str">
        <f>IF(COUNTIF('別紙1-4(研修内容計画書)'!$I$232:$J$235,$C61),BN$8,"")</f>
        <v/>
      </c>
      <c r="BO61" s="407" t="str">
        <f>IF(COUNTIF('別紙1-4(研修内容計画書)'!$I$236:$J$239,$C61),BO$8,"")</f>
        <v/>
      </c>
      <c r="BP61" s="407" t="str">
        <f>IF(COUNTIF('別紙1-4(研修内容計画書)'!$I$240:$J$243,$C61),BP$8,"")</f>
        <v/>
      </c>
      <c r="BQ61" s="407" t="str">
        <f>IF(COUNTIF('別紙1-4(研修内容計画書)'!$I$244:$J$247,$C61),BQ$8,"")</f>
        <v/>
      </c>
      <c r="BR61" s="407" t="str">
        <f>IF(COUNTIF('別紙1-4(研修内容計画書)'!$I$248:$J$251,$C61),BR$8,"")</f>
        <v/>
      </c>
      <c r="BS61" s="407" t="str">
        <f>IF(COUNTIF('別紙1-4(研修内容計画書)'!$I$252:$J$255,$C61),BS$8,"")</f>
        <v/>
      </c>
      <c r="BT61" s="407" t="str">
        <f>IF(COUNTIF('別紙1-4(研修内容計画書)'!$I$256:$J$259,$C61),BT$8,"")</f>
        <v/>
      </c>
      <c r="BU61" s="407" t="str">
        <f>IF(COUNTIF('別紙1-4(研修内容計画書)'!$I$260:$J$263,$C61),BU$8,"")</f>
        <v/>
      </c>
      <c r="BV61" s="407" t="str">
        <f>IF(COUNTIF('別紙1-4(研修内容計画書)'!$I$264:$J$267,$C61),BV$8,"")</f>
        <v/>
      </c>
      <c r="BW61" s="407" t="str">
        <f>IF(COUNTIF('別紙1-4(研修内容計画書)'!$I$268:$J$271,$C61),BW$8,"")</f>
        <v/>
      </c>
      <c r="BX61" s="407" t="str">
        <f>IF(COUNTIF('別紙1-4(研修内容計画書)'!$I$272:$J$275,$C61),BX$8,"")</f>
        <v/>
      </c>
      <c r="BY61" s="407" t="str">
        <f>IF(COUNTIF('別紙1-4(研修内容計画書)'!$I$276:$J$279,$C61),BY$8,"")</f>
        <v/>
      </c>
      <c r="BZ61" s="407" t="str">
        <f>IF(COUNTIF('別紙1-4(研修内容計画書)'!$I$280:$J$283,$C61),BZ$8,"")</f>
        <v/>
      </c>
      <c r="CA61" s="407" t="str">
        <f>IF(COUNTIF('別紙1-4(研修内容計画書)'!$I$284:$J$287,$C61),CA$8,"")</f>
        <v/>
      </c>
      <c r="CB61" s="407" t="str">
        <f>IF(COUNTIF('別紙1-4(研修内容計画書)'!$I$288:$J$291,$C61),CB$8,"")</f>
        <v/>
      </c>
      <c r="CC61" s="407" t="str">
        <f>IF(COUNTIF('別紙1-4(研修内容計画書)'!$I$292:$J$295,$C61),CC$8,"")</f>
        <v/>
      </c>
      <c r="CD61" s="408"/>
      <c r="CE61" s="409"/>
      <c r="CF61" s="132"/>
    </row>
    <row r="62" spans="1:84" ht="18.75" customHeight="1">
      <c r="A62" s="416">
        <v>49</v>
      </c>
      <c r="B62" s="417" t="str">
        <f>IF(AND('別紙1-7(研修責任者教育担当者)'!E66="〇",'別紙1-7(研修責任者教育担当者)'!F66="〇"),"専任・兼任",IF('別紙1-7(研修責任者教育担当者)'!E66="〇","専任",IF('別紙1-7(研修責任者教育担当者)'!F66="〇","兼任","")))</f>
        <v/>
      </c>
      <c r="C62" s="418">
        <f>VLOOKUP(A62,'別紙1-7(研修責任者教育担当者)'!$B$18:$C$97,2,0)</f>
        <v>0</v>
      </c>
      <c r="D62" s="464" t="s">
        <v>206</v>
      </c>
      <c r="E62" s="465"/>
      <c r="F62" s="403" t="e">
        <f t="shared" si="6"/>
        <v>#DIV/0!</v>
      </c>
      <c r="G62" s="404" t="e">
        <f t="shared" si="7"/>
        <v>#DIV/0!</v>
      </c>
      <c r="H62" s="405">
        <f t="shared" si="8"/>
        <v>0</v>
      </c>
      <c r="I62" s="405"/>
      <c r="J62" s="406" t="str">
        <f>IF(COUNTIF('別紙1-4(研修内容計画書)'!$I$8:$J$11,$C62),J$8,"")</f>
        <v/>
      </c>
      <c r="K62" s="407" t="str">
        <f>IF(COUNTIF('別紙1-4(研修内容計画書)'!$I$12:$J$15,$C62),K$8,"")</f>
        <v/>
      </c>
      <c r="L62" s="407" t="str">
        <f>IF(COUNTIF('別紙1-4(研修内容計画書)'!$I$16:$J$19,$C62),L$8,"")</f>
        <v/>
      </c>
      <c r="M62" s="407" t="str">
        <f>IF(COUNTIF('別紙1-4(研修内容計画書)'!$I$20:$J$23,$C62),M$8,"")</f>
        <v/>
      </c>
      <c r="N62" s="407" t="str">
        <f>IF(COUNTIF('別紙1-4(研修内容計画書)'!$I$24:$J$27,$C62),N$8,"")</f>
        <v/>
      </c>
      <c r="O62" s="407" t="str">
        <f>IF(COUNTIF('別紙1-4(研修内容計画書)'!$I$28:$J$31,$C62),O$8,"")</f>
        <v/>
      </c>
      <c r="P62" s="407" t="str">
        <f>IF(COUNTIF('別紙1-4(研修内容計画書)'!$I$32:$J$35,$C62),P$8,"")</f>
        <v/>
      </c>
      <c r="Q62" s="407" t="str">
        <f>IF(COUNTIF('別紙1-4(研修内容計画書)'!$I$36:$J$39,$C62),Q$8,"")</f>
        <v/>
      </c>
      <c r="R62" s="407" t="str">
        <f>IF(COUNTIF('別紙1-4(研修内容計画書)'!$I$40:$J$43,$C62),R$8,"")</f>
        <v/>
      </c>
      <c r="S62" s="407" t="str">
        <f>IF(COUNTIF('別紙1-4(研修内容計画書)'!$I$44:$J$47,$C62),S$8,"")</f>
        <v/>
      </c>
      <c r="T62" s="407" t="str">
        <f>IF(COUNTIF('別紙1-4(研修内容計画書)'!$I$48:$J$51,$C62),T$8,"")</f>
        <v/>
      </c>
      <c r="U62" s="407" t="str">
        <f>IF(COUNTIF('別紙1-4(研修内容計画書)'!$I$52:$J$55,$C62),U$8,"")</f>
        <v/>
      </c>
      <c r="V62" s="407" t="str">
        <f>IF(COUNTIF('別紙1-4(研修内容計画書)'!$I$56:$J$59,$C62),V$8,"")</f>
        <v/>
      </c>
      <c r="W62" s="407" t="str">
        <f>IF(COUNTIF('別紙1-4(研修内容計画書)'!$I$60:$J$63,$C62),W$8,"")</f>
        <v/>
      </c>
      <c r="X62" s="407" t="str">
        <f>IF(COUNTIF('別紙1-4(研修内容計画書)'!$I$64:$J$67,$C62),X$8,"")</f>
        <v/>
      </c>
      <c r="Y62" s="407" t="str">
        <f>IF(COUNTIF('別紙1-4(研修内容計画書)'!$I$68:$J$71,$C62),Y$8,"")</f>
        <v/>
      </c>
      <c r="Z62" s="407" t="str">
        <f>IF(COUNTIF('別紙1-4(研修内容計画書)'!$I$72:$J$75,$C62),Z$8,"")</f>
        <v/>
      </c>
      <c r="AA62" s="407" t="str">
        <f>IF(COUNTIF('別紙1-4(研修内容計画書)'!$I$76:$J$79,$C62),AA$8,"")</f>
        <v/>
      </c>
      <c r="AB62" s="407" t="str">
        <f>IF(COUNTIF('別紙1-4(研修内容計画書)'!$I$80:$J$83,$C62),AB$8,"")</f>
        <v/>
      </c>
      <c r="AC62" s="407" t="str">
        <f>IF(COUNTIF('別紙1-4(研修内容計画書)'!$I$84:$J$87,$C62),AC$8,"")</f>
        <v/>
      </c>
      <c r="AD62" s="407" t="str">
        <f>IF(COUNTIF('別紙1-4(研修内容計画書)'!$I$88:$J$91,$C62),AD$8,"")</f>
        <v/>
      </c>
      <c r="AE62" s="407" t="str">
        <f>IF(COUNTIF('別紙1-4(研修内容計画書)'!$I$92:$J$95,$C62),AE$8,"")</f>
        <v/>
      </c>
      <c r="AF62" s="407" t="str">
        <f>IF(COUNTIF('別紙1-4(研修内容計画書)'!$I$96:$J$99,$C62),AF$8,"")</f>
        <v/>
      </c>
      <c r="AG62" s="407" t="str">
        <f>IF(COUNTIF('別紙1-4(研修内容計画書)'!$I$100:$J$103,$C62),AG$8,"")</f>
        <v/>
      </c>
      <c r="AH62" s="407" t="str">
        <f>IF(COUNTIF('別紙1-4(研修内容計画書)'!$I$104:$J$107,$C62),AH$8,"")</f>
        <v/>
      </c>
      <c r="AI62" s="407" t="str">
        <f>IF(COUNTIF('別紙1-4(研修内容計画書)'!$I$108:$J$111,$C62),AI$8,"")</f>
        <v/>
      </c>
      <c r="AJ62" s="407" t="str">
        <f>IF(COUNTIF('別紙1-4(研修内容計画書)'!$I$112:$J$115,$C62),AJ$8,"")</f>
        <v/>
      </c>
      <c r="AK62" s="407" t="str">
        <f>IF(COUNTIF('別紙1-4(研修内容計画書)'!$I$116:$J$119,$C62),AK$8,"")</f>
        <v/>
      </c>
      <c r="AL62" s="407" t="str">
        <f>IF(COUNTIF('別紙1-4(研修内容計画書)'!$I$120:$J$123,$C62),AL$8,"")</f>
        <v/>
      </c>
      <c r="AM62" s="407" t="str">
        <f>IF(COUNTIF('別紙1-4(研修内容計画書)'!$I$124:$J$127,$C62),AM$8,"")</f>
        <v/>
      </c>
      <c r="AN62" s="407" t="str">
        <f>IF(COUNTIF('別紙1-4(研修内容計画書)'!$I$128:$J$131,$C62),AN$8,"")</f>
        <v/>
      </c>
      <c r="AO62" s="407" t="str">
        <f>IF(COUNTIF('別紙1-4(研修内容計画書)'!$I$132:$J$135,$C62),AO$8,"")</f>
        <v/>
      </c>
      <c r="AP62" s="407" t="str">
        <f>IF(COUNTIF('別紙1-4(研修内容計画書)'!$I$136:$J$139,$C62),AP$8,"")</f>
        <v/>
      </c>
      <c r="AQ62" s="407" t="str">
        <f>IF(COUNTIF('別紙1-4(研修内容計画書)'!$I$140:$J$143,$C62),AQ$8,"")</f>
        <v/>
      </c>
      <c r="AR62" s="407" t="str">
        <f>IF(COUNTIF('別紙1-4(研修内容計画書)'!$I$144:$J$147,$C62),AR$8,"")</f>
        <v/>
      </c>
      <c r="AS62" s="407" t="str">
        <f>IF(COUNTIF('別紙1-4(研修内容計画書)'!$I$148:$J$151,$C62),AS$8,"")</f>
        <v/>
      </c>
      <c r="AT62" s="407" t="str">
        <f>IF(COUNTIF('別紙1-4(研修内容計画書)'!$I$152:$J$155,$C62),AT$8,"")</f>
        <v/>
      </c>
      <c r="AU62" s="407" t="str">
        <f>IF(COUNTIF('別紙1-4(研修内容計画書)'!$I$156:$J$159,$C62),AU$8,"")</f>
        <v/>
      </c>
      <c r="AV62" s="407" t="str">
        <f>IF(COUNTIF('別紙1-4(研修内容計画書)'!$I$160:$J$163,$C62),AV$8,"")</f>
        <v/>
      </c>
      <c r="AW62" s="407" t="str">
        <f>IF(COUNTIF('別紙1-4(研修内容計画書)'!$I$164:$J$167,$C62),AW$8,"")</f>
        <v/>
      </c>
      <c r="AX62" s="407" t="str">
        <f>IF(COUNTIF('別紙1-4(研修内容計画書)'!$I$168:$J$171,$C62),AX$8,"")</f>
        <v/>
      </c>
      <c r="AY62" s="407" t="str">
        <f>IF(COUNTIF('別紙1-4(研修内容計画書)'!$I$172:$J$175,$C62),AY$8,"")</f>
        <v/>
      </c>
      <c r="AZ62" s="407" t="str">
        <f>IF(COUNTIF('別紙1-4(研修内容計画書)'!$I$176:$J$179,$C62),AZ$8,"")</f>
        <v/>
      </c>
      <c r="BA62" s="407" t="str">
        <f>IF(COUNTIF('別紙1-4(研修内容計画書)'!$I$180:$J$183,$C62),BA$8,"")</f>
        <v/>
      </c>
      <c r="BB62" s="407" t="str">
        <f>IF(COUNTIF('別紙1-4(研修内容計画書)'!$I$184:$J$187,$C62),BB$8,"")</f>
        <v/>
      </c>
      <c r="BC62" s="407" t="str">
        <f>IF(COUNTIF('別紙1-4(研修内容計画書)'!$I$188:$J$191,$C62),BC$8,"")</f>
        <v/>
      </c>
      <c r="BD62" s="407" t="str">
        <f>IF(COUNTIF('別紙1-4(研修内容計画書)'!$I$192:$J$195,$C62),BD$8,"")</f>
        <v/>
      </c>
      <c r="BE62" s="407" t="str">
        <f>IF(COUNTIF('別紙1-4(研修内容計画書)'!$I$196:$J$199,$C62),BE$8,"")</f>
        <v/>
      </c>
      <c r="BF62" s="407" t="str">
        <f>IF(COUNTIF('別紙1-4(研修内容計画書)'!$I$200:$J$203,$C62),BF$8,"")</f>
        <v/>
      </c>
      <c r="BG62" s="407" t="str">
        <f>IF(COUNTIF('別紙1-4(研修内容計画書)'!$I$204:$J$207,$C62),BG$8,"")</f>
        <v/>
      </c>
      <c r="BH62" s="407" t="str">
        <f>IF(COUNTIF('別紙1-4(研修内容計画書)'!$I$208:$J$211,$C62),BH$8,"")</f>
        <v/>
      </c>
      <c r="BI62" s="407" t="str">
        <f>IF(COUNTIF('別紙1-4(研修内容計画書)'!$I$212:$J$215,$C62),BI$8,"")</f>
        <v/>
      </c>
      <c r="BJ62" s="407" t="str">
        <f>IF(COUNTIF('別紙1-4(研修内容計画書)'!$I$216:$J$219,$C62),BJ$8,"")</f>
        <v/>
      </c>
      <c r="BK62" s="407" t="str">
        <f>IF(COUNTIF('別紙1-4(研修内容計画書)'!$I$220:$J$223,$C62),BK$8,"")</f>
        <v/>
      </c>
      <c r="BL62" s="407" t="str">
        <f>IF(COUNTIF('別紙1-4(研修内容計画書)'!$I$224:$J$227,$C62),BL$8,"")</f>
        <v/>
      </c>
      <c r="BM62" s="407" t="str">
        <f>IF(COUNTIF('別紙1-4(研修内容計画書)'!$I$228:$J$231,$C62),BM$8,"")</f>
        <v/>
      </c>
      <c r="BN62" s="407" t="str">
        <f>IF(COUNTIF('別紙1-4(研修内容計画書)'!$I$232:$J$235,$C62),BN$8,"")</f>
        <v/>
      </c>
      <c r="BO62" s="407" t="str">
        <f>IF(COUNTIF('別紙1-4(研修内容計画書)'!$I$236:$J$239,$C62),BO$8,"")</f>
        <v/>
      </c>
      <c r="BP62" s="407" t="str">
        <f>IF(COUNTIF('別紙1-4(研修内容計画書)'!$I$240:$J$243,$C62),BP$8,"")</f>
        <v/>
      </c>
      <c r="BQ62" s="407" t="str">
        <f>IF(COUNTIF('別紙1-4(研修内容計画書)'!$I$244:$J$247,$C62),BQ$8,"")</f>
        <v/>
      </c>
      <c r="BR62" s="407" t="str">
        <f>IF(COUNTIF('別紙1-4(研修内容計画書)'!$I$248:$J$251,$C62),BR$8,"")</f>
        <v/>
      </c>
      <c r="BS62" s="407" t="str">
        <f>IF(COUNTIF('別紙1-4(研修内容計画書)'!$I$252:$J$255,$C62),BS$8,"")</f>
        <v/>
      </c>
      <c r="BT62" s="407" t="str">
        <f>IF(COUNTIF('別紙1-4(研修内容計画書)'!$I$256:$J$259,$C62),BT$8,"")</f>
        <v/>
      </c>
      <c r="BU62" s="407" t="str">
        <f>IF(COUNTIF('別紙1-4(研修内容計画書)'!$I$260:$J$263,$C62),BU$8,"")</f>
        <v/>
      </c>
      <c r="BV62" s="407" t="str">
        <f>IF(COUNTIF('別紙1-4(研修内容計画書)'!$I$264:$J$267,$C62),BV$8,"")</f>
        <v/>
      </c>
      <c r="BW62" s="407" t="str">
        <f>IF(COUNTIF('別紙1-4(研修内容計画書)'!$I$268:$J$271,$C62),BW$8,"")</f>
        <v/>
      </c>
      <c r="BX62" s="407" t="str">
        <f>IF(COUNTIF('別紙1-4(研修内容計画書)'!$I$272:$J$275,$C62),BX$8,"")</f>
        <v/>
      </c>
      <c r="BY62" s="407" t="str">
        <f>IF(COUNTIF('別紙1-4(研修内容計画書)'!$I$276:$J$279,$C62),BY$8,"")</f>
        <v/>
      </c>
      <c r="BZ62" s="407" t="str">
        <f>IF(COUNTIF('別紙1-4(研修内容計画書)'!$I$280:$J$283,$C62),BZ$8,"")</f>
        <v/>
      </c>
      <c r="CA62" s="407" t="str">
        <f>IF(COUNTIF('別紙1-4(研修内容計画書)'!$I$284:$J$287,$C62),CA$8,"")</f>
        <v/>
      </c>
      <c r="CB62" s="407" t="str">
        <f>IF(COUNTIF('別紙1-4(研修内容計画書)'!$I$288:$J$291,$C62),CB$8,"")</f>
        <v/>
      </c>
      <c r="CC62" s="407" t="str">
        <f>IF(COUNTIF('別紙1-4(研修内容計画書)'!$I$292:$J$295,$C62),CC$8,"")</f>
        <v/>
      </c>
      <c r="CD62" s="408"/>
      <c r="CE62" s="409"/>
      <c r="CF62" s="132"/>
    </row>
    <row r="63" spans="1:84" ht="18.75" customHeight="1">
      <c r="A63" s="416">
        <v>50</v>
      </c>
      <c r="B63" s="417" t="str">
        <f>IF(AND('別紙1-7(研修責任者教育担当者)'!E67="〇",'別紙1-7(研修責任者教育担当者)'!F67="〇"),"専任・兼任",IF('別紙1-7(研修責任者教育担当者)'!E67="〇","専任",IF('別紙1-7(研修責任者教育担当者)'!F67="〇","兼任","")))</f>
        <v/>
      </c>
      <c r="C63" s="418">
        <f>VLOOKUP(A63,'別紙1-7(研修責任者教育担当者)'!$B$18:$C$97,2,0)</f>
        <v>0</v>
      </c>
      <c r="D63" s="464" t="s">
        <v>206</v>
      </c>
      <c r="E63" s="465"/>
      <c r="F63" s="403" t="e">
        <f t="shared" si="6"/>
        <v>#DIV/0!</v>
      </c>
      <c r="G63" s="404" t="e">
        <f t="shared" si="7"/>
        <v>#DIV/0!</v>
      </c>
      <c r="H63" s="405">
        <f t="shared" si="8"/>
        <v>0</v>
      </c>
      <c r="I63" s="405"/>
      <c r="J63" s="406" t="str">
        <f>IF(COUNTIF('別紙1-4(研修内容計画書)'!$I$8:$J$11,$C63),J$8,"")</f>
        <v/>
      </c>
      <c r="K63" s="407" t="str">
        <f>IF(COUNTIF('別紙1-4(研修内容計画書)'!$I$12:$J$15,$C63),K$8,"")</f>
        <v/>
      </c>
      <c r="L63" s="407" t="str">
        <f>IF(COUNTIF('別紙1-4(研修内容計画書)'!$I$16:$J$19,$C63),L$8,"")</f>
        <v/>
      </c>
      <c r="M63" s="407" t="str">
        <f>IF(COUNTIF('別紙1-4(研修内容計画書)'!$I$20:$J$23,$C63),M$8,"")</f>
        <v/>
      </c>
      <c r="N63" s="407" t="str">
        <f>IF(COUNTIF('別紙1-4(研修内容計画書)'!$I$24:$J$27,$C63),N$8,"")</f>
        <v/>
      </c>
      <c r="O63" s="407" t="str">
        <f>IF(COUNTIF('別紙1-4(研修内容計画書)'!$I$28:$J$31,$C63),O$8,"")</f>
        <v/>
      </c>
      <c r="P63" s="407" t="str">
        <f>IF(COUNTIF('別紙1-4(研修内容計画書)'!$I$32:$J$35,$C63),P$8,"")</f>
        <v/>
      </c>
      <c r="Q63" s="407" t="str">
        <f>IF(COUNTIF('別紙1-4(研修内容計画書)'!$I$36:$J$39,$C63),Q$8,"")</f>
        <v/>
      </c>
      <c r="R63" s="407" t="str">
        <f>IF(COUNTIF('別紙1-4(研修内容計画書)'!$I$40:$J$43,$C63),R$8,"")</f>
        <v/>
      </c>
      <c r="S63" s="407" t="str">
        <f>IF(COUNTIF('別紙1-4(研修内容計画書)'!$I$44:$J$47,$C63),S$8,"")</f>
        <v/>
      </c>
      <c r="T63" s="407" t="str">
        <f>IF(COUNTIF('別紙1-4(研修内容計画書)'!$I$48:$J$51,$C63),T$8,"")</f>
        <v/>
      </c>
      <c r="U63" s="407" t="str">
        <f>IF(COUNTIF('別紙1-4(研修内容計画書)'!$I$52:$J$55,$C63),U$8,"")</f>
        <v/>
      </c>
      <c r="V63" s="407" t="str">
        <f>IF(COUNTIF('別紙1-4(研修内容計画書)'!$I$56:$J$59,$C63),V$8,"")</f>
        <v/>
      </c>
      <c r="W63" s="407" t="str">
        <f>IF(COUNTIF('別紙1-4(研修内容計画書)'!$I$60:$J$63,$C63),W$8,"")</f>
        <v/>
      </c>
      <c r="X63" s="407" t="str">
        <f>IF(COUNTIF('別紙1-4(研修内容計画書)'!$I$64:$J$67,$C63),X$8,"")</f>
        <v/>
      </c>
      <c r="Y63" s="407" t="str">
        <f>IF(COUNTIF('別紙1-4(研修内容計画書)'!$I$68:$J$71,$C63),Y$8,"")</f>
        <v/>
      </c>
      <c r="Z63" s="407" t="str">
        <f>IF(COUNTIF('別紙1-4(研修内容計画書)'!$I$72:$J$75,$C63),Z$8,"")</f>
        <v/>
      </c>
      <c r="AA63" s="407" t="str">
        <f>IF(COUNTIF('別紙1-4(研修内容計画書)'!$I$76:$J$79,$C63),AA$8,"")</f>
        <v/>
      </c>
      <c r="AB63" s="407" t="str">
        <f>IF(COUNTIF('別紙1-4(研修内容計画書)'!$I$80:$J$83,$C63),AB$8,"")</f>
        <v/>
      </c>
      <c r="AC63" s="407" t="str">
        <f>IF(COUNTIF('別紙1-4(研修内容計画書)'!$I$84:$J$87,$C63),AC$8,"")</f>
        <v/>
      </c>
      <c r="AD63" s="407" t="str">
        <f>IF(COUNTIF('別紙1-4(研修内容計画書)'!$I$88:$J$91,$C63),AD$8,"")</f>
        <v/>
      </c>
      <c r="AE63" s="407" t="str">
        <f>IF(COUNTIF('別紙1-4(研修内容計画書)'!$I$92:$J$95,$C63),AE$8,"")</f>
        <v/>
      </c>
      <c r="AF63" s="407" t="str">
        <f>IF(COUNTIF('別紙1-4(研修内容計画書)'!$I$96:$J$99,$C63),AF$8,"")</f>
        <v/>
      </c>
      <c r="AG63" s="407" t="str">
        <f>IF(COUNTIF('別紙1-4(研修内容計画書)'!$I$100:$J$103,$C63),AG$8,"")</f>
        <v/>
      </c>
      <c r="AH63" s="407" t="str">
        <f>IF(COUNTIF('別紙1-4(研修内容計画書)'!$I$104:$J$107,$C63),AH$8,"")</f>
        <v/>
      </c>
      <c r="AI63" s="407" t="str">
        <f>IF(COUNTIF('別紙1-4(研修内容計画書)'!$I$108:$J$111,$C63),AI$8,"")</f>
        <v/>
      </c>
      <c r="AJ63" s="407" t="str">
        <f>IF(COUNTIF('別紙1-4(研修内容計画書)'!$I$112:$J$115,$C63),AJ$8,"")</f>
        <v/>
      </c>
      <c r="AK63" s="407" t="str">
        <f>IF(COUNTIF('別紙1-4(研修内容計画書)'!$I$116:$J$119,$C63),AK$8,"")</f>
        <v/>
      </c>
      <c r="AL63" s="407" t="str">
        <f>IF(COUNTIF('別紙1-4(研修内容計画書)'!$I$120:$J$123,$C63),AL$8,"")</f>
        <v/>
      </c>
      <c r="AM63" s="407" t="str">
        <f>IF(COUNTIF('別紙1-4(研修内容計画書)'!$I$124:$J$127,$C63),AM$8,"")</f>
        <v/>
      </c>
      <c r="AN63" s="407" t="str">
        <f>IF(COUNTIF('別紙1-4(研修内容計画書)'!$I$128:$J$131,$C63),AN$8,"")</f>
        <v/>
      </c>
      <c r="AO63" s="407" t="str">
        <f>IF(COUNTIF('別紙1-4(研修内容計画書)'!$I$132:$J$135,$C63),AO$8,"")</f>
        <v/>
      </c>
      <c r="AP63" s="407" t="str">
        <f>IF(COUNTIF('別紙1-4(研修内容計画書)'!$I$136:$J$139,$C63),AP$8,"")</f>
        <v/>
      </c>
      <c r="AQ63" s="407" t="str">
        <f>IF(COUNTIF('別紙1-4(研修内容計画書)'!$I$140:$J$143,$C63),AQ$8,"")</f>
        <v/>
      </c>
      <c r="AR63" s="407" t="str">
        <f>IF(COUNTIF('別紙1-4(研修内容計画書)'!$I$144:$J$147,$C63),AR$8,"")</f>
        <v/>
      </c>
      <c r="AS63" s="407" t="str">
        <f>IF(COUNTIF('別紙1-4(研修内容計画書)'!$I$148:$J$151,$C63),AS$8,"")</f>
        <v/>
      </c>
      <c r="AT63" s="407" t="str">
        <f>IF(COUNTIF('別紙1-4(研修内容計画書)'!$I$152:$J$155,$C63),AT$8,"")</f>
        <v/>
      </c>
      <c r="AU63" s="407" t="str">
        <f>IF(COUNTIF('別紙1-4(研修内容計画書)'!$I$156:$J$159,$C63),AU$8,"")</f>
        <v/>
      </c>
      <c r="AV63" s="407" t="str">
        <f>IF(COUNTIF('別紙1-4(研修内容計画書)'!$I$160:$J$163,$C63),AV$8,"")</f>
        <v/>
      </c>
      <c r="AW63" s="407" t="str">
        <f>IF(COUNTIF('別紙1-4(研修内容計画書)'!$I$164:$J$167,$C63),AW$8,"")</f>
        <v/>
      </c>
      <c r="AX63" s="407" t="str">
        <f>IF(COUNTIF('別紙1-4(研修内容計画書)'!$I$168:$J$171,$C63),AX$8,"")</f>
        <v/>
      </c>
      <c r="AY63" s="407" t="str">
        <f>IF(COUNTIF('別紙1-4(研修内容計画書)'!$I$172:$J$175,$C63),AY$8,"")</f>
        <v/>
      </c>
      <c r="AZ63" s="407" t="str">
        <f>IF(COUNTIF('別紙1-4(研修内容計画書)'!$I$176:$J$179,$C63),AZ$8,"")</f>
        <v/>
      </c>
      <c r="BA63" s="407" t="str">
        <f>IF(COUNTIF('別紙1-4(研修内容計画書)'!$I$180:$J$183,$C63),BA$8,"")</f>
        <v/>
      </c>
      <c r="BB63" s="407" t="str">
        <f>IF(COUNTIF('別紙1-4(研修内容計画書)'!$I$184:$J$187,$C63),BB$8,"")</f>
        <v/>
      </c>
      <c r="BC63" s="407" t="str">
        <f>IF(COUNTIF('別紙1-4(研修内容計画書)'!$I$188:$J$191,$C63),BC$8,"")</f>
        <v/>
      </c>
      <c r="BD63" s="407" t="str">
        <f>IF(COUNTIF('別紙1-4(研修内容計画書)'!$I$192:$J$195,$C63),BD$8,"")</f>
        <v/>
      </c>
      <c r="BE63" s="407" t="str">
        <f>IF(COUNTIF('別紙1-4(研修内容計画書)'!$I$196:$J$199,$C63),BE$8,"")</f>
        <v/>
      </c>
      <c r="BF63" s="407" t="str">
        <f>IF(COUNTIF('別紙1-4(研修内容計画書)'!$I$200:$J$203,$C63),BF$8,"")</f>
        <v/>
      </c>
      <c r="BG63" s="407" t="str">
        <f>IF(COUNTIF('別紙1-4(研修内容計画書)'!$I$204:$J$207,$C63),BG$8,"")</f>
        <v/>
      </c>
      <c r="BH63" s="407" t="str">
        <f>IF(COUNTIF('別紙1-4(研修内容計画書)'!$I$208:$J$211,$C63),BH$8,"")</f>
        <v/>
      </c>
      <c r="BI63" s="407" t="str">
        <f>IF(COUNTIF('別紙1-4(研修内容計画書)'!$I$212:$J$215,$C63),BI$8,"")</f>
        <v/>
      </c>
      <c r="BJ63" s="407" t="str">
        <f>IF(COUNTIF('別紙1-4(研修内容計画書)'!$I$216:$J$219,$C63),BJ$8,"")</f>
        <v/>
      </c>
      <c r="BK63" s="407" t="str">
        <f>IF(COUNTIF('別紙1-4(研修内容計画書)'!$I$220:$J$223,$C63),BK$8,"")</f>
        <v/>
      </c>
      <c r="BL63" s="407" t="str">
        <f>IF(COUNTIF('別紙1-4(研修内容計画書)'!$I$224:$J$227,$C63),BL$8,"")</f>
        <v/>
      </c>
      <c r="BM63" s="407" t="str">
        <f>IF(COUNTIF('別紙1-4(研修内容計画書)'!$I$228:$J$231,$C63),BM$8,"")</f>
        <v/>
      </c>
      <c r="BN63" s="407" t="str">
        <f>IF(COUNTIF('別紙1-4(研修内容計画書)'!$I$232:$J$235,$C63),BN$8,"")</f>
        <v/>
      </c>
      <c r="BO63" s="407" t="str">
        <f>IF(COUNTIF('別紙1-4(研修内容計画書)'!$I$236:$J$239,$C63),BO$8,"")</f>
        <v/>
      </c>
      <c r="BP63" s="407" t="str">
        <f>IF(COUNTIF('別紙1-4(研修内容計画書)'!$I$240:$J$243,$C63),BP$8,"")</f>
        <v/>
      </c>
      <c r="BQ63" s="407" t="str">
        <f>IF(COUNTIF('別紙1-4(研修内容計画書)'!$I$244:$J$247,$C63),BQ$8,"")</f>
        <v/>
      </c>
      <c r="BR63" s="407" t="str">
        <f>IF(COUNTIF('別紙1-4(研修内容計画書)'!$I$248:$J$251,$C63),BR$8,"")</f>
        <v/>
      </c>
      <c r="BS63" s="407" t="str">
        <f>IF(COUNTIF('別紙1-4(研修内容計画書)'!$I$252:$J$255,$C63),BS$8,"")</f>
        <v/>
      </c>
      <c r="BT63" s="407" t="str">
        <f>IF(COUNTIF('別紙1-4(研修内容計画書)'!$I$256:$J$259,$C63),BT$8,"")</f>
        <v/>
      </c>
      <c r="BU63" s="407" t="str">
        <f>IF(COUNTIF('別紙1-4(研修内容計画書)'!$I$260:$J$263,$C63),BU$8,"")</f>
        <v/>
      </c>
      <c r="BV63" s="407" t="str">
        <f>IF(COUNTIF('別紙1-4(研修内容計画書)'!$I$264:$J$267,$C63),BV$8,"")</f>
        <v/>
      </c>
      <c r="BW63" s="407" t="str">
        <f>IF(COUNTIF('別紙1-4(研修内容計画書)'!$I$268:$J$271,$C63),BW$8,"")</f>
        <v/>
      </c>
      <c r="BX63" s="407" t="str">
        <f>IF(COUNTIF('別紙1-4(研修内容計画書)'!$I$272:$J$275,$C63),BX$8,"")</f>
        <v/>
      </c>
      <c r="BY63" s="407" t="str">
        <f>IF(COUNTIF('別紙1-4(研修内容計画書)'!$I$276:$J$279,$C63),BY$8,"")</f>
        <v/>
      </c>
      <c r="BZ63" s="407" t="str">
        <f>IF(COUNTIF('別紙1-4(研修内容計画書)'!$I$280:$J$283,$C63),BZ$8,"")</f>
        <v/>
      </c>
      <c r="CA63" s="407" t="str">
        <f>IF(COUNTIF('別紙1-4(研修内容計画書)'!$I$284:$J$287,$C63),CA$8,"")</f>
        <v/>
      </c>
      <c r="CB63" s="407" t="str">
        <f>IF(COUNTIF('別紙1-4(研修内容計画書)'!$I$288:$J$291,$C63),CB$8,"")</f>
        <v/>
      </c>
      <c r="CC63" s="407" t="str">
        <f>IF(COUNTIF('別紙1-4(研修内容計画書)'!$I$292:$J$295,$C63),CC$8,"")</f>
        <v/>
      </c>
      <c r="CD63" s="408"/>
      <c r="CE63" s="409"/>
      <c r="CF63" s="132"/>
    </row>
    <row r="64" spans="1:84" ht="18.75" customHeight="1">
      <c r="A64" s="416">
        <v>51</v>
      </c>
      <c r="B64" s="417" t="str">
        <f>IF(AND('別紙1-7(研修責任者教育担当者)'!E68="〇",'別紙1-7(研修責任者教育担当者)'!F68="〇"),"専任・兼任",IF('別紙1-7(研修責任者教育担当者)'!E68="〇","専任",IF('別紙1-7(研修責任者教育担当者)'!F68="〇","兼任","")))</f>
        <v/>
      </c>
      <c r="C64" s="418">
        <f>VLOOKUP(A64,'別紙1-7(研修責任者教育担当者)'!$B$18:$C$97,2,0)</f>
        <v>0</v>
      </c>
      <c r="D64" s="464" t="s">
        <v>206</v>
      </c>
      <c r="E64" s="465"/>
      <c r="F64" s="403" t="e">
        <f t="shared" si="6"/>
        <v>#DIV/0!</v>
      </c>
      <c r="G64" s="404" t="e">
        <f t="shared" si="7"/>
        <v>#DIV/0!</v>
      </c>
      <c r="H64" s="405">
        <f t="shared" si="8"/>
        <v>0</v>
      </c>
      <c r="I64" s="405"/>
      <c r="J64" s="406" t="str">
        <f>IF(COUNTIF('別紙1-4(研修内容計画書)'!$I$8:$J$11,$C64),J$8,"")</f>
        <v/>
      </c>
      <c r="K64" s="407" t="str">
        <f>IF(COUNTIF('別紙1-4(研修内容計画書)'!$I$12:$J$15,$C64),K$8,"")</f>
        <v/>
      </c>
      <c r="L64" s="407" t="str">
        <f>IF(COUNTIF('別紙1-4(研修内容計画書)'!$I$16:$J$19,$C64),L$8,"")</f>
        <v/>
      </c>
      <c r="M64" s="407" t="str">
        <f>IF(COUNTIF('別紙1-4(研修内容計画書)'!$I$20:$J$23,$C64),M$8,"")</f>
        <v/>
      </c>
      <c r="N64" s="407" t="str">
        <f>IF(COUNTIF('別紙1-4(研修内容計画書)'!$I$24:$J$27,$C64),N$8,"")</f>
        <v/>
      </c>
      <c r="O64" s="407" t="str">
        <f>IF(COUNTIF('別紙1-4(研修内容計画書)'!$I$28:$J$31,$C64),O$8,"")</f>
        <v/>
      </c>
      <c r="P64" s="407" t="str">
        <f>IF(COUNTIF('別紙1-4(研修内容計画書)'!$I$32:$J$35,$C64),P$8,"")</f>
        <v/>
      </c>
      <c r="Q64" s="407" t="str">
        <f>IF(COUNTIF('別紙1-4(研修内容計画書)'!$I$36:$J$39,$C64),Q$8,"")</f>
        <v/>
      </c>
      <c r="R64" s="407" t="str">
        <f>IF(COUNTIF('別紙1-4(研修内容計画書)'!$I$40:$J$43,$C64),R$8,"")</f>
        <v/>
      </c>
      <c r="S64" s="407" t="str">
        <f>IF(COUNTIF('別紙1-4(研修内容計画書)'!$I$44:$J$47,$C64),S$8,"")</f>
        <v/>
      </c>
      <c r="T64" s="407" t="str">
        <f>IF(COUNTIF('別紙1-4(研修内容計画書)'!$I$48:$J$51,$C64),T$8,"")</f>
        <v/>
      </c>
      <c r="U64" s="407" t="str">
        <f>IF(COUNTIF('別紙1-4(研修内容計画書)'!$I$52:$J$55,$C64),U$8,"")</f>
        <v/>
      </c>
      <c r="V64" s="407" t="str">
        <f>IF(COUNTIF('別紙1-4(研修内容計画書)'!$I$56:$J$59,$C64),V$8,"")</f>
        <v/>
      </c>
      <c r="W64" s="407" t="str">
        <f>IF(COUNTIF('別紙1-4(研修内容計画書)'!$I$60:$J$63,$C64),W$8,"")</f>
        <v/>
      </c>
      <c r="X64" s="407" t="str">
        <f>IF(COUNTIF('別紙1-4(研修内容計画書)'!$I$64:$J$67,$C64),X$8,"")</f>
        <v/>
      </c>
      <c r="Y64" s="407" t="str">
        <f>IF(COUNTIF('別紙1-4(研修内容計画書)'!$I$68:$J$71,$C64),Y$8,"")</f>
        <v/>
      </c>
      <c r="Z64" s="407" t="str">
        <f>IF(COUNTIF('別紙1-4(研修内容計画書)'!$I$72:$J$75,$C64),Z$8,"")</f>
        <v/>
      </c>
      <c r="AA64" s="407" t="str">
        <f>IF(COUNTIF('別紙1-4(研修内容計画書)'!$I$76:$J$79,$C64),AA$8,"")</f>
        <v/>
      </c>
      <c r="AB64" s="407" t="str">
        <f>IF(COUNTIF('別紙1-4(研修内容計画書)'!$I$80:$J$83,$C64),AB$8,"")</f>
        <v/>
      </c>
      <c r="AC64" s="407" t="str">
        <f>IF(COUNTIF('別紙1-4(研修内容計画書)'!$I$84:$J$87,$C64),AC$8,"")</f>
        <v/>
      </c>
      <c r="AD64" s="407" t="str">
        <f>IF(COUNTIF('別紙1-4(研修内容計画書)'!$I$88:$J$91,$C64),AD$8,"")</f>
        <v/>
      </c>
      <c r="AE64" s="407" t="str">
        <f>IF(COUNTIF('別紙1-4(研修内容計画書)'!$I$92:$J$95,$C64),AE$8,"")</f>
        <v/>
      </c>
      <c r="AF64" s="407" t="str">
        <f>IF(COUNTIF('別紙1-4(研修内容計画書)'!$I$96:$J$99,$C64),AF$8,"")</f>
        <v/>
      </c>
      <c r="AG64" s="407" t="str">
        <f>IF(COUNTIF('別紙1-4(研修内容計画書)'!$I$100:$J$103,$C64),AG$8,"")</f>
        <v/>
      </c>
      <c r="AH64" s="407" t="str">
        <f>IF(COUNTIF('別紙1-4(研修内容計画書)'!$I$104:$J$107,$C64),AH$8,"")</f>
        <v/>
      </c>
      <c r="AI64" s="407" t="str">
        <f>IF(COUNTIF('別紙1-4(研修内容計画書)'!$I$108:$J$111,$C64),AI$8,"")</f>
        <v/>
      </c>
      <c r="AJ64" s="407" t="str">
        <f>IF(COUNTIF('別紙1-4(研修内容計画書)'!$I$112:$J$115,$C64),AJ$8,"")</f>
        <v/>
      </c>
      <c r="AK64" s="407" t="str">
        <f>IF(COUNTIF('別紙1-4(研修内容計画書)'!$I$116:$J$119,$C64),AK$8,"")</f>
        <v/>
      </c>
      <c r="AL64" s="407" t="str">
        <f>IF(COUNTIF('別紙1-4(研修内容計画書)'!$I$120:$J$123,$C64),AL$8,"")</f>
        <v/>
      </c>
      <c r="AM64" s="407" t="str">
        <f>IF(COUNTIF('別紙1-4(研修内容計画書)'!$I$124:$J$127,$C64),AM$8,"")</f>
        <v/>
      </c>
      <c r="AN64" s="407" t="str">
        <f>IF(COUNTIF('別紙1-4(研修内容計画書)'!$I$128:$J$131,$C64),AN$8,"")</f>
        <v/>
      </c>
      <c r="AO64" s="407" t="str">
        <f>IF(COUNTIF('別紙1-4(研修内容計画書)'!$I$132:$J$135,$C64),AO$8,"")</f>
        <v/>
      </c>
      <c r="AP64" s="407" t="str">
        <f>IF(COUNTIF('別紙1-4(研修内容計画書)'!$I$136:$J$139,$C64),AP$8,"")</f>
        <v/>
      </c>
      <c r="AQ64" s="407" t="str">
        <f>IF(COUNTIF('別紙1-4(研修内容計画書)'!$I$140:$J$143,$C64),AQ$8,"")</f>
        <v/>
      </c>
      <c r="AR64" s="407" t="str">
        <f>IF(COUNTIF('別紙1-4(研修内容計画書)'!$I$144:$J$147,$C64),AR$8,"")</f>
        <v/>
      </c>
      <c r="AS64" s="407" t="str">
        <f>IF(COUNTIF('別紙1-4(研修内容計画書)'!$I$148:$J$151,$C64),AS$8,"")</f>
        <v/>
      </c>
      <c r="AT64" s="407" t="str">
        <f>IF(COUNTIF('別紙1-4(研修内容計画書)'!$I$152:$J$155,$C64),AT$8,"")</f>
        <v/>
      </c>
      <c r="AU64" s="407" t="str">
        <f>IF(COUNTIF('別紙1-4(研修内容計画書)'!$I$156:$J$159,$C64),AU$8,"")</f>
        <v/>
      </c>
      <c r="AV64" s="407" t="str">
        <f>IF(COUNTIF('別紙1-4(研修内容計画書)'!$I$160:$J$163,$C64),AV$8,"")</f>
        <v/>
      </c>
      <c r="AW64" s="407" t="str">
        <f>IF(COUNTIF('別紙1-4(研修内容計画書)'!$I$164:$J$167,$C64),AW$8,"")</f>
        <v/>
      </c>
      <c r="AX64" s="407" t="str">
        <f>IF(COUNTIF('別紙1-4(研修内容計画書)'!$I$168:$J$171,$C64),AX$8,"")</f>
        <v/>
      </c>
      <c r="AY64" s="407" t="str">
        <f>IF(COUNTIF('別紙1-4(研修内容計画書)'!$I$172:$J$175,$C64),AY$8,"")</f>
        <v/>
      </c>
      <c r="AZ64" s="407" t="str">
        <f>IF(COUNTIF('別紙1-4(研修内容計画書)'!$I$176:$J$179,$C64),AZ$8,"")</f>
        <v/>
      </c>
      <c r="BA64" s="407" t="str">
        <f>IF(COUNTIF('別紙1-4(研修内容計画書)'!$I$180:$J$183,$C64),BA$8,"")</f>
        <v/>
      </c>
      <c r="BB64" s="407" t="str">
        <f>IF(COUNTIF('別紙1-4(研修内容計画書)'!$I$184:$J$187,$C64),BB$8,"")</f>
        <v/>
      </c>
      <c r="BC64" s="407" t="str">
        <f>IF(COUNTIF('別紙1-4(研修内容計画書)'!$I$188:$J$191,$C64),BC$8,"")</f>
        <v/>
      </c>
      <c r="BD64" s="407" t="str">
        <f>IF(COUNTIF('別紙1-4(研修内容計画書)'!$I$192:$J$195,$C64),BD$8,"")</f>
        <v/>
      </c>
      <c r="BE64" s="407" t="str">
        <f>IF(COUNTIF('別紙1-4(研修内容計画書)'!$I$196:$J$199,$C64),BE$8,"")</f>
        <v/>
      </c>
      <c r="BF64" s="407" t="str">
        <f>IF(COUNTIF('別紙1-4(研修内容計画書)'!$I$200:$J$203,$C64),BF$8,"")</f>
        <v/>
      </c>
      <c r="BG64" s="407" t="str">
        <f>IF(COUNTIF('別紙1-4(研修内容計画書)'!$I$204:$J$207,$C64),BG$8,"")</f>
        <v/>
      </c>
      <c r="BH64" s="407" t="str">
        <f>IF(COUNTIF('別紙1-4(研修内容計画書)'!$I$208:$J$211,$C64),BH$8,"")</f>
        <v/>
      </c>
      <c r="BI64" s="407" t="str">
        <f>IF(COUNTIF('別紙1-4(研修内容計画書)'!$I$212:$J$215,$C64),BI$8,"")</f>
        <v/>
      </c>
      <c r="BJ64" s="407" t="str">
        <f>IF(COUNTIF('別紙1-4(研修内容計画書)'!$I$216:$J$219,$C64),BJ$8,"")</f>
        <v/>
      </c>
      <c r="BK64" s="407" t="str">
        <f>IF(COUNTIF('別紙1-4(研修内容計画書)'!$I$220:$J$223,$C64),BK$8,"")</f>
        <v/>
      </c>
      <c r="BL64" s="407" t="str">
        <f>IF(COUNTIF('別紙1-4(研修内容計画書)'!$I$224:$J$227,$C64),BL$8,"")</f>
        <v/>
      </c>
      <c r="BM64" s="407" t="str">
        <f>IF(COUNTIF('別紙1-4(研修内容計画書)'!$I$228:$J$231,$C64),BM$8,"")</f>
        <v/>
      </c>
      <c r="BN64" s="407" t="str">
        <f>IF(COUNTIF('別紙1-4(研修内容計画書)'!$I$232:$J$235,$C64),BN$8,"")</f>
        <v/>
      </c>
      <c r="BO64" s="407" t="str">
        <f>IF(COUNTIF('別紙1-4(研修内容計画書)'!$I$236:$J$239,$C64),BO$8,"")</f>
        <v/>
      </c>
      <c r="BP64" s="407" t="str">
        <f>IF(COUNTIF('別紙1-4(研修内容計画書)'!$I$240:$J$243,$C64),BP$8,"")</f>
        <v/>
      </c>
      <c r="BQ64" s="407" t="str">
        <f>IF(COUNTIF('別紙1-4(研修内容計画書)'!$I$244:$J$247,$C64),BQ$8,"")</f>
        <v/>
      </c>
      <c r="BR64" s="407" t="str">
        <f>IF(COUNTIF('別紙1-4(研修内容計画書)'!$I$248:$J$251,$C64),BR$8,"")</f>
        <v/>
      </c>
      <c r="BS64" s="407" t="str">
        <f>IF(COUNTIF('別紙1-4(研修内容計画書)'!$I$252:$J$255,$C64),BS$8,"")</f>
        <v/>
      </c>
      <c r="BT64" s="407" t="str">
        <f>IF(COUNTIF('別紙1-4(研修内容計画書)'!$I$256:$J$259,$C64),BT$8,"")</f>
        <v/>
      </c>
      <c r="BU64" s="407" t="str">
        <f>IF(COUNTIF('別紙1-4(研修内容計画書)'!$I$260:$J$263,$C64),BU$8,"")</f>
        <v/>
      </c>
      <c r="BV64" s="407" t="str">
        <f>IF(COUNTIF('別紙1-4(研修内容計画書)'!$I$264:$J$267,$C64),BV$8,"")</f>
        <v/>
      </c>
      <c r="BW64" s="407" t="str">
        <f>IF(COUNTIF('別紙1-4(研修内容計画書)'!$I$268:$J$271,$C64),BW$8,"")</f>
        <v/>
      </c>
      <c r="BX64" s="407" t="str">
        <f>IF(COUNTIF('別紙1-4(研修内容計画書)'!$I$272:$J$275,$C64),BX$8,"")</f>
        <v/>
      </c>
      <c r="BY64" s="407" t="str">
        <f>IF(COUNTIF('別紙1-4(研修内容計画書)'!$I$276:$J$279,$C64),BY$8,"")</f>
        <v/>
      </c>
      <c r="BZ64" s="407" t="str">
        <f>IF(COUNTIF('別紙1-4(研修内容計画書)'!$I$280:$J$283,$C64),BZ$8,"")</f>
        <v/>
      </c>
      <c r="CA64" s="407" t="str">
        <f>IF(COUNTIF('別紙1-4(研修内容計画書)'!$I$284:$J$287,$C64),CA$8,"")</f>
        <v/>
      </c>
      <c r="CB64" s="407" t="str">
        <f>IF(COUNTIF('別紙1-4(研修内容計画書)'!$I$288:$J$291,$C64),CB$8,"")</f>
        <v/>
      </c>
      <c r="CC64" s="407" t="str">
        <f>IF(COUNTIF('別紙1-4(研修内容計画書)'!$I$292:$J$295,$C64),CC$8,"")</f>
        <v/>
      </c>
      <c r="CD64" s="408"/>
      <c r="CE64" s="409"/>
      <c r="CF64" s="132"/>
    </row>
    <row r="65" spans="1:84" ht="18.75" customHeight="1">
      <c r="A65" s="416">
        <v>52</v>
      </c>
      <c r="B65" s="417" t="str">
        <f>IF(AND('別紙1-7(研修責任者教育担当者)'!E69="〇",'別紙1-7(研修責任者教育担当者)'!F69="〇"),"専任・兼任",IF('別紙1-7(研修責任者教育担当者)'!E69="〇","専任",IF('別紙1-7(研修責任者教育担当者)'!F69="〇","兼任","")))</f>
        <v/>
      </c>
      <c r="C65" s="418">
        <f>VLOOKUP(A65,'別紙1-7(研修責任者教育担当者)'!$B$18:$C$97,2,0)</f>
        <v>0</v>
      </c>
      <c r="D65" s="464" t="s">
        <v>206</v>
      </c>
      <c r="E65" s="465"/>
      <c r="F65" s="403" t="e">
        <f t="shared" si="6"/>
        <v>#DIV/0!</v>
      </c>
      <c r="G65" s="404" t="e">
        <f t="shared" si="7"/>
        <v>#DIV/0!</v>
      </c>
      <c r="H65" s="405">
        <f t="shared" si="8"/>
        <v>0</v>
      </c>
      <c r="I65" s="405"/>
      <c r="J65" s="406" t="str">
        <f>IF(COUNTIF('別紙1-4(研修内容計画書)'!$I$8:$J$11,$C65),J$8,"")</f>
        <v/>
      </c>
      <c r="K65" s="407" t="str">
        <f>IF(COUNTIF('別紙1-4(研修内容計画書)'!$I$12:$J$15,$C65),K$8,"")</f>
        <v/>
      </c>
      <c r="L65" s="407" t="str">
        <f>IF(COUNTIF('別紙1-4(研修内容計画書)'!$I$16:$J$19,$C65),L$8,"")</f>
        <v/>
      </c>
      <c r="M65" s="407" t="str">
        <f>IF(COUNTIF('別紙1-4(研修内容計画書)'!$I$20:$J$23,$C65),M$8,"")</f>
        <v/>
      </c>
      <c r="N65" s="407" t="str">
        <f>IF(COUNTIF('別紙1-4(研修内容計画書)'!$I$24:$J$27,$C65),N$8,"")</f>
        <v/>
      </c>
      <c r="O65" s="407" t="str">
        <f>IF(COUNTIF('別紙1-4(研修内容計画書)'!$I$28:$J$31,$C65),O$8,"")</f>
        <v/>
      </c>
      <c r="P65" s="407" t="str">
        <f>IF(COUNTIF('別紙1-4(研修内容計画書)'!$I$32:$J$35,$C65),P$8,"")</f>
        <v/>
      </c>
      <c r="Q65" s="407" t="str">
        <f>IF(COUNTIF('別紙1-4(研修内容計画書)'!$I$36:$J$39,$C65),Q$8,"")</f>
        <v/>
      </c>
      <c r="R65" s="407" t="str">
        <f>IF(COUNTIF('別紙1-4(研修内容計画書)'!$I$40:$J$43,$C65),R$8,"")</f>
        <v/>
      </c>
      <c r="S65" s="407" t="str">
        <f>IF(COUNTIF('別紙1-4(研修内容計画書)'!$I$44:$J$47,$C65),S$8,"")</f>
        <v/>
      </c>
      <c r="T65" s="407" t="str">
        <f>IF(COUNTIF('別紙1-4(研修内容計画書)'!$I$48:$J$51,$C65),T$8,"")</f>
        <v/>
      </c>
      <c r="U65" s="407" t="str">
        <f>IF(COUNTIF('別紙1-4(研修内容計画書)'!$I$52:$J$55,$C65),U$8,"")</f>
        <v/>
      </c>
      <c r="V65" s="407" t="str">
        <f>IF(COUNTIF('別紙1-4(研修内容計画書)'!$I$56:$J$59,$C65),V$8,"")</f>
        <v/>
      </c>
      <c r="W65" s="407" t="str">
        <f>IF(COUNTIF('別紙1-4(研修内容計画書)'!$I$60:$J$63,$C65),W$8,"")</f>
        <v/>
      </c>
      <c r="X65" s="407" t="str">
        <f>IF(COUNTIF('別紙1-4(研修内容計画書)'!$I$64:$J$67,$C65),X$8,"")</f>
        <v/>
      </c>
      <c r="Y65" s="407" t="str">
        <f>IF(COUNTIF('別紙1-4(研修内容計画書)'!$I$68:$J$71,$C65),Y$8,"")</f>
        <v/>
      </c>
      <c r="Z65" s="407" t="str">
        <f>IF(COUNTIF('別紙1-4(研修内容計画書)'!$I$72:$J$75,$C65),Z$8,"")</f>
        <v/>
      </c>
      <c r="AA65" s="407" t="str">
        <f>IF(COUNTIF('別紙1-4(研修内容計画書)'!$I$76:$J$79,$C65),AA$8,"")</f>
        <v/>
      </c>
      <c r="AB65" s="407" t="str">
        <f>IF(COUNTIF('別紙1-4(研修内容計画書)'!$I$80:$J$83,$C65),AB$8,"")</f>
        <v/>
      </c>
      <c r="AC65" s="407" t="str">
        <f>IF(COUNTIF('別紙1-4(研修内容計画書)'!$I$84:$J$87,$C65),AC$8,"")</f>
        <v/>
      </c>
      <c r="AD65" s="407" t="str">
        <f>IF(COUNTIF('別紙1-4(研修内容計画書)'!$I$88:$J$91,$C65),AD$8,"")</f>
        <v/>
      </c>
      <c r="AE65" s="407" t="str">
        <f>IF(COUNTIF('別紙1-4(研修内容計画書)'!$I$92:$J$95,$C65),AE$8,"")</f>
        <v/>
      </c>
      <c r="AF65" s="407" t="str">
        <f>IF(COUNTIF('別紙1-4(研修内容計画書)'!$I$96:$J$99,$C65),AF$8,"")</f>
        <v/>
      </c>
      <c r="AG65" s="407" t="str">
        <f>IF(COUNTIF('別紙1-4(研修内容計画書)'!$I$100:$J$103,$C65),AG$8,"")</f>
        <v/>
      </c>
      <c r="AH65" s="407" t="str">
        <f>IF(COUNTIF('別紙1-4(研修内容計画書)'!$I$104:$J$107,$C65),AH$8,"")</f>
        <v/>
      </c>
      <c r="AI65" s="407" t="str">
        <f>IF(COUNTIF('別紙1-4(研修内容計画書)'!$I$108:$J$111,$C65),AI$8,"")</f>
        <v/>
      </c>
      <c r="AJ65" s="407" t="str">
        <f>IF(COUNTIF('別紙1-4(研修内容計画書)'!$I$112:$J$115,$C65),AJ$8,"")</f>
        <v/>
      </c>
      <c r="AK65" s="407" t="str">
        <f>IF(COUNTIF('別紙1-4(研修内容計画書)'!$I$116:$J$119,$C65),AK$8,"")</f>
        <v/>
      </c>
      <c r="AL65" s="407" t="str">
        <f>IF(COUNTIF('別紙1-4(研修内容計画書)'!$I$120:$J$123,$C65),AL$8,"")</f>
        <v/>
      </c>
      <c r="AM65" s="407" t="str">
        <f>IF(COUNTIF('別紙1-4(研修内容計画書)'!$I$124:$J$127,$C65),AM$8,"")</f>
        <v/>
      </c>
      <c r="AN65" s="407" t="str">
        <f>IF(COUNTIF('別紙1-4(研修内容計画書)'!$I$128:$J$131,$C65),AN$8,"")</f>
        <v/>
      </c>
      <c r="AO65" s="407" t="str">
        <f>IF(COUNTIF('別紙1-4(研修内容計画書)'!$I$132:$J$135,$C65),AO$8,"")</f>
        <v/>
      </c>
      <c r="AP65" s="407" t="str">
        <f>IF(COUNTIF('別紙1-4(研修内容計画書)'!$I$136:$J$139,$C65),AP$8,"")</f>
        <v/>
      </c>
      <c r="AQ65" s="407" t="str">
        <f>IF(COUNTIF('別紙1-4(研修内容計画書)'!$I$140:$J$143,$C65),AQ$8,"")</f>
        <v/>
      </c>
      <c r="AR65" s="407" t="str">
        <f>IF(COUNTIF('別紙1-4(研修内容計画書)'!$I$144:$J$147,$C65),AR$8,"")</f>
        <v/>
      </c>
      <c r="AS65" s="407" t="str">
        <f>IF(COUNTIF('別紙1-4(研修内容計画書)'!$I$148:$J$151,$C65),AS$8,"")</f>
        <v/>
      </c>
      <c r="AT65" s="407" t="str">
        <f>IF(COUNTIF('別紙1-4(研修内容計画書)'!$I$152:$J$155,$C65),AT$8,"")</f>
        <v/>
      </c>
      <c r="AU65" s="407" t="str">
        <f>IF(COUNTIF('別紙1-4(研修内容計画書)'!$I$156:$J$159,$C65),AU$8,"")</f>
        <v/>
      </c>
      <c r="AV65" s="407" t="str">
        <f>IF(COUNTIF('別紙1-4(研修内容計画書)'!$I$160:$J$163,$C65),AV$8,"")</f>
        <v/>
      </c>
      <c r="AW65" s="407" t="str">
        <f>IF(COUNTIF('別紙1-4(研修内容計画書)'!$I$164:$J$167,$C65),AW$8,"")</f>
        <v/>
      </c>
      <c r="AX65" s="407" t="str">
        <f>IF(COUNTIF('別紙1-4(研修内容計画書)'!$I$168:$J$171,$C65),AX$8,"")</f>
        <v/>
      </c>
      <c r="AY65" s="407" t="str">
        <f>IF(COUNTIF('別紙1-4(研修内容計画書)'!$I$172:$J$175,$C65),AY$8,"")</f>
        <v/>
      </c>
      <c r="AZ65" s="407" t="str">
        <f>IF(COUNTIF('別紙1-4(研修内容計画書)'!$I$176:$J$179,$C65),AZ$8,"")</f>
        <v/>
      </c>
      <c r="BA65" s="407" t="str">
        <f>IF(COUNTIF('別紙1-4(研修内容計画書)'!$I$180:$J$183,$C65),BA$8,"")</f>
        <v/>
      </c>
      <c r="BB65" s="407" t="str">
        <f>IF(COUNTIF('別紙1-4(研修内容計画書)'!$I$184:$J$187,$C65),BB$8,"")</f>
        <v/>
      </c>
      <c r="BC65" s="407" t="str">
        <f>IF(COUNTIF('別紙1-4(研修内容計画書)'!$I$188:$J$191,$C65),BC$8,"")</f>
        <v/>
      </c>
      <c r="BD65" s="407" t="str">
        <f>IF(COUNTIF('別紙1-4(研修内容計画書)'!$I$192:$J$195,$C65),BD$8,"")</f>
        <v/>
      </c>
      <c r="BE65" s="407" t="str">
        <f>IF(COUNTIF('別紙1-4(研修内容計画書)'!$I$196:$J$199,$C65),BE$8,"")</f>
        <v/>
      </c>
      <c r="BF65" s="407" t="str">
        <f>IF(COUNTIF('別紙1-4(研修内容計画書)'!$I$200:$J$203,$C65),BF$8,"")</f>
        <v/>
      </c>
      <c r="BG65" s="407" t="str">
        <f>IF(COUNTIF('別紙1-4(研修内容計画書)'!$I$204:$J$207,$C65),BG$8,"")</f>
        <v/>
      </c>
      <c r="BH65" s="407" t="str">
        <f>IF(COUNTIF('別紙1-4(研修内容計画書)'!$I$208:$J$211,$C65),BH$8,"")</f>
        <v/>
      </c>
      <c r="BI65" s="407" t="str">
        <f>IF(COUNTIF('別紙1-4(研修内容計画書)'!$I$212:$J$215,$C65),BI$8,"")</f>
        <v/>
      </c>
      <c r="BJ65" s="407" t="str">
        <f>IF(COUNTIF('別紙1-4(研修内容計画書)'!$I$216:$J$219,$C65),BJ$8,"")</f>
        <v/>
      </c>
      <c r="BK65" s="407" t="str">
        <f>IF(COUNTIF('別紙1-4(研修内容計画書)'!$I$220:$J$223,$C65),BK$8,"")</f>
        <v/>
      </c>
      <c r="BL65" s="407" t="str">
        <f>IF(COUNTIF('別紙1-4(研修内容計画書)'!$I$224:$J$227,$C65),BL$8,"")</f>
        <v/>
      </c>
      <c r="BM65" s="407" t="str">
        <f>IF(COUNTIF('別紙1-4(研修内容計画書)'!$I$228:$J$231,$C65),BM$8,"")</f>
        <v/>
      </c>
      <c r="BN65" s="407" t="str">
        <f>IF(COUNTIF('別紙1-4(研修内容計画書)'!$I$232:$J$235,$C65),BN$8,"")</f>
        <v/>
      </c>
      <c r="BO65" s="407" t="str">
        <f>IF(COUNTIF('別紙1-4(研修内容計画書)'!$I$236:$J$239,$C65),BO$8,"")</f>
        <v/>
      </c>
      <c r="BP65" s="407" t="str">
        <f>IF(COUNTIF('別紙1-4(研修内容計画書)'!$I$240:$J$243,$C65),BP$8,"")</f>
        <v/>
      </c>
      <c r="BQ65" s="407" t="str">
        <f>IF(COUNTIF('別紙1-4(研修内容計画書)'!$I$244:$J$247,$C65),BQ$8,"")</f>
        <v/>
      </c>
      <c r="BR65" s="407" t="str">
        <f>IF(COUNTIF('別紙1-4(研修内容計画書)'!$I$248:$J$251,$C65),BR$8,"")</f>
        <v/>
      </c>
      <c r="BS65" s="407" t="str">
        <f>IF(COUNTIF('別紙1-4(研修内容計画書)'!$I$252:$J$255,$C65),BS$8,"")</f>
        <v/>
      </c>
      <c r="BT65" s="407" t="str">
        <f>IF(COUNTIF('別紙1-4(研修内容計画書)'!$I$256:$J$259,$C65),BT$8,"")</f>
        <v/>
      </c>
      <c r="BU65" s="407" t="str">
        <f>IF(COUNTIF('別紙1-4(研修内容計画書)'!$I$260:$J$263,$C65),BU$8,"")</f>
        <v/>
      </c>
      <c r="BV65" s="407" t="str">
        <f>IF(COUNTIF('別紙1-4(研修内容計画書)'!$I$264:$J$267,$C65),BV$8,"")</f>
        <v/>
      </c>
      <c r="BW65" s="407" t="str">
        <f>IF(COUNTIF('別紙1-4(研修内容計画書)'!$I$268:$J$271,$C65),BW$8,"")</f>
        <v/>
      </c>
      <c r="BX65" s="407" t="str">
        <f>IF(COUNTIF('別紙1-4(研修内容計画書)'!$I$272:$J$275,$C65),BX$8,"")</f>
        <v/>
      </c>
      <c r="BY65" s="407" t="str">
        <f>IF(COUNTIF('別紙1-4(研修内容計画書)'!$I$276:$J$279,$C65),BY$8,"")</f>
        <v/>
      </c>
      <c r="BZ65" s="407" t="str">
        <f>IF(COUNTIF('別紙1-4(研修内容計画書)'!$I$280:$J$283,$C65),BZ$8,"")</f>
        <v/>
      </c>
      <c r="CA65" s="407" t="str">
        <f>IF(COUNTIF('別紙1-4(研修内容計画書)'!$I$284:$J$287,$C65),CA$8,"")</f>
        <v/>
      </c>
      <c r="CB65" s="407" t="str">
        <f>IF(COUNTIF('別紙1-4(研修内容計画書)'!$I$288:$J$291,$C65),CB$8,"")</f>
        <v/>
      </c>
      <c r="CC65" s="407" t="str">
        <f>IF(COUNTIF('別紙1-4(研修内容計画書)'!$I$292:$J$295,$C65),CC$8,"")</f>
        <v/>
      </c>
      <c r="CD65" s="408"/>
      <c r="CE65" s="409"/>
      <c r="CF65" s="132"/>
    </row>
    <row r="66" spans="1:84" ht="18.75" customHeight="1">
      <c r="A66" s="416">
        <v>53</v>
      </c>
      <c r="B66" s="417" t="str">
        <f>IF(AND('別紙1-7(研修責任者教育担当者)'!E70="〇",'別紙1-7(研修責任者教育担当者)'!F70="〇"),"専任・兼任",IF('別紙1-7(研修責任者教育担当者)'!E70="〇","専任",IF('別紙1-7(研修責任者教育担当者)'!F70="〇","兼任","")))</f>
        <v/>
      </c>
      <c r="C66" s="418">
        <f>VLOOKUP(A66,'別紙1-7(研修責任者教育担当者)'!$B$18:$C$97,2,0)</f>
        <v>0</v>
      </c>
      <c r="D66" s="464" t="s">
        <v>206</v>
      </c>
      <c r="E66" s="465"/>
      <c r="F66" s="403" t="e">
        <f>ROUNDDOWN(E66/$F$6,0)</f>
        <v>#DIV/0!</v>
      </c>
      <c r="G66" s="404" t="e">
        <f t="shared" si="7"/>
        <v>#DIV/0!</v>
      </c>
      <c r="H66" s="405">
        <f t="shared" si="8"/>
        <v>0</v>
      </c>
      <c r="I66" s="405"/>
      <c r="J66" s="406" t="str">
        <f>IF(COUNTIF('別紙1-4(研修内容計画書)'!$I$8:$J$11,$C66),J$8,"")</f>
        <v/>
      </c>
      <c r="K66" s="407" t="str">
        <f>IF(COUNTIF('別紙1-4(研修内容計画書)'!$I$12:$J$15,$C66),K$8,"")</f>
        <v/>
      </c>
      <c r="L66" s="407" t="str">
        <f>IF(COUNTIF('別紙1-4(研修内容計画書)'!$I$16:$J$19,$C66),L$8,"")</f>
        <v/>
      </c>
      <c r="M66" s="407" t="str">
        <f>IF(COUNTIF('別紙1-4(研修内容計画書)'!$I$20:$J$23,$C66),M$8,"")</f>
        <v/>
      </c>
      <c r="N66" s="407" t="str">
        <f>IF(COUNTIF('別紙1-4(研修内容計画書)'!$I$24:$J$27,$C66),N$8,"")</f>
        <v/>
      </c>
      <c r="O66" s="407" t="str">
        <f>IF(COUNTIF('別紙1-4(研修内容計画書)'!$I$28:$J$31,$C66),O$8,"")</f>
        <v/>
      </c>
      <c r="P66" s="407" t="str">
        <f>IF(COUNTIF('別紙1-4(研修内容計画書)'!$I$32:$J$35,$C66),P$8,"")</f>
        <v/>
      </c>
      <c r="Q66" s="407" t="str">
        <f>IF(COUNTIF('別紙1-4(研修内容計画書)'!$I$36:$J$39,$C66),Q$8,"")</f>
        <v/>
      </c>
      <c r="R66" s="407" t="str">
        <f>IF(COUNTIF('別紙1-4(研修内容計画書)'!$I$40:$J$43,$C66),R$8,"")</f>
        <v/>
      </c>
      <c r="S66" s="407" t="str">
        <f>IF(COUNTIF('別紙1-4(研修内容計画書)'!$I$44:$J$47,$C66),S$8,"")</f>
        <v/>
      </c>
      <c r="T66" s="407" t="str">
        <f>IF(COUNTIF('別紙1-4(研修内容計画書)'!$I$48:$J$51,$C66),T$8,"")</f>
        <v/>
      </c>
      <c r="U66" s="407" t="str">
        <f>IF(COUNTIF('別紙1-4(研修内容計画書)'!$I$52:$J$55,$C66),U$8,"")</f>
        <v/>
      </c>
      <c r="V66" s="407" t="str">
        <f>IF(COUNTIF('別紙1-4(研修内容計画書)'!$I$56:$J$59,$C66),V$8,"")</f>
        <v/>
      </c>
      <c r="W66" s="407" t="str">
        <f>IF(COUNTIF('別紙1-4(研修内容計画書)'!$I$60:$J$63,$C66),W$8,"")</f>
        <v/>
      </c>
      <c r="X66" s="407" t="str">
        <f>IF(COUNTIF('別紙1-4(研修内容計画書)'!$I$64:$J$67,$C66),X$8,"")</f>
        <v/>
      </c>
      <c r="Y66" s="407" t="str">
        <f>IF(COUNTIF('別紙1-4(研修内容計画書)'!$I$68:$J$71,$C66),Y$8,"")</f>
        <v/>
      </c>
      <c r="Z66" s="407" t="str">
        <f>IF(COUNTIF('別紙1-4(研修内容計画書)'!$I$72:$J$75,$C66),Z$8,"")</f>
        <v/>
      </c>
      <c r="AA66" s="407" t="str">
        <f>IF(COUNTIF('別紙1-4(研修内容計画書)'!$I$76:$J$79,$C66),AA$8,"")</f>
        <v/>
      </c>
      <c r="AB66" s="407" t="str">
        <f>IF(COUNTIF('別紙1-4(研修内容計画書)'!$I$80:$J$83,$C66),AB$8,"")</f>
        <v/>
      </c>
      <c r="AC66" s="407" t="str">
        <f>IF(COUNTIF('別紙1-4(研修内容計画書)'!$I$84:$J$87,$C66),AC$8,"")</f>
        <v/>
      </c>
      <c r="AD66" s="407" t="str">
        <f>IF(COUNTIF('別紙1-4(研修内容計画書)'!$I$88:$J$91,$C66),AD$8,"")</f>
        <v/>
      </c>
      <c r="AE66" s="407" t="str">
        <f>IF(COUNTIF('別紙1-4(研修内容計画書)'!$I$92:$J$95,$C66),AE$8,"")</f>
        <v/>
      </c>
      <c r="AF66" s="407" t="str">
        <f>IF(COUNTIF('別紙1-4(研修内容計画書)'!$I$96:$J$99,$C66),AF$8,"")</f>
        <v/>
      </c>
      <c r="AG66" s="407" t="str">
        <f>IF(COUNTIF('別紙1-4(研修内容計画書)'!$I$100:$J$103,$C66),AG$8,"")</f>
        <v/>
      </c>
      <c r="AH66" s="407" t="str">
        <f>IF(COUNTIF('別紙1-4(研修内容計画書)'!$I$104:$J$107,$C66),AH$8,"")</f>
        <v/>
      </c>
      <c r="AI66" s="407" t="str">
        <f>IF(COUNTIF('別紙1-4(研修内容計画書)'!$I$108:$J$111,$C66),AI$8,"")</f>
        <v/>
      </c>
      <c r="AJ66" s="407" t="str">
        <f>IF(COUNTIF('別紙1-4(研修内容計画書)'!$I$112:$J$115,$C66),AJ$8,"")</f>
        <v/>
      </c>
      <c r="AK66" s="407" t="str">
        <f>IF(COUNTIF('別紙1-4(研修内容計画書)'!$I$116:$J$119,$C66),AK$8,"")</f>
        <v/>
      </c>
      <c r="AL66" s="407" t="str">
        <f>IF(COUNTIF('別紙1-4(研修内容計画書)'!$I$120:$J$123,$C66),AL$8,"")</f>
        <v/>
      </c>
      <c r="AM66" s="407" t="str">
        <f>IF(COUNTIF('別紙1-4(研修内容計画書)'!$I$124:$J$127,$C66),AM$8,"")</f>
        <v/>
      </c>
      <c r="AN66" s="407" t="str">
        <f>IF(COUNTIF('別紙1-4(研修内容計画書)'!$I$128:$J$131,$C66),AN$8,"")</f>
        <v/>
      </c>
      <c r="AO66" s="407" t="str">
        <f>IF(COUNTIF('別紙1-4(研修内容計画書)'!$I$132:$J$135,$C66),AO$8,"")</f>
        <v/>
      </c>
      <c r="AP66" s="407" t="str">
        <f>IF(COUNTIF('別紙1-4(研修内容計画書)'!$I$136:$J$139,$C66),AP$8,"")</f>
        <v/>
      </c>
      <c r="AQ66" s="407" t="str">
        <f>IF(COUNTIF('別紙1-4(研修内容計画書)'!$I$140:$J$143,$C66),AQ$8,"")</f>
        <v/>
      </c>
      <c r="AR66" s="407" t="str">
        <f>IF(COUNTIF('別紙1-4(研修内容計画書)'!$I$144:$J$147,$C66),AR$8,"")</f>
        <v/>
      </c>
      <c r="AS66" s="407" t="str">
        <f>IF(COUNTIF('別紙1-4(研修内容計画書)'!$I$148:$J$151,$C66),AS$8,"")</f>
        <v/>
      </c>
      <c r="AT66" s="407" t="str">
        <f>IF(COUNTIF('別紙1-4(研修内容計画書)'!$I$152:$J$155,$C66),AT$8,"")</f>
        <v/>
      </c>
      <c r="AU66" s="407" t="str">
        <f>IF(COUNTIF('別紙1-4(研修内容計画書)'!$I$156:$J$159,$C66),AU$8,"")</f>
        <v/>
      </c>
      <c r="AV66" s="407" t="str">
        <f>IF(COUNTIF('別紙1-4(研修内容計画書)'!$I$160:$J$163,$C66),AV$8,"")</f>
        <v/>
      </c>
      <c r="AW66" s="407" t="str">
        <f>IF(COUNTIF('別紙1-4(研修内容計画書)'!$I$164:$J$167,$C66),AW$8,"")</f>
        <v/>
      </c>
      <c r="AX66" s="407" t="str">
        <f>IF(COUNTIF('別紙1-4(研修内容計画書)'!$I$168:$J$171,$C66),AX$8,"")</f>
        <v/>
      </c>
      <c r="AY66" s="407" t="str">
        <f>IF(COUNTIF('別紙1-4(研修内容計画書)'!$I$172:$J$175,$C66),AY$8,"")</f>
        <v/>
      </c>
      <c r="AZ66" s="407" t="str">
        <f>IF(COUNTIF('別紙1-4(研修内容計画書)'!$I$176:$J$179,$C66),AZ$8,"")</f>
        <v/>
      </c>
      <c r="BA66" s="407" t="str">
        <f>IF(COUNTIF('別紙1-4(研修内容計画書)'!$I$180:$J$183,$C66),BA$8,"")</f>
        <v/>
      </c>
      <c r="BB66" s="407" t="str">
        <f>IF(COUNTIF('別紙1-4(研修内容計画書)'!$I$184:$J$187,$C66),BB$8,"")</f>
        <v/>
      </c>
      <c r="BC66" s="407" t="str">
        <f>IF(COUNTIF('別紙1-4(研修内容計画書)'!$I$188:$J$191,$C66),BC$8,"")</f>
        <v/>
      </c>
      <c r="BD66" s="407" t="str">
        <f>IF(COUNTIF('別紙1-4(研修内容計画書)'!$I$192:$J$195,$C66),BD$8,"")</f>
        <v/>
      </c>
      <c r="BE66" s="407" t="str">
        <f>IF(COUNTIF('別紙1-4(研修内容計画書)'!$I$196:$J$199,$C66),BE$8,"")</f>
        <v/>
      </c>
      <c r="BF66" s="407" t="str">
        <f>IF(COUNTIF('別紙1-4(研修内容計画書)'!$I$200:$J$203,$C66),BF$8,"")</f>
        <v/>
      </c>
      <c r="BG66" s="407" t="str">
        <f>IF(COUNTIF('別紙1-4(研修内容計画書)'!$I$204:$J$207,$C66),BG$8,"")</f>
        <v/>
      </c>
      <c r="BH66" s="407" t="str">
        <f>IF(COUNTIF('別紙1-4(研修内容計画書)'!$I$208:$J$211,$C66),BH$8,"")</f>
        <v/>
      </c>
      <c r="BI66" s="407" t="str">
        <f>IF(COUNTIF('別紙1-4(研修内容計画書)'!$I$212:$J$215,$C66),BI$8,"")</f>
        <v/>
      </c>
      <c r="BJ66" s="407" t="str">
        <f>IF(COUNTIF('別紙1-4(研修内容計画書)'!$I$216:$J$219,$C66),BJ$8,"")</f>
        <v/>
      </c>
      <c r="BK66" s="407" t="str">
        <f>IF(COUNTIF('別紙1-4(研修内容計画書)'!$I$220:$J$223,$C66),BK$8,"")</f>
        <v/>
      </c>
      <c r="BL66" s="407" t="str">
        <f>IF(COUNTIF('別紙1-4(研修内容計画書)'!$I$224:$J$227,$C66),BL$8,"")</f>
        <v/>
      </c>
      <c r="BM66" s="407" t="str">
        <f>IF(COUNTIF('別紙1-4(研修内容計画書)'!$I$228:$J$231,$C66),BM$8,"")</f>
        <v/>
      </c>
      <c r="BN66" s="407" t="str">
        <f>IF(COUNTIF('別紙1-4(研修内容計画書)'!$I$232:$J$235,$C66),BN$8,"")</f>
        <v/>
      </c>
      <c r="BO66" s="407" t="str">
        <f>IF(COUNTIF('別紙1-4(研修内容計画書)'!$I$236:$J$239,$C66),BO$8,"")</f>
        <v/>
      </c>
      <c r="BP66" s="407" t="str">
        <f>IF(COUNTIF('別紙1-4(研修内容計画書)'!$I$240:$J$243,$C66),BP$8,"")</f>
        <v/>
      </c>
      <c r="BQ66" s="407" t="str">
        <f>IF(COUNTIF('別紙1-4(研修内容計画書)'!$I$244:$J$247,$C66),BQ$8,"")</f>
        <v/>
      </c>
      <c r="BR66" s="407" t="str">
        <f>IF(COUNTIF('別紙1-4(研修内容計画書)'!$I$248:$J$251,$C66),BR$8,"")</f>
        <v/>
      </c>
      <c r="BS66" s="407" t="str">
        <f>IF(COUNTIF('別紙1-4(研修内容計画書)'!$I$252:$J$255,$C66),BS$8,"")</f>
        <v/>
      </c>
      <c r="BT66" s="407" t="str">
        <f>IF(COUNTIF('別紙1-4(研修内容計画書)'!$I$256:$J$259,$C66),BT$8,"")</f>
        <v/>
      </c>
      <c r="BU66" s="407" t="str">
        <f>IF(COUNTIF('別紙1-4(研修内容計画書)'!$I$260:$J$263,$C66),BU$8,"")</f>
        <v/>
      </c>
      <c r="BV66" s="407" t="str">
        <f>IF(COUNTIF('別紙1-4(研修内容計画書)'!$I$264:$J$267,$C66),BV$8,"")</f>
        <v/>
      </c>
      <c r="BW66" s="407" t="str">
        <f>IF(COUNTIF('別紙1-4(研修内容計画書)'!$I$268:$J$271,$C66),BW$8,"")</f>
        <v/>
      </c>
      <c r="BX66" s="407" t="str">
        <f>IF(COUNTIF('別紙1-4(研修内容計画書)'!$I$272:$J$275,$C66),BX$8,"")</f>
        <v/>
      </c>
      <c r="BY66" s="407" t="str">
        <f>IF(COUNTIF('別紙1-4(研修内容計画書)'!$I$276:$J$279,$C66),BY$8,"")</f>
        <v/>
      </c>
      <c r="BZ66" s="407" t="str">
        <f>IF(COUNTIF('別紙1-4(研修内容計画書)'!$I$280:$J$283,$C66),BZ$8,"")</f>
        <v/>
      </c>
      <c r="CA66" s="407" t="str">
        <f>IF(COUNTIF('別紙1-4(研修内容計画書)'!$I$284:$J$287,$C66),CA$8,"")</f>
        <v/>
      </c>
      <c r="CB66" s="407" t="str">
        <f>IF(COUNTIF('別紙1-4(研修内容計画書)'!$I$288:$J$291,$C66),CB$8,"")</f>
        <v/>
      </c>
      <c r="CC66" s="407" t="str">
        <f>IF(COUNTIF('別紙1-4(研修内容計画書)'!$I$292:$J$295,$C66),CC$8,"")</f>
        <v/>
      </c>
      <c r="CD66" s="408"/>
      <c r="CE66" s="409"/>
      <c r="CF66" s="132"/>
    </row>
    <row r="67" spans="1:84" ht="18.75" customHeight="1">
      <c r="A67" s="416">
        <v>54</v>
      </c>
      <c r="B67" s="417" t="str">
        <f>IF(AND('別紙1-7(研修責任者教育担当者)'!E71="〇",'別紙1-7(研修責任者教育担当者)'!F71="〇"),"専任・兼任",IF('別紙1-7(研修責任者教育担当者)'!E71="〇","専任",IF('別紙1-7(研修責任者教育担当者)'!F71="〇","兼任","")))</f>
        <v/>
      </c>
      <c r="C67" s="418">
        <f>VLOOKUP(A67,'別紙1-7(研修責任者教育担当者)'!$B$18:$C$97,2,0)</f>
        <v>0</v>
      </c>
      <c r="D67" s="464" t="s">
        <v>206</v>
      </c>
      <c r="E67" s="465"/>
      <c r="F67" s="403" t="e">
        <f t="shared" ref="F67:F88" si="9">ROUNDDOWN(E67/$F$6,0)</f>
        <v>#DIV/0!</v>
      </c>
      <c r="G67" s="404" t="e">
        <f t="shared" si="7"/>
        <v>#DIV/0!</v>
      </c>
      <c r="H67" s="405">
        <f t="shared" si="8"/>
        <v>0</v>
      </c>
      <c r="I67" s="405"/>
      <c r="J67" s="406" t="str">
        <f>IF(COUNTIF('別紙1-4(研修内容計画書)'!$I$8:$J$11,$C67),J$8,"")</f>
        <v/>
      </c>
      <c r="K67" s="407" t="str">
        <f>IF(COUNTIF('別紙1-4(研修内容計画書)'!$I$12:$J$15,$C67),K$8,"")</f>
        <v/>
      </c>
      <c r="L67" s="407" t="str">
        <f>IF(COUNTIF('別紙1-4(研修内容計画書)'!$I$16:$J$19,$C67),L$8,"")</f>
        <v/>
      </c>
      <c r="M67" s="407" t="str">
        <f>IF(COUNTIF('別紙1-4(研修内容計画書)'!$I$20:$J$23,$C67),M$8,"")</f>
        <v/>
      </c>
      <c r="N67" s="407" t="str">
        <f>IF(COUNTIF('別紙1-4(研修内容計画書)'!$I$24:$J$27,$C67),N$8,"")</f>
        <v/>
      </c>
      <c r="O67" s="407" t="str">
        <f>IF(COUNTIF('別紙1-4(研修内容計画書)'!$I$28:$J$31,$C67),O$8,"")</f>
        <v/>
      </c>
      <c r="P67" s="407" t="str">
        <f>IF(COUNTIF('別紙1-4(研修内容計画書)'!$I$32:$J$35,$C67),P$8,"")</f>
        <v/>
      </c>
      <c r="Q67" s="407" t="str">
        <f>IF(COUNTIF('別紙1-4(研修内容計画書)'!$I$36:$J$39,$C67),Q$8,"")</f>
        <v/>
      </c>
      <c r="R67" s="407" t="str">
        <f>IF(COUNTIF('別紙1-4(研修内容計画書)'!$I$40:$J$43,$C67),R$8,"")</f>
        <v/>
      </c>
      <c r="S67" s="407" t="str">
        <f>IF(COUNTIF('別紙1-4(研修内容計画書)'!$I$44:$J$47,$C67),S$8,"")</f>
        <v/>
      </c>
      <c r="T67" s="407" t="str">
        <f>IF(COUNTIF('別紙1-4(研修内容計画書)'!$I$48:$J$51,$C67),T$8,"")</f>
        <v/>
      </c>
      <c r="U67" s="407" t="str">
        <f>IF(COUNTIF('別紙1-4(研修内容計画書)'!$I$52:$J$55,$C67),U$8,"")</f>
        <v/>
      </c>
      <c r="V67" s="407" t="str">
        <f>IF(COUNTIF('別紙1-4(研修内容計画書)'!$I$56:$J$59,$C67),V$8,"")</f>
        <v/>
      </c>
      <c r="W67" s="407" t="str">
        <f>IF(COUNTIF('別紙1-4(研修内容計画書)'!$I$60:$J$63,$C67),W$8,"")</f>
        <v/>
      </c>
      <c r="X67" s="407" t="str">
        <f>IF(COUNTIF('別紙1-4(研修内容計画書)'!$I$64:$J$67,$C67),X$8,"")</f>
        <v/>
      </c>
      <c r="Y67" s="407" t="str">
        <f>IF(COUNTIF('別紙1-4(研修内容計画書)'!$I$68:$J$71,$C67),Y$8,"")</f>
        <v/>
      </c>
      <c r="Z67" s="407" t="str">
        <f>IF(COUNTIF('別紙1-4(研修内容計画書)'!$I$72:$J$75,$C67),Z$8,"")</f>
        <v/>
      </c>
      <c r="AA67" s="407" t="str">
        <f>IF(COUNTIF('別紙1-4(研修内容計画書)'!$I$76:$J$79,$C67),AA$8,"")</f>
        <v/>
      </c>
      <c r="AB67" s="407" t="str">
        <f>IF(COUNTIF('別紙1-4(研修内容計画書)'!$I$80:$J$83,$C67),AB$8,"")</f>
        <v/>
      </c>
      <c r="AC67" s="407" t="str">
        <f>IF(COUNTIF('別紙1-4(研修内容計画書)'!$I$84:$J$87,$C67),AC$8,"")</f>
        <v/>
      </c>
      <c r="AD67" s="407" t="str">
        <f>IF(COUNTIF('別紙1-4(研修内容計画書)'!$I$88:$J$91,$C67),AD$8,"")</f>
        <v/>
      </c>
      <c r="AE67" s="407" t="str">
        <f>IF(COUNTIF('別紙1-4(研修内容計画書)'!$I$92:$J$95,$C67),AE$8,"")</f>
        <v/>
      </c>
      <c r="AF67" s="407" t="str">
        <f>IF(COUNTIF('別紙1-4(研修内容計画書)'!$I$96:$J$99,$C67),AF$8,"")</f>
        <v/>
      </c>
      <c r="AG67" s="407" t="str">
        <f>IF(COUNTIF('別紙1-4(研修内容計画書)'!$I$100:$J$103,$C67),AG$8,"")</f>
        <v/>
      </c>
      <c r="AH67" s="407" t="str">
        <f>IF(COUNTIF('別紙1-4(研修内容計画書)'!$I$104:$J$107,$C67),AH$8,"")</f>
        <v/>
      </c>
      <c r="AI67" s="407" t="str">
        <f>IF(COUNTIF('別紙1-4(研修内容計画書)'!$I$108:$J$111,$C67),AI$8,"")</f>
        <v/>
      </c>
      <c r="AJ67" s="407" t="str">
        <f>IF(COUNTIF('別紙1-4(研修内容計画書)'!$I$112:$J$115,$C67),AJ$8,"")</f>
        <v/>
      </c>
      <c r="AK67" s="407" t="str">
        <f>IF(COUNTIF('別紙1-4(研修内容計画書)'!$I$116:$J$119,$C67),AK$8,"")</f>
        <v/>
      </c>
      <c r="AL67" s="407" t="str">
        <f>IF(COUNTIF('別紙1-4(研修内容計画書)'!$I$120:$J$123,$C67),AL$8,"")</f>
        <v/>
      </c>
      <c r="AM67" s="407" t="str">
        <f>IF(COUNTIF('別紙1-4(研修内容計画書)'!$I$124:$J$127,$C67),AM$8,"")</f>
        <v/>
      </c>
      <c r="AN67" s="407" t="str">
        <f>IF(COUNTIF('別紙1-4(研修内容計画書)'!$I$128:$J$131,$C67),AN$8,"")</f>
        <v/>
      </c>
      <c r="AO67" s="407" t="str">
        <f>IF(COUNTIF('別紙1-4(研修内容計画書)'!$I$132:$J$135,$C67),AO$8,"")</f>
        <v/>
      </c>
      <c r="AP67" s="407" t="str">
        <f>IF(COUNTIF('別紙1-4(研修内容計画書)'!$I$136:$J$139,$C67),AP$8,"")</f>
        <v/>
      </c>
      <c r="AQ67" s="407" t="str">
        <f>IF(COUNTIF('別紙1-4(研修内容計画書)'!$I$140:$J$143,$C67),AQ$8,"")</f>
        <v/>
      </c>
      <c r="AR67" s="407" t="str">
        <f>IF(COUNTIF('別紙1-4(研修内容計画書)'!$I$144:$J$147,$C67),AR$8,"")</f>
        <v/>
      </c>
      <c r="AS67" s="407" t="str">
        <f>IF(COUNTIF('別紙1-4(研修内容計画書)'!$I$148:$J$151,$C67),AS$8,"")</f>
        <v/>
      </c>
      <c r="AT67" s="407" t="str">
        <f>IF(COUNTIF('別紙1-4(研修内容計画書)'!$I$152:$J$155,$C67),AT$8,"")</f>
        <v/>
      </c>
      <c r="AU67" s="407" t="str">
        <f>IF(COUNTIF('別紙1-4(研修内容計画書)'!$I$156:$J$159,$C67),AU$8,"")</f>
        <v/>
      </c>
      <c r="AV67" s="407" t="str">
        <f>IF(COUNTIF('別紙1-4(研修内容計画書)'!$I$160:$J$163,$C67),AV$8,"")</f>
        <v/>
      </c>
      <c r="AW67" s="407" t="str">
        <f>IF(COUNTIF('別紙1-4(研修内容計画書)'!$I$164:$J$167,$C67),AW$8,"")</f>
        <v/>
      </c>
      <c r="AX67" s="407" t="str">
        <f>IF(COUNTIF('別紙1-4(研修内容計画書)'!$I$168:$J$171,$C67),AX$8,"")</f>
        <v/>
      </c>
      <c r="AY67" s="407" t="str">
        <f>IF(COUNTIF('別紙1-4(研修内容計画書)'!$I$172:$J$175,$C67),AY$8,"")</f>
        <v/>
      </c>
      <c r="AZ67" s="407" t="str">
        <f>IF(COUNTIF('別紙1-4(研修内容計画書)'!$I$176:$J$179,$C67),AZ$8,"")</f>
        <v/>
      </c>
      <c r="BA67" s="407" t="str">
        <f>IF(COUNTIF('別紙1-4(研修内容計画書)'!$I$180:$J$183,$C67),BA$8,"")</f>
        <v/>
      </c>
      <c r="BB67" s="407" t="str">
        <f>IF(COUNTIF('別紙1-4(研修内容計画書)'!$I$184:$J$187,$C67),BB$8,"")</f>
        <v/>
      </c>
      <c r="BC67" s="407" t="str">
        <f>IF(COUNTIF('別紙1-4(研修内容計画書)'!$I$188:$J$191,$C67),BC$8,"")</f>
        <v/>
      </c>
      <c r="BD67" s="407" t="str">
        <f>IF(COUNTIF('別紙1-4(研修内容計画書)'!$I$192:$J$195,$C67),BD$8,"")</f>
        <v/>
      </c>
      <c r="BE67" s="407" t="str">
        <f>IF(COUNTIF('別紙1-4(研修内容計画書)'!$I$196:$J$199,$C67),BE$8,"")</f>
        <v/>
      </c>
      <c r="BF67" s="407" t="str">
        <f>IF(COUNTIF('別紙1-4(研修内容計画書)'!$I$200:$J$203,$C67),BF$8,"")</f>
        <v/>
      </c>
      <c r="BG67" s="407" t="str">
        <f>IF(COUNTIF('別紙1-4(研修内容計画書)'!$I$204:$J$207,$C67),BG$8,"")</f>
        <v/>
      </c>
      <c r="BH67" s="407" t="str">
        <f>IF(COUNTIF('別紙1-4(研修内容計画書)'!$I$208:$J$211,$C67),BH$8,"")</f>
        <v/>
      </c>
      <c r="BI67" s="407" t="str">
        <f>IF(COUNTIF('別紙1-4(研修内容計画書)'!$I$212:$J$215,$C67),BI$8,"")</f>
        <v/>
      </c>
      <c r="BJ67" s="407" t="str">
        <f>IF(COUNTIF('別紙1-4(研修内容計画書)'!$I$216:$J$219,$C67),BJ$8,"")</f>
        <v/>
      </c>
      <c r="BK67" s="407" t="str">
        <f>IF(COUNTIF('別紙1-4(研修内容計画書)'!$I$220:$J$223,$C67),BK$8,"")</f>
        <v/>
      </c>
      <c r="BL67" s="407" t="str">
        <f>IF(COUNTIF('別紙1-4(研修内容計画書)'!$I$224:$J$227,$C67),BL$8,"")</f>
        <v/>
      </c>
      <c r="BM67" s="407" t="str">
        <f>IF(COUNTIF('別紙1-4(研修内容計画書)'!$I$228:$J$231,$C67),BM$8,"")</f>
        <v/>
      </c>
      <c r="BN67" s="407" t="str">
        <f>IF(COUNTIF('別紙1-4(研修内容計画書)'!$I$232:$J$235,$C67),BN$8,"")</f>
        <v/>
      </c>
      <c r="BO67" s="407" t="str">
        <f>IF(COUNTIF('別紙1-4(研修内容計画書)'!$I$236:$J$239,$C67),BO$8,"")</f>
        <v/>
      </c>
      <c r="BP67" s="407" t="str">
        <f>IF(COUNTIF('別紙1-4(研修内容計画書)'!$I$240:$J$243,$C67),BP$8,"")</f>
        <v/>
      </c>
      <c r="BQ67" s="407" t="str">
        <f>IF(COUNTIF('別紙1-4(研修内容計画書)'!$I$244:$J$247,$C67),BQ$8,"")</f>
        <v/>
      </c>
      <c r="BR67" s="407" t="str">
        <f>IF(COUNTIF('別紙1-4(研修内容計画書)'!$I$248:$J$251,$C67),BR$8,"")</f>
        <v/>
      </c>
      <c r="BS67" s="407" t="str">
        <f>IF(COUNTIF('別紙1-4(研修内容計画書)'!$I$252:$J$255,$C67),BS$8,"")</f>
        <v/>
      </c>
      <c r="BT67" s="407" t="str">
        <f>IF(COUNTIF('別紙1-4(研修内容計画書)'!$I$256:$J$259,$C67),BT$8,"")</f>
        <v/>
      </c>
      <c r="BU67" s="407" t="str">
        <f>IF(COUNTIF('別紙1-4(研修内容計画書)'!$I$260:$J$263,$C67),BU$8,"")</f>
        <v/>
      </c>
      <c r="BV67" s="407" t="str">
        <f>IF(COUNTIF('別紙1-4(研修内容計画書)'!$I$264:$J$267,$C67),BV$8,"")</f>
        <v/>
      </c>
      <c r="BW67" s="407" t="str">
        <f>IF(COUNTIF('別紙1-4(研修内容計画書)'!$I$268:$J$271,$C67),BW$8,"")</f>
        <v/>
      </c>
      <c r="BX67" s="407" t="str">
        <f>IF(COUNTIF('別紙1-4(研修内容計画書)'!$I$272:$J$275,$C67),BX$8,"")</f>
        <v/>
      </c>
      <c r="BY67" s="407" t="str">
        <f>IF(COUNTIF('別紙1-4(研修内容計画書)'!$I$276:$J$279,$C67),BY$8,"")</f>
        <v/>
      </c>
      <c r="BZ67" s="407" t="str">
        <f>IF(COUNTIF('別紙1-4(研修内容計画書)'!$I$280:$J$283,$C67),BZ$8,"")</f>
        <v/>
      </c>
      <c r="CA67" s="407" t="str">
        <f>IF(COUNTIF('別紙1-4(研修内容計画書)'!$I$284:$J$287,$C67),CA$8,"")</f>
        <v/>
      </c>
      <c r="CB67" s="407" t="str">
        <f>IF(COUNTIF('別紙1-4(研修内容計画書)'!$I$288:$J$291,$C67),CB$8,"")</f>
        <v/>
      </c>
      <c r="CC67" s="407" t="str">
        <f>IF(COUNTIF('別紙1-4(研修内容計画書)'!$I$292:$J$295,$C67),CC$8,"")</f>
        <v/>
      </c>
      <c r="CD67" s="408"/>
      <c r="CE67" s="409"/>
      <c r="CF67" s="132"/>
    </row>
    <row r="68" spans="1:84" ht="18.75" customHeight="1">
      <c r="A68" s="416">
        <v>55</v>
      </c>
      <c r="B68" s="417" t="str">
        <f>IF(AND('別紙1-7(研修責任者教育担当者)'!E72="〇",'別紙1-7(研修責任者教育担当者)'!F72="〇"),"専任・兼任",IF('別紙1-7(研修責任者教育担当者)'!E72="〇","専任",IF('別紙1-7(研修責任者教育担当者)'!F72="〇","兼任","")))</f>
        <v/>
      </c>
      <c r="C68" s="418">
        <f>VLOOKUP(A68,'別紙1-7(研修責任者教育担当者)'!$B$18:$C$97,2,0)</f>
        <v>0</v>
      </c>
      <c r="D68" s="464" t="s">
        <v>206</v>
      </c>
      <c r="E68" s="465"/>
      <c r="F68" s="403" t="e">
        <f t="shared" si="9"/>
        <v>#DIV/0!</v>
      </c>
      <c r="G68" s="404" t="e">
        <f>ROUNDDOWN(F68*H68,0)</f>
        <v>#DIV/0!</v>
      </c>
      <c r="H68" s="405">
        <f t="shared" si="8"/>
        <v>0</v>
      </c>
      <c r="I68" s="405"/>
      <c r="J68" s="406" t="str">
        <f>IF(COUNTIF('別紙1-4(研修内容計画書)'!$I$8:$J$11,$C68),J$8,"")</f>
        <v/>
      </c>
      <c r="K68" s="407" t="str">
        <f>IF(COUNTIF('別紙1-4(研修内容計画書)'!$I$12:$J$15,$C68),K$8,"")</f>
        <v/>
      </c>
      <c r="L68" s="407" t="str">
        <f>IF(COUNTIF('別紙1-4(研修内容計画書)'!$I$16:$J$19,$C68),L$8,"")</f>
        <v/>
      </c>
      <c r="M68" s="407" t="str">
        <f>IF(COUNTIF('別紙1-4(研修内容計画書)'!$I$20:$J$23,$C68),M$8,"")</f>
        <v/>
      </c>
      <c r="N68" s="407" t="str">
        <f>IF(COUNTIF('別紙1-4(研修内容計画書)'!$I$24:$J$27,$C68),N$8,"")</f>
        <v/>
      </c>
      <c r="O68" s="407" t="str">
        <f>IF(COUNTIF('別紙1-4(研修内容計画書)'!$I$28:$J$31,$C68),O$8,"")</f>
        <v/>
      </c>
      <c r="P68" s="407" t="str">
        <f>IF(COUNTIF('別紙1-4(研修内容計画書)'!$I$32:$J$35,$C68),P$8,"")</f>
        <v/>
      </c>
      <c r="Q68" s="407" t="str">
        <f>IF(COUNTIF('別紙1-4(研修内容計画書)'!$I$36:$J$39,$C68),Q$8,"")</f>
        <v/>
      </c>
      <c r="R68" s="407" t="str">
        <f>IF(COUNTIF('別紙1-4(研修内容計画書)'!$I$40:$J$43,$C68),R$8,"")</f>
        <v/>
      </c>
      <c r="S68" s="407" t="str">
        <f>IF(COUNTIF('別紙1-4(研修内容計画書)'!$I$44:$J$47,$C68),S$8,"")</f>
        <v/>
      </c>
      <c r="T68" s="407" t="str">
        <f>IF(COUNTIF('別紙1-4(研修内容計画書)'!$I$48:$J$51,$C68),T$8,"")</f>
        <v/>
      </c>
      <c r="U68" s="407" t="str">
        <f>IF(COUNTIF('別紙1-4(研修内容計画書)'!$I$52:$J$55,$C68),U$8,"")</f>
        <v/>
      </c>
      <c r="V68" s="407" t="str">
        <f>IF(COUNTIF('別紙1-4(研修内容計画書)'!$I$56:$J$59,$C68),V$8,"")</f>
        <v/>
      </c>
      <c r="W68" s="407" t="str">
        <f>IF(COUNTIF('別紙1-4(研修内容計画書)'!$I$60:$J$63,$C68),W$8,"")</f>
        <v/>
      </c>
      <c r="X68" s="407" t="str">
        <f>IF(COUNTIF('別紙1-4(研修内容計画書)'!$I$64:$J$67,$C68),X$8,"")</f>
        <v/>
      </c>
      <c r="Y68" s="407" t="str">
        <f>IF(COUNTIF('別紙1-4(研修内容計画書)'!$I$68:$J$71,$C68),Y$8,"")</f>
        <v/>
      </c>
      <c r="Z68" s="407" t="str">
        <f>IF(COUNTIF('別紙1-4(研修内容計画書)'!$I$72:$J$75,$C68),Z$8,"")</f>
        <v/>
      </c>
      <c r="AA68" s="407" t="str">
        <f>IF(COUNTIF('別紙1-4(研修内容計画書)'!$I$76:$J$79,$C68),AA$8,"")</f>
        <v/>
      </c>
      <c r="AB68" s="407" t="str">
        <f>IF(COUNTIF('別紙1-4(研修内容計画書)'!$I$80:$J$83,$C68),AB$8,"")</f>
        <v/>
      </c>
      <c r="AC68" s="407" t="str">
        <f>IF(COUNTIF('別紙1-4(研修内容計画書)'!$I$84:$J$87,$C68),AC$8,"")</f>
        <v/>
      </c>
      <c r="AD68" s="407" t="str">
        <f>IF(COUNTIF('別紙1-4(研修内容計画書)'!$I$88:$J$91,$C68),AD$8,"")</f>
        <v/>
      </c>
      <c r="AE68" s="407" t="str">
        <f>IF(COUNTIF('別紙1-4(研修内容計画書)'!$I$92:$J$95,$C68),AE$8,"")</f>
        <v/>
      </c>
      <c r="AF68" s="407" t="str">
        <f>IF(COUNTIF('別紙1-4(研修内容計画書)'!$I$96:$J$99,$C68),AF$8,"")</f>
        <v/>
      </c>
      <c r="AG68" s="407" t="str">
        <f>IF(COUNTIF('別紙1-4(研修内容計画書)'!$I$100:$J$103,$C68),AG$8,"")</f>
        <v/>
      </c>
      <c r="AH68" s="407" t="str">
        <f>IF(COUNTIF('別紙1-4(研修内容計画書)'!$I$104:$J$107,$C68),AH$8,"")</f>
        <v/>
      </c>
      <c r="AI68" s="407" t="str">
        <f>IF(COUNTIF('別紙1-4(研修内容計画書)'!$I$108:$J$111,$C68),AI$8,"")</f>
        <v/>
      </c>
      <c r="AJ68" s="407" t="str">
        <f>IF(COUNTIF('別紙1-4(研修内容計画書)'!$I$112:$J$115,$C68),AJ$8,"")</f>
        <v/>
      </c>
      <c r="AK68" s="407" t="str">
        <f>IF(COUNTIF('別紙1-4(研修内容計画書)'!$I$116:$J$119,$C68),AK$8,"")</f>
        <v/>
      </c>
      <c r="AL68" s="407" t="str">
        <f>IF(COUNTIF('別紙1-4(研修内容計画書)'!$I$120:$J$123,$C68),AL$8,"")</f>
        <v/>
      </c>
      <c r="AM68" s="407" t="str">
        <f>IF(COUNTIF('別紙1-4(研修内容計画書)'!$I$124:$J$127,$C68),AM$8,"")</f>
        <v/>
      </c>
      <c r="AN68" s="407" t="str">
        <f>IF(COUNTIF('別紙1-4(研修内容計画書)'!$I$128:$J$131,$C68),AN$8,"")</f>
        <v/>
      </c>
      <c r="AO68" s="407" t="str">
        <f>IF(COUNTIF('別紙1-4(研修内容計画書)'!$I$132:$J$135,$C68),AO$8,"")</f>
        <v/>
      </c>
      <c r="AP68" s="407" t="str">
        <f>IF(COUNTIF('別紙1-4(研修内容計画書)'!$I$136:$J$139,$C68),AP$8,"")</f>
        <v/>
      </c>
      <c r="AQ68" s="407" t="str">
        <f>IF(COUNTIF('別紙1-4(研修内容計画書)'!$I$140:$J$143,$C68),AQ$8,"")</f>
        <v/>
      </c>
      <c r="AR68" s="407" t="str">
        <f>IF(COUNTIF('別紙1-4(研修内容計画書)'!$I$144:$J$147,$C68),AR$8,"")</f>
        <v/>
      </c>
      <c r="AS68" s="407" t="str">
        <f>IF(COUNTIF('別紙1-4(研修内容計画書)'!$I$148:$J$151,$C68),AS$8,"")</f>
        <v/>
      </c>
      <c r="AT68" s="407" t="str">
        <f>IF(COUNTIF('別紙1-4(研修内容計画書)'!$I$152:$J$155,$C68),AT$8,"")</f>
        <v/>
      </c>
      <c r="AU68" s="407" t="str">
        <f>IF(COUNTIF('別紙1-4(研修内容計画書)'!$I$156:$J$159,$C68),AU$8,"")</f>
        <v/>
      </c>
      <c r="AV68" s="407" t="str">
        <f>IF(COUNTIF('別紙1-4(研修内容計画書)'!$I$160:$J$163,$C68),AV$8,"")</f>
        <v/>
      </c>
      <c r="AW68" s="407" t="str">
        <f>IF(COUNTIF('別紙1-4(研修内容計画書)'!$I$164:$J$167,$C68),AW$8,"")</f>
        <v/>
      </c>
      <c r="AX68" s="407" t="str">
        <f>IF(COUNTIF('別紙1-4(研修内容計画書)'!$I$168:$J$171,$C68),AX$8,"")</f>
        <v/>
      </c>
      <c r="AY68" s="407" t="str">
        <f>IF(COUNTIF('別紙1-4(研修内容計画書)'!$I$172:$J$175,$C68),AY$8,"")</f>
        <v/>
      </c>
      <c r="AZ68" s="407" t="str">
        <f>IF(COUNTIF('別紙1-4(研修内容計画書)'!$I$176:$J$179,$C68),AZ$8,"")</f>
        <v/>
      </c>
      <c r="BA68" s="407" t="str">
        <f>IF(COUNTIF('別紙1-4(研修内容計画書)'!$I$180:$J$183,$C68),BA$8,"")</f>
        <v/>
      </c>
      <c r="BB68" s="407" t="str">
        <f>IF(COUNTIF('別紙1-4(研修内容計画書)'!$I$184:$J$187,$C68),BB$8,"")</f>
        <v/>
      </c>
      <c r="BC68" s="407" t="str">
        <f>IF(COUNTIF('別紙1-4(研修内容計画書)'!$I$188:$J$191,$C68),BC$8,"")</f>
        <v/>
      </c>
      <c r="BD68" s="407" t="str">
        <f>IF(COUNTIF('別紙1-4(研修内容計画書)'!$I$192:$J$195,$C68),BD$8,"")</f>
        <v/>
      </c>
      <c r="BE68" s="407" t="str">
        <f>IF(COUNTIF('別紙1-4(研修内容計画書)'!$I$196:$J$199,$C68),BE$8,"")</f>
        <v/>
      </c>
      <c r="BF68" s="407" t="str">
        <f>IF(COUNTIF('別紙1-4(研修内容計画書)'!$I$200:$J$203,$C68),BF$8,"")</f>
        <v/>
      </c>
      <c r="BG68" s="407" t="str">
        <f>IF(COUNTIF('別紙1-4(研修内容計画書)'!$I$204:$J$207,$C68),BG$8,"")</f>
        <v/>
      </c>
      <c r="BH68" s="407" t="str">
        <f>IF(COUNTIF('別紙1-4(研修内容計画書)'!$I$208:$J$211,$C68),BH$8,"")</f>
        <v/>
      </c>
      <c r="BI68" s="407" t="str">
        <f>IF(COUNTIF('別紙1-4(研修内容計画書)'!$I$212:$J$215,$C68),BI$8,"")</f>
        <v/>
      </c>
      <c r="BJ68" s="407" t="str">
        <f>IF(COUNTIF('別紙1-4(研修内容計画書)'!$I$216:$J$219,$C68),BJ$8,"")</f>
        <v/>
      </c>
      <c r="BK68" s="407" t="str">
        <f>IF(COUNTIF('別紙1-4(研修内容計画書)'!$I$220:$J$223,$C68),BK$8,"")</f>
        <v/>
      </c>
      <c r="BL68" s="407" t="str">
        <f>IF(COUNTIF('別紙1-4(研修内容計画書)'!$I$224:$J$227,$C68),BL$8,"")</f>
        <v/>
      </c>
      <c r="BM68" s="407" t="str">
        <f>IF(COUNTIF('別紙1-4(研修内容計画書)'!$I$228:$J$231,$C68),BM$8,"")</f>
        <v/>
      </c>
      <c r="BN68" s="407" t="str">
        <f>IF(COUNTIF('別紙1-4(研修内容計画書)'!$I$232:$J$235,$C68),BN$8,"")</f>
        <v/>
      </c>
      <c r="BO68" s="407" t="str">
        <f>IF(COUNTIF('別紙1-4(研修内容計画書)'!$I$236:$J$239,$C68),BO$8,"")</f>
        <v/>
      </c>
      <c r="BP68" s="407" t="str">
        <f>IF(COUNTIF('別紙1-4(研修内容計画書)'!$I$240:$J$243,$C68),BP$8,"")</f>
        <v/>
      </c>
      <c r="BQ68" s="407" t="str">
        <f>IF(COUNTIF('別紙1-4(研修内容計画書)'!$I$244:$J$247,$C68),BQ$8,"")</f>
        <v/>
      </c>
      <c r="BR68" s="407" t="str">
        <f>IF(COUNTIF('別紙1-4(研修内容計画書)'!$I$248:$J$251,$C68),BR$8,"")</f>
        <v/>
      </c>
      <c r="BS68" s="407" t="str">
        <f>IF(COUNTIF('別紙1-4(研修内容計画書)'!$I$252:$J$255,$C68),BS$8,"")</f>
        <v/>
      </c>
      <c r="BT68" s="407" t="str">
        <f>IF(COUNTIF('別紙1-4(研修内容計画書)'!$I$256:$J$259,$C68),BT$8,"")</f>
        <v/>
      </c>
      <c r="BU68" s="407" t="str">
        <f>IF(COUNTIF('別紙1-4(研修内容計画書)'!$I$260:$J$263,$C68),BU$8,"")</f>
        <v/>
      </c>
      <c r="BV68" s="407" t="str">
        <f>IF(COUNTIF('別紙1-4(研修内容計画書)'!$I$264:$J$267,$C68),BV$8,"")</f>
        <v/>
      </c>
      <c r="BW68" s="407" t="str">
        <f>IF(COUNTIF('別紙1-4(研修内容計画書)'!$I$268:$J$271,$C68),BW$8,"")</f>
        <v/>
      </c>
      <c r="BX68" s="407" t="str">
        <f>IF(COUNTIF('別紙1-4(研修内容計画書)'!$I$272:$J$275,$C68),BX$8,"")</f>
        <v/>
      </c>
      <c r="BY68" s="407" t="str">
        <f>IF(COUNTIF('別紙1-4(研修内容計画書)'!$I$276:$J$279,$C68),BY$8,"")</f>
        <v/>
      </c>
      <c r="BZ68" s="407" t="str">
        <f>IF(COUNTIF('別紙1-4(研修内容計画書)'!$I$280:$J$283,$C68),BZ$8,"")</f>
        <v/>
      </c>
      <c r="CA68" s="407" t="str">
        <f>IF(COUNTIF('別紙1-4(研修内容計画書)'!$I$284:$J$287,$C68),CA$8,"")</f>
        <v/>
      </c>
      <c r="CB68" s="407" t="str">
        <f>IF(COUNTIF('別紙1-4(研修内容計画書)'!$I$288:$J$291,$C68),CB$8,"")</f>
        <v/>
      </c>
      <c r="CC68" s="407" t="str">
        <f>IF(COUNTIF('別紙1-4(研修内容計画書)'!$I$292:$J$295,$C68),CC$8,"")</f>
        <v/>
      </c>
      <c r="CD68" s="408"/>
      <c r="CE68" s="409"/>
      <c r="CF68" s="132"/>
    </row>
    <row r="69" spans="1:84" ht="18.75" customHeight="1">
      <c r="A69" s="416">
        <v>56</v>
      </c>
      <c r="B69" s="417" t="str">
        <f>IF(AND('別紙1-7(研修責任者教育担当者)'!E73="〇",'別紙1-7(研修責任者教育担当者)'!F73="〇"),"専任・兼任",IF('別紙1-7(研修責任者教育担当者)'!E73="〇","専任",IF('別紙1-7(研修責任者教育担当者)'!F73="〇","兼任","")))</f>
        <v/>
      </c>
      <c r="C69" s="418">
        <f>VLOOKUP(A69,'別紙1-7(研修責任者教育担当者)'!$B$18:$C$97,2,0)</f>
        <v>0</v>
      </c>
      <c r="D69" s="464" t="s">
        <v>206</v>
      </c>
      <c r="E69" s="465"/>
      <c r="F69" s="403" t="e">
        <f t="shared" si="9"/>
        <v>#DIV/0!</v>
      </c>
      <c r="G69" s="404" t="e">
        <f t="shared" si="7"/>
        <v>#DIV/0!</v>
      </c>
      <c r="H69" s="405">
        <f t="shared" si="8"/>
        <v>0</v>
      </c>
      <c r="I69" s="405"/>
      <c r="J69" s="406" t="str">
        <f>IF(COUNTIF('別紙1-4(研修内容計画書)'!$I$8:$J$11,$C69),J$8,"")</f>
        <v/>
      </c>
      <c r="K69" s="407" t="str">
        <f>IF(COUNTIF('別紙1-4(研修内容計画書)'!$I$12:$J$15,$C69),K$8,"")</f>
        <v/>
      </c>
      <c r="L69" s="407" t="str">
        <f>IF(COUNTIF('別紙1-4(研修内容計画書)'!$I$16:$J$19,$C69),L$8,"")</f>
        <v/>
      </c>
      <c r="M69" s="407" t="str">
        <f>IF(COUNTIF('別紙1-4(研修内容計画書)'!$I$20:$J$23,$C69),M$8,"")</f>
        <v/>
      </c>
      <c r="N69" s="407" t="str">
        <f>IF(COUNTIF('別紙1-4(研修内容計画書)'!$I$24:$J$27,$C69),N$8,"")</f>
        <v/>
      </c>
      <c r="O69" s="407" t="str">
        <f>IF(COUNTIF('別紙1-4(研修内容計画書)'!$I$28:$J$31,$C69),O$8,"")</f>
        <v/>
      </c>
      <c r="P69" s="407" t="str">
        <f>IF(COUNTIF('別紙1-4(研修内容計画書)'!$I$32:$J$35,$C69),P$8,"")</f>
        <v/>
      </c>
      <c r="Q69" s="407" t="str">
        <f>IF(COUNTIF('別紙1-4(研修内容計画書)'!$I$36:$J$39,$C69),Q$8,"")</f>
        <v/>
      </c>
      <c r="R69" s="407" t="str">
        <f>IF(COUNTIF('別紙1-4(研修内容計画書)'!$I$40:$J$43,$C69),R$8,"")</f>
        <v/>
      </c>
      <c r="S69" s="407" t="str">
        <f>IF(COUNTIF('別紙1-4(研修内容計画書)'!$I$44:$J$47,$C69),S$8,"")</f>
        <v/>
      </c>
      <c r="T69" s="407" t="str">
        <f>IF(COUNTIF('別紙1-4(研修内容計画書)'!$I$48:$J$51,$C69),T$8,"")</f>
        <v/>
      </c>
      <c r="U69" s="407" t="str">
        <f>IF(COUNTIF('別紙1-4(研修内容計画書)'!$I$52:$J$55,$C69),U$8,"")</f>
        <v/>
      </c>
      <c r="V69" s="407" t="str">
        <f>IF(COUNTIF('別紙1-4(研修内容計画書)'!$I$56:$J$59,$C69),V$8,"")</f>
        <v/>
      </c>
      <c r="W69" s="407" t="str">
        <f>IF(COUNTIF('別紙1-4(研修内容計画書)'!$I$60:$J$63,$C69),W$8,"")</f>
        <v/>
      </c>
      <c r="X69" s="407" t="str">
        <f>IF(COUNTIF('別紙1-4(研修内容計画書)'!$I$64:$J$67,$C69),X$8,"")</f>
        <v/>
      </c>
      <c r="Y69" s="407" t="str">
        <f>IF(COUNTIF('別紙1-4(研修内容計画書)'!$I$68:$J$71,$C69),Y$8,"")</f>
        <v/>
      </c>
      <c r="Z69" s="407" t="str">
        <f>IF(COUNTIF('別紙1-4(研修内容計画書)'!$I$72:$J$75,$C69),Z$8,"")</f>
        <v/>
      </c>
      <c r="AA69" s="407" t="str">
        <f>IF(COUNTIF('別紙1-4(研修内容計画書)'!$I$76:$J$79,$C69),AA$8,"")</f>
        <v/>
      </c>
      <c r="AB69" s="407" t="str">
        <f>IF(COUNTIF('別紙1-4(研修内容計画書)'!$I$80:$J$83,$C69),AB$8,"")</f>
        <v/>
      </c>
      <c r="AC69" s="407" t="str">
        <f>IF(COUNTIF('別紙1-4(研修内容計画書)'!$I$84:$J$87,$C69),AC$8,"")</f>
        <v/>
      </c>
      <c r="AD69" s="407" t="str">
        <f>IF(COUNTIF('別紙1-4(研修内容計画書)'!$I$88:$J$91,$C69),AD$8,"")</f>
        <v/>
      </c>
      <c r="AE69" s="407" t="str">
        <f>IF(COUNTIF('別紙1-4(研修内容計画書)'!$I$92:$J$95,$C69),AE$8,"")</f>
        <v/>
      </c>
      <c r="AF69" s="407" t="str">
        <f>IF(COUNTIF('別紙1-4(研修内容計画書)'!$I$96:$J$99,$C69),AF$8,"")</f>
        <v/>
      </c>
      <c r="AG69" s="407" t="str">
        <f>IF(COUNTIF('別紙1-4(研修内容計画書)'!$I$100:$J$103,$C69),AG$8,"")</f>
        <v/>
      </c>
      <c r="AH69" s="407" t="str">
        <f>IF(COUNTIF('別紙1-4(研修内容計画書)'!$I$104:$J$107,$C69),AH$8,"")</f>
        <v/>
      </c>
      <c r="AI69" s="407" t="str">
        <f>IF(COUNTIF('別紙1-4(研修内容計画書)'!$I$108:$J$111,$C69),AI$8,"")</f>
        <v/>
      </c>
      <c r="AJ69" s="407" t="str">
        <f>IF(COUNTIF('別紙1-4(研修内容計画書)'!$I$112:$J$115,$C69),AJ$8,"")</f>
        <v/>
      </c>
      <c r="AK69" s="407" t="str">
        <f>IF(COUNTIF('別紙1-4(研修内容計画書)'!$I$116:$J$119,$C69),AK$8,"")</f>
        <v/>
      </c>
      <c r="AL69" s="407" t="str">
        <f>IF(COUNTIF('別紙1-4(研修内容計画書)'!$I$120:$J$123,$C69),AL$8,"")</f>
        <v/>
      </c>
      <c r="AM69" s="407" t="str">
        <f>IF(COUNTIF('別紙1-4(研修内容計画書)'!$I$124:$J$127,$C69),AM$8,"")</f>
        <v/>
      </c>
      <c r="AN69" s="407" t="str">
        <f>IF(COUNTIF('別紙1-4(研修内容計画書)'!$I$128:$J$131,$C69),AN$8,"")</f>
        <v/>
      </c>
      <c r="AO69" s="407" t="str">
        <f>IF(COUNTIF('別紙1-4(研修内容計画書)'!$I$132:$J$135,$C69),AO$8,"")</f>
        <v/>
      </c>
      <c r="AP69" s="407" t="str">
        <f>IF(COUNTIF('別紙1-4(研修内容計画書)'!$I$136:$J$139,$C69),AP$8,"")</f>
        <v/>
      </c>
      <c r="AQ69" s="407" t="str">
        <f>IF(COUNTIF('別紙1-4(研修内容計画書)'!$I$140:$J$143,$C69),AQ$8,"")</f>
        <v/>
      </c>
      <c r="AR69" s="407" t="str">
        <f>IF(COUNTIF('別紙1-4(研修内容計画書)'!$I$144:$J$147,$C69),AR$8,"")</f>
        <v/>
      </c>
      <c r="AS69" s="407" t="str">
        <f>IF(COUNTIF('別紙1-4(研修内容計画書)'!$I$148:$J$151,$C69),AS$8,"")</f>
        <v/>
      </c>
      <c r="AT69" s="407" t="str">
        <f>IF(COUNTIF('別紙1-4(研修内容計画書)'!$I$152:$J$155,$C69),AT$8,"")</f>
        <v/>
      </c>
      <c r="AU69" s="407" t="str">
        <f>IF(COUNTIF('別紙1-4(研修内容計画書)'!$I$156:$J$159,$C69),AU$8,"")</f>
        <v/>
      </c>
      <c r="AV69" s="407" t="str">
        <f>IF(COUNTIF('別紙1-4(研修内容計画書)'!$I$160:$J$163,$C69),AV$8,"")</f>
        <v/>
      </c>
      <c r="AW69" s="407" t="str">
        <f>IF(COUNTIF('別紙1-4(研修内容計画書)'!$I$164:$J$167,$C69),AW$8,"")</f>
        <v/>
      </c>
      <c r="AX69" s="407" t="str">
        <f>IF(COUNTIF('別紙1-4(研修内容計画書)'!$I$168:$J$171,$C69),AX$8,"")</f>
        <v/>
      </c>
      <c r="AY69" s="407" t="str">
        <f>IF(COUNTIF('別紙1-4(研修内容計画書)'!$I$172:$J$175,$C69),AY$8,"")</f>
        <v/>
      </c>
      <c r="AZ69" s="407" t="str">
        <f>IF(COUNTIF('別紙1-4(研修内容計画書)'!$I$176:$J$179,$C69),AZ$8,"")</f>
        <v/>
      </c>
      <c r="BA69" s="407" t="str">
        <f>IF(COUNTIF('別紙1-4(研修内容計画書)'!$I$180:$J$183,$C69),BA$8,"")</f>
        <v/>
      </c>
      <c r="BB69" s="407" t="str">
        <f>IF(COUNTIF('別紙1-4(研修内容計画書)'!$I$184:$J$187,$C69),BB$8,"")</f>
        <v/>
      </c>
      <c r="BC69" s="407" t="str">
        <f>IF(COUNTIF('別紙1-4(研修内容計画書)'!$I$188:$J$191,$C69),BC$8,"")</f>
        <v/>
      </c>
      <c r="BD69" s="407" t="str">
        <f>IF(COUNTIF('別紙1-4(研修内容計画書)'!$I$192:$J$195,$C69),BD$8,"")</f>
        <v/>
      </c>
      <c r="BE69" s="407" t="str">
        <f>IF(COUNTIF('別紙1-4(研修内容計画書)'!$I$196:$J$199,$C69),BE$8,"")</f>
        <v/>
      </c>
      <c r="BF69" s="407" t="str">
        <f>IF(COUNTIF('別紙1-4(研修内容計画書)'!$I$200:$J$203,$C69),BF$8,"")</f>
        <v/>
      </c>
      <c r="BG69" s="407" t="str">
        <f>IF(COUNTIF('別紙1-4(研修内容計画書)'!$I$204:$J$207,$C69),BG$8,"")</f>
        <v/>
      </c>
      <c r="BH69" s="407" t="str">
        <f>IF(COUNTIF('別紙1-4(研修内容計画書)'!$I$208:$J$211,$C69),BH$8,"")</f>
        <v/>
      </c>
      <c r="BI69" s="407" t="str">
        <f>IF(COUNTIF('別紙1-4(研修内容計画書)'!$I$212:$J$215,$C69),BI$8,"")</f>
        <v/>
      </c>
      <c r="BJ69" s="407" t="str">
        <f>IF(COUNTIF('別紙1-4(研修内容計画書)'!$I$216:$J$219,$C69),BJ$8,"")</f>
        <v/>
      </c>
      <c r="BK69" s="407" t="str">
        <f>IF(COUNTIF('別紙1-4(研修内容計画書)'!$I$220:$J$223,$C69),BK$8,"")</f>
        <v/>
      </c>
      <c r="BL69" s="407" t="str">
        <f>IF(COUNTIF('別紙1-4(研修内容計画書)'!$I$224:$J$227,$C69),BL$8,"")</f>
        <v/>
      </c>
      <c r="BM69" s="407" t="str">
        <f>IF(COUNTIF('別紙1-4(研修内容計画書)'!$I$228:$J$231,$C69),BM$8,"")</f>
        <v/>
      </c>
      <c r="BN69" s="407" t="str">
        <f>IF(COUNTIF('別紙1-4(研修内容計画書)'!$I$232:$J$235,$C69),BN$8,"")</f>
        <v/>
      </c>
      <c r="BO69" s="407" t="str">
        <f>IF(COUNTIF('別紙1-4(研修内容計画書)'!$I$236:$J$239,$C69),BO$8,"")</f>
        <v/>
      </c>
      <c r="BP69" s="407" t="str">
        <f>IF(COUNTIF('別紙1-4(研修内容計画書)'!$I$240:$J$243,$C69),BP$8,"")</f>
        <v/>
      </c>
      <c r="BQ69" s="407" t="str">
        <f>IF(COUNTIF('別紙1-4(研修内容計画書)'!$I$244:$J$247,$C69),BQ$8,"")</f>
        <v/>
      </c>
      <c r="BR69" s="407" t="str">
        <f>IF(COUNTIF('別紙1-4(研修内容計画書)'!$I$248:$J$251,$C69),BR$8,"")</f>
        <v/>
      </c>
      <c r="BS69" s="407" t="str">
        <f>IF(COUNTIF('別紙1-4(研修内容計画書)'!$I$252:$J$255,$C69),BS$8,"")</f>
        <v/>
      </c>
      <c r="BT69" s="407" t="str">
        <f>IF(COUNTIF('別紙1-4(研修内容計画書)'!$I$256:$J$259,$C69),BT$8,"")</f>
        <v/>
      </c>
      <c r="BU69" s="407" t="str">
        <f>IF(COUNTIF('別紙1-4(研修内容計画書)'!$I$260:$J$263,$C69),BU$8,"")</f>
        <v/>
      </c>
      <c r="BV69" s="407" t="str">
        <f>IF(COUNTIF('別紙1-4(研修内容計画書)'!$I$264:$J$267,$C69),BV$8,"")</f>
        <v/>
      </c>
      <c r="BW69" s="407" t="str">
        <f>IF(COUNTIF('別紙1-4(研修内容計画書)'!$I$268:$J$271,$C69),BW$8,"")</f>
        <v/>
      </c>
      <c r="BX69" s="407" t="str">
        <f>IF(COUNTIF('別紙1-4(研修内容計画書)'!$I$272:$J$275,$C69),BX$8,"")</f>
        <v/>
      </c>
      <c r="BY69" s="407" t="str">
        <f>IF(COUNTIF('別紙1-4(研修内容計画書)'!$I$276:$J$279,$C69),BY$8,"")</f>
        <v/>
      </c>
      <c r="BZ69" s="407" t="str">
        <f>IF(COUNTIF('別紙1-4(研修内容計画書)'!$I$280:$J$283,$C69),BZ$8,"")</f>
        <v/>
      </c>
      <c r="CA69" s="407" t="str">
        <f>IF(COUNTIF('別紙1-4(研修内容計画書)'!$I$284:$J$287,$C69),CA$8,"")</f>
        <v/>
      </c>
      <c r="CB69" s="407" t="str">
        <f>IF(COUNTIF('別紙1-4(研修内容計画書)'!$I$288:$J$291,$C69),CB$8,"")</f>
        <v/>
      </c>
      <c r="CC69" s="407" t="str">
        <f>IF(COUNTIF('別紙1-4(研修内容計画書)'!$I$292:$J$295,$C69),CC$8,"")</f>
        <v/>
      </c>
      <c r="CD69" s="408"/>
      <c r="CE69" s="409"/>
      <c r="CF69" s="132"/>
    </row>
    <row r="70" spans="1:84" ht="18.75" customHeight="1">
      <c r="A70" s="416">
        <v>57</v>
      </c>
      <c r="B70" s="417" t="str">
        <f>IF(AND('別紙1-7(研修責任者教育担当者)'!E74="〇",'別紙1-7(研修責任者教育担当者)'!F74="〇"),"専任・兼任",IF('別紙1-7(研修責任者教育担当者)'!E74="〇","専任",IF('別紙1-7(研修責任者教育担当者)'!F74="〇","兼任","")))</f>
        <v/>
      </c>
      <c r="C70" s="418">
        <f>VLOOKUP(A70,'別紙1-7(研修責任者教育担当者)'!$B$18:$C$97,2,0)</f>
        <v>0</v>
      </c>
      <c r="D70" s="464" t="s">
        <v>206</v>
      </c>
      <c r="E70" s="465"/>
      <c r="F70" s="403" t="e">
        <f t="shared" si="9"/>
        <v>#DIV/0!</v>
      </c>
      <c r="G70" s="404" t="e">
        <f t="shared" si="7"/>
        <v>#DIV/0!</v>
      </c>
      <c r="H70" s="405">
        <f t="shared" si="8"/>
        <v>0</v>
      </c>
      <c r="I70" s="405"/>
      <c r="J70" s="406" t="str">
        <f>IF(COUNTIF('別紙1-4(研修内容計画書)'!$I$8:$J$11,$C70),J$8,"")</f>
        <v/>
      </c>
      <c r="K70" s="407" t="str">
        <f>IF(COUNTIF('別紙1-4(研修内容計画書)'!$I$12:$J$15,$C70),K$8,"")</f>
        <v/>
      </c>
      <c r="L70" s="407" t="str">
        <f>IF(COUNTIF('別紙1-4(研修内容計画書)'!$I$16:$J$19,$C70),L$8,"")</f>
        <v/>
      </c>
      <c r="M70" s="407" t="str">
        <f>IF(COUNTIF('別紙1-4(研修内容計画書)'!$I$20:$J$23,$C70),M$8,"")</f>
        <v/>
      </c>
      <c r="N70" s="407" t="str">
        <f>IF(COUNTIF('別紙1-4(研修内容計画書)'!$I$24:$J$27,$C70),N$8,"")</f>
        <v/>
      </c>
      <c r="O70" s="407" t="str">
        <f>IF(COUNTIF('別紙1-4(研修内容計画書)'!$I$28:$J$31,$C70),O$8,"")</f>
        <v/>
      </c>
      <c r="P70" s="407" t="str">
        <f>IF(COUNTIF('別紙1-4(研修内容計画書)'!$I$32:$J$35,$C70),P$8,"")</f>
        <v/>
      </c>
      <c r="Q70" s="407" t="str">
        <f>IF(COUNTIF('別紙1-4(研修内容計画書)'!$I$36:$J$39,$C70),Q$8,"")</f>
        <v/>
      </c>
      <c r="R70" s="407" t="str">
        <f>IF(COUNTIF('別紙1-4(研修内容計画書)'!$I$40:$J$43,$C70),R$8,"")</f>
        <v/>
      </c>
      <c r="S70" s="407" t="str">
        <f>IF(COUNTIF('別紙1-4(研修内容計画書)'!$I$44:$J$47,$C70),S$8,"")</f>
        <v/>
      </c>
      <c r="T70" s="407" t="str">
        <f>IF(COUNTIF('別紙1-4(研修内容計画書)'!$I$48:$J$51,$C70),T$8,"")</f>
        <v/>
      </c>
      <c r="U70" s="407" t="str">
        <f>IF(COUNTIF('別紙1-4(研修内容計画書)'!$I$52:$J$55,$C70),U$8,"")</f>
        <v/>
      </c>
      <c r="V70" s="407" t="str">
        <f>IF(COUNTIF('別紙1-4(研修内容計画書)'!$I$56:$J$59,$C70),V$8,"")</f>
        <v/>
      </c>
      <c r="W70" s="407" t="str">
        <f>IF(COUNTIF('別紙1-4(研修内容計画書)'!$I$60:$J$63,$C70),W$8,"")</f>
        <v/>
      </c>
      <c r="X70" s="407" t="str">
        <f>IF(COUNTIF('別紙1-4(研修内容計画書)'!$I$64:$J$67,$C70),X$8,"")</f>
        <v/>
      </c>
      <c r="Y70" s="407" t="str">
        <f>IF(COUNTIF('別紙1-4(研修内容計画書)'!$I$68:$J$71,$C70),Y$8,"")</f>
        <v/>
      </c>
      <c r="Z70" s="407" t="str">
        <f>IF(COUNTIF('別紙1-4(研修内容計画書)'!$I$72:$J$75,$C70),Z$8,"")</f>
        <v/>
      </c>
      <c r="AA70" s="407" t="str">
        <f>IF(COUNTIF('別紙1-4(研修内容計画書)'!$I$76:$J$79,$C70),AA$8,"")</f>
        <v/>
      </c>
      <c r="AB70" s="407" t="str">
        <f>IF(COUNTIF('別紙1-4(研修内容計画書)'!$I$80:$J$83,$C70),AB$8,"")</f>
        <v/>
      </c>
      <c r="AC70" s="407" t="str">
        <f>IF(COUNTIF('別紙1-4(研修内容計画書)'!$I$84:$J$87,$C70),AC$8,"")</f>
        <v/>
      </c>
      <c r="AD70" s="407" t="str">
        <f>IF(COUNTIF('別紙1-4(研修内容計画書)'!$I$88:$J$91,$C70),AD$8,"")</f>
        <v/>
      </c>
      <c r="AE70" s="407" t="str">
        <f>IF(COUNTIF('別紙1-4(研修内容計画書)'!$I$92:$J$95,$C70),AE$8,"")</f>
        <v/>
      </c>
      <c r="AF70" s="407" t="str">
        <f>IF(COUNTIF('別紙1-4(研修内容計画書)'!$I$96:$J$99,$C70),AF$8,"")</f>
        <v/>
      </c>
      <c r="AG70" s="407" t="str">
        <f>IF(COUNTIF('別紙1-4(研修内容計画書)'!$I$100:$J$103,$C70),AG$8,"")</f>
        <v/>
      </c>
      <c r="AH70" s="407" t="str">
        <f>IF(COUNTIF('別紙1-4(研修内容計画書)'!$I$104:$J$107,$C70),AH$8,"")</f>
        <v/>
      </c>
      <c r="AI70" s="407" t="str">
        <f>IF(COUNTIF('別紙1-4(研修内容計画書)'!$I$108:$J$111,$C70),AI$8,"")</f>
        <v/>
      </c>
      <c r="AJ70" s="407" t="str">
        <f>IF(COUNTIF('別紙1-4(研修内容計画書)'!$I$112:$J$115,$C70),AJ$8,"")</f>
        <v/>
      </c>
      <c r="AK70" s="407" t="str">
        <f>IF(COUNTIF('別紙1-4(研修内容計画書)'!$I$116:$J$119,$C70),AK$8,"")</f>
        <v/>
      </c>
      <c r="AL70" s="407" t="str">
        <f>IF(COUNTIF('別紙1-4(研修内容計画書)'!$I$120:$J$123,$C70),AL$8,"")</f>
        <v/>
      </c>
      <c r="AM70" s="407" t="str">
        <f>IF(COUNTIF('別紙1-4(研修内容計画書)'!$I$124:$J$127,$C70),AM$8,"")</f>
        <v/>
      </c>
      <c r="AN70" s="407" t="str">
        <f>IF(COUNTIF('別紙1-4(研修内容計画書)'!$I$128:$J$131,$C70),AN$8,"")</f>
        <v/>
      </c>
      <c r="AO70" s="407" t="str">
        <f>IF(COUNTIF('別紙1-4(研修内容計画書)'!$I$132:$J$135,$C70),AO$8,"")</f>
        <v/>
      </c>
      <c r="AP70" s="407" t="str">
        <f>IF(COUNTIF('別紙1-4(研修内容計画書)'!$I$136:$J$139,$C70),AP$8,"")</f>
        <v/>
      </c>
      <c r="AQ70" s="407" t="str">
        <f>IF(COUNTIF('別紙1-4(研修内容計画書)'!$I$140:$J$143,$C70),AQ$8,"")</f>
        <v/>
      </c>
      <c r="AR70" s="407" t="str">
        <f>IF(COUNTIF('別紙1-4(研修内容計画書)'!$I$144:$J$147,$C70),AR$8,"")</f>
        <v/>
      </c>
      <c r="AS70" s="407" t="str">
        <f>IF(COUNTIF('別紙1-4(研修内容計画書)'!$I$148:$J$151,$C70),AS$8,"")</f>
        <v/>
      </c>
      <c r="AT70" s="407" t="str">
        <f>IF(COUNTIF('別紙1-4(研修内容計画書)'!$I$152:$J$155,$C70),AT$8,"")</f>
        <v/>
      </c>
      <c r="AU70" s="407" t="str">
        <f>IF(COUNTIF('別紙1-4(研修内容計画書)'!$I$156:$J$159,$C70),AU$8,"")</f>
        <v/>
      </c>
      <c r="AV70" s="407" t="str">
        <f>IF(COUNTIF('別紙1-4(研修内容計画書)'!$I$160:$J$163,$C70),AV$8,"")</f>
        <v/>
      </c>
      <c r="AW70" s="407" t="str">
        <f>IF(COUNTIF('別紙1-4(研修内容計画書)'!$I$164:$J$167,$C70),AW$8,"")</f>
        <v/>
      </c>
      <c r="AX70" s="407" t="str">
        <f>IF(COUNTIF('別紙1-4(研修内容計画書)'!$I$168:$J$171,$C70),AX$8,"")</f>
        <v/>
      </c>
      <c r="AY70" s="407" t="str">
        <f>IF(COUNTIF('別紙1-4(研修内容計画書)'!$I$172:$J$175,$C70),AY$8,"")</f>
        <v/>
      </c>
      <c r="AZ70" s="407" t="str">
        <f>IF(COUNTIF('別紙1-4(研修内容計画書)'!$I$176:$J$179,$C70),AZ$8,"")</f>
        <v/>
      </c>
      <c r="BA70" s="407" t="str">
        <f>IF(COUNTIF('別紙1-4(研修内容計画書)'!$I$180:$J$183,$C70),BA$8,"")</f>
        <v/>
      </c>
      <c r="BB70" s="407" t="str">
        <f>IF(COUNTIF('別紙1-4(研修内容計画書)'!$I$184:$J$187,$C70),BB$8,"")</f>
        <v/>
      </c>
      <c r="BC70" s="407" t="str">
        <f>IF(COUNTIF('別紙1-4(研修内容計画書)'!$I$188:$J$191,$C70),BC$8,"")</f>
        <v/>
      </c>
      <c r="BD70" s="407" t="str">
        <f>IF(COUNTIF('別紙1-4(研修内容計画書)'!$I$192:$J$195,$C70),BD$8,"")</f>
        <v/>
      </c>
      <c r="BE70" s="407" t="str">
        <f>IF(COUNTIF('別紙1-4(研修内容計画書)'!$I$196:$J$199,$C70),BE$8,"")</f>
        <v/>
      </c>
      <c r="BF70" s="407" t="str">
        <f>IF(COUNTIF('別紙1-4(研修内容計画書)'!$I$200:$J$203,$C70),BF$8,"")</f>
        <v/>
      </c>
      <c r="BG70" s="407" t="str">
        <f>IF(COUNTIF('別紙1-4(研修内容計画書)'!$I$204:$J$207,$C70),BG$8,"")</f>
        <v/>
      </c>
      <c r="BH70" s="407" t="str">
        <f>IF(COUNTIF('別紙1-4(研修内容計画書)'!$I$208:$J$211,$C70),BH$8,"")</f>
        <v/>
      </c>
      <c r="BI70" s="407" t="str">
        <f>IF(COUNTIF('別紙1-4(研修内容計画書)'!$I$212:$J$215,$C70),BI$8,"")</f>
        <v/>
      </c>
      <c r="BJ70" s="407" t="str">
        <f>IF(COUNTIF('別紙1-4(研修内容計画書)'!$I$216:$J$219,$C70),BJ$8,"")</f>
        <v/>
      </c>
      <c r="BK70" s="407" t="str">
        <f>IF(COUNTIF('別紙1-4(研修内容計画書)'!$I$220:$J$223,$C70),BK$8,"")</f>
        <v/>
      </c>
      <c r="BL70" s="407" t="str">
        <f>IF(COUNTIF('別紙1-4(研修内容計画書)'!$I$224:$J$227,$C70),BL$8,"")</f>
        <v/>
      </c>
      <c r="BM70" s="407" t="str">
        <f>IF(COUNTIF('別紙1-4(研修内容計画書)'!$I$228:$J$231,$C70),BM$8,"")</f>
        <v/>
      </c>
      <c r="BN70" s="407" t="str">
        <f>IF(COUNTIF('別紙1-4(研修内容計画書)'!$I$232:$J$235,$C70),BN$8,"")</f>
        <v/>
      </c>
      <c r="BO70" s="407" t="str">
        <f>IF(COUNTIF('別紙1-4(研修内容計画書)'!$I$236:$J$239,$C70),BO$8,"")</f>
        <v/>
      </c>
      <c r="BP70" s="407" t="str">
        <f>IF(COUNTIF('別紙1-4(研修内容計画書)'!$I$240:$J$243,$C70),BP$8,"")</f>
        <v/>
      </c>
      <c r="BQ70" s="407" t="str">
        <f>IF(COUNTIF('別紙1-4(研修内容計画書)'!$I$244:$J$247,$C70),BQ$8,"")</f>
        <v/>
      </c>
      <c r="BR70" s="407" t="str">
        <f>IF(COUNTIF('別紙1-4(研修内容計画書)'!$I$248:$J$251,$C70),BR$8,"")</f>
        <v/>
      </c>
      <c r="BS70" s="407" t="str">
        <f>IF(COUNTIF('別紙1-4(研修内容計画書)'!$I$252:$J$255,$C70),BS$8,"")</f>
        <v/>
      </c>
      <c r="BT70" s="407" t="str">
        <f>IF(COUNTIF('別紙1-4(研修内容計画書)'!$I$256:$J$259,$C70),BT$8,"")</f>
        <v/>
      </c>
      <c r="BU70" s="407" t="str">
        <f>IF(COUNTIF('別紙1-4(研修内容計画書)'!$I$260:$J$263,$C70),BU$8,"")</f>
        <v/>
      </c>
      <c r="BV70" s="407" t="str">
        <f>IF(COUNTIF('別紙1-4(研修内容計画書)'!$I$264:$J$267,$C70),BV$8,"")</f>
        <v/>
      </c>
      <c r="BW70" s="407" t="str">
        <f>IF(COUNTIF('別紙1-4(研修内容計画書)'!$I$268:$J$271,$C70),BW$8,"")</f>
        <v/>
      </c>
      <c r="BX70" s="407" t="str">
        <f>IF(COUNTIF('別紙1-4(研修内容計画書)'!$I$272:$J$275,$C70),BX$8,"")</f>
        <v/>
      </c>
      <c r="BY70" s="407" t="str">
        <f>IF(COUNTIF('別紙1-4(研修内容計画書)'!$I$276:$J$279,$C70),BY$8,"")</f>
        <v/>
      </c>
      <c r="BZ70" s="407" t="str">
        <f>IF(COUNTIF('別紙1-4(研修内容計画書)'!$I$280:$J$283,$C70),BZ$8,"")</f>
        <v/>
      </c>
      <c r="CA70" s="407" t="str">
        <f>IF(COUNTIF('別紙1-4(研修内容計画書)'!$I$284:$J$287,$C70),CA$8,"")</f>
        <v/>
      </c>
      <c r="CB70" s="407" t="str">
        <f>IF(COUNTIF('別紙1-4(研修内容計画書)'!$I$288:$J$291,$C70),CB$8,"")</f>
        <v/>
      </c>
      <c r="CC70" s="407" t="str">
        <f>IF(COUNTIF('別紙1-4(研修内容計画書)'!$I$292:$J$295,$C70),CC$8,"")</f>
        <v/>
      </c>
      <c r="CD70" s="408"/>
      <c r="CE70" s="409"/>
      <c r="CF70" s="132"/>
    </row>
    <row r="71" spans="1:84" ht="18.75" customHeight="1">
      <c r="A71" s="416">
        <v>58</v>
      </c>
      <c r="B71" s="417" t="str">
        <f>IF(AND('別紙1-7(研修責任者教育担当者)'!E75="〇",'別紙1-7(研修責任者教育担当者)'!F75="〇"),"専任・兼任",IF('別紙1-7(研修責任者教育担当者)'!E75="〇","専任",IF('別紙1-7(研修責任者教育担当者)'!F75="〇","兼任","")))</f>
        <v/>
      </c>
      <c r="C71" s="418">
        <f>VLOOKUP(A71,'別紙1-7(研修責任者教育担当者)'!$B$18:$C$97,2,0)</f>
        <v>0</v>
      </c>
      <c r="D71" s="464" t="s">
        <v>206</v>
      </c>
      <c r="E71" s="465"/>
      <c r="F71" s="403" t="e">
        <f t="shared" si="9"/>
        <v>#DIV/0!</v>
      </c>
      <c r="G71" s="404" t="e">
        <f t="shared" si="7"/>
        <v>#DIV/0!</v>
      </c>
      <c r="H71" s="405">
        <f t="shared" si="8"/>
        <v>0</v>
      </c>
      <c r="I71" s="405"/>
      <c r="J71" s="406" t="str">
        <f>IF(COUNTIF('別紙1-4(研修内容計画書)'!$I$8:$J$11,$C71),J$8,"")</f>
        <v/>
      </c>
      <c r="K71" s="407" t="str">
        <f>IF(COUNTIF('別紙1-4(研修内容計画書)'!$I$12:$J$15,$C71),K$8,"")</f>
        <v/>
      </c>
      <c r="L71" s="407" t="str">
        <f>IF(COUNTIF('別紙1-4(研修内容計画書)'!$I$16:$J$19,$C71),L$8,"")</f>
        <v/>
      </c>
      <c r="M71" s="407" t="str">
        <f>IF(COUNTIF('別紙1-4(研修内容計画書)'!$I$20:$J$23,$C71),M$8,"")</f>
        <v/>
      </c>
      <c r="N71" s="407" t="str">
        <f>IF(COUNTIF('別紙1-4(研修内容計画書)'!$I$24:$J$27,$C71),N$8,"")</f>
        <v/>
      </c>
      <c r="O71" s="407" t="str">
        <f>IF(COUNTIF('別紙1-4(研修内容計画書)'!$I$28:$J$31,$C71),O$8,"")</f>
        <v/>
      </c>
      <c r="P71" s="407" t="str">
        <f>IF(COUNTIF('別紙1-4(研修内容計画書)'!$I$32:$J$35,$C71),P$8,"")</f>
        <v/>
      </c>
      <c r="Q71" s="407" t="str">
        <f>IF(COUNTIF('別紙1-4(研修内容計画書)'!$I$36:$J$39,$C71),Q$8,"")</f>
        <v/>
      </c>
      <c r="R71" s="407" t="str">
        <f>IF(COUNTIF('別紙1-4(研修内容計画書)'!$I$40:$J$43,$C71),R$8,"")</f>
        <v/>
      </c>
      <c r="S71" s="407" t="str">
        <f>IF(COUNTIF('別紙1-4(研修内容計画書)'!$I$44:$J$47,$C71),S$8,"")</f>
        <v/>
      </c>
      <c r="T71" s="407" t="str">
        <f>IF(COUNTIF('別紙1-4(研修内容計画書)'!$I$48:$J$51,$C71),T$8,"")</f>
        <v/>
      </c>
      <c r="U71" s="407" t="str">
        <f>IF(COUNTIF('別紙1-4(研修内容計画書)'!$I$52:$J$55,$C71),U$8,"")</f>
        <v/>
      </c>
      <c r="V71" s="407" t="str">
        <f>IF(COUNTIF('別紙1-4(研修内容計画書)'!$I$56:$J$59,$C71),V$8,"")</f>
        <v/>
      </c>
      <c r="W71" s="407" t="str">
        <f>IF(COUNTIF('別紙1-4(研修内容計画書)'!$I$60:$J$63,$C71),W$8,"")</f>
        <v/>
      </c>
      <c r="X71" s="407" t="str">
        <f>IF(COUNTIF('別紙1-4(研修内容計画書)'!$I$64:$J$67,$C71),X$8,"")</f>
        <v/>
      </c>
      <c r="Y71" s="407" t="str">
        <f>IF(COUNTIF('別紙1-4(研修内容計画書)'!$I$68:$J$71,$C71),Y$8,"")</f>
        <v/>
      </c>
      <c r="Z71" s="407" t="str">
        <f>IF(COUNTIF('別紙1-4(研修内容計画書)'!$I$72:$J$75,$C71),Z$8,"")</f>
        <v/>
      </c>
      <c r="AA71" s="407" t="str">
        <f>IF(COUNTIF('別紙1-4(研修内容計画書)'!$I$76:$J$79,$C71),AA$8,"")</f>
        <v/>
      </c>
      <c r="AB71" s="407" t="str">
        <f>IF(COUNTIF('別紙1-4(研修内容計画書)'!$I$80:$J$83,$C71),AB$8,"")</f>
        <v/>
      </c>
      <c r="AC71" s="407" t="str">
        <f>IF(COUNTIF('別紙1-4(研修内容計画書)'!$I$84:$J$87,$C71),AC$8,"")</f>
        <v/>
      </c>
      <c r="AD71" s="407" t="str">
        <f>IF(COUNTIF('別紙1-4(研修内容計画書)'!$I$88:$J$91,$C71),AD$8,"")</f>
        <v/>
      </c>
      <c r="AE71" s="407" t="str">
        <f>IF(COUNTIF('別紙1-4(研修内容計画書)'!$I$92:$J$95,$C71),AE$8,"")</f>
        <v/>
      </c>
      <c r="AF71" s="407" t="str">
        <f>IF(COUNTIF('別紙1-4(研修内容計画書)'!$I$96:$J$99,$C71),AF$8,"")</f>
        <v/>
      </c>
      <c r="AG71" s="407" t="str">
        <f>IF(COUNTIF('別紙1-4(研修内容計画書)'!$I$100:$J$103,$C71),AG$8,"")</f>
        <v/>
      </c>
      <c r="AH71" s="407" t="str">
        <f>IF(COUNTIF('別紙1-4(研修内容計画書)'!$I$104:$J$107,$C71),AH$8,"")</f>
        <v/>
      </c>
      <c r="AI71" s="407" t="str">
        <f>IF(COUNTIF('別紙1-4(研修内容計画書)'!$I$108:$J$111,$C71),AI$8,"")</f>
        <v/>
      </c>
      <c r="AJ71" s="407" t="str">
        <f>IF(COUNTIF('別紙1-4(研修内容計画書)'!$I$112:$J$115,$C71),AJ$8,"")</f>
        <v/>
      </c>
      <c r="AK71" s="407" t="str">
        <f>IF(COUNTIF('別紙1-4(研修内容計画書)'!$I$116:$J$119,$C71),AK$8,"")</f>
        <v/>
      </c>
      <c r="AL71" s="407" t="str">
        <f>IF(COUNTIF('別紙1-4(研修内容計画書)'!$I$120:$J$123,$C71),AL$8,"")</f>
        <v/>
      </c>
      <c r="AM71" s="407" t="str">
        <f>IF(COUNTIF('別紙1-4(研修内容計画書)'!$I$124:$J$127,$C71),AM$8,"")</f>
        <v/>
      </c>
      <c r="AN71" s="407" t="str">
        <f>IF(COUNTIF('別紙1-4(研修内容計画書)'!$I$128:$J$131,$C71),AN$8,"")</f>
        <v/>
      </c>
      <c r="AO71" s="407" t="str">
        <f>IF(COUNTIF('別紙1-4(研修内容計画書)'!$I$132:$J$135,$C71),AO$8,"")</f>
        <v/>
      </c>
      <c r="AP71" s="407" t="str">
        <f>IF(COUNTIF('別紙1-4(研修内容計画書)'!$I$136:$J$139,$C71),AP$8,"")</f>
        <v/>
      </c>
      <c r="AQ71" s="407" t="str">
        <f>IF(COUNTIF('別紙1-4(研修内容計画書)'!$I$140:$J$143,$C71),AQ$8,"")</f>
        <v/>
      </c>
      <c r="AR71" s="407" t="str">
        <f>IF(COUNTIF('別紙1-4(研修内容計画書)'!$I$144:$J$147,$C71),AR$8,"")</f>
        <v/>
      </c>
      <c r="AS71" s="407" t="str">
        <f>IF(COUNTIF('別紙1-4(研修内容計画書)'!$I$148:$J$151,$C71),AS$8,"")</f>
        <v/>
      </c>
      <c r="AT71" s="407" t="str">
        <f>IF(COUNTIF('別紙1-4(研修内容計画書)'!$I$152:$J$155,$C71),AT$8,"")</f>
        <v/>
      </c>
      <c r="AU71" s="407" t="str">
        <f>IF(COUNTIF('別紙1-4(研修内容計画書)'!$I$156:$J$159,$C71),AU$8,"")</f>
        <v/>
      </c>
      <c r="AV71" s="407" t="str">
        <f>IF(COUNTIF('別紙1-4(研修内容計画書)'!$I$160:$J$163,$C71),AV$8,"")</f>
        <v/>
      </c>
      <c r="AW71" s="407" t="str">
        <f>IF(COUNTIF('別紙1-4(研修内容計画書)'!$I$164:$J$167,$C71),AW$8,"")</f>
        <v/>
      </c>
      <c r="AX71" s="407" t="str">
        <f>IF(COUNTIF('別紙1-4(研修内容計画書)'!$I$168:$J$171,$C71),AX$8,"")</f>
        <v/>
      </c>
      <c r="AY71" s="407" t="str">
        <f>IF(COUNTIF('別紙1-4(研修内容計画書)'!$I$172:$J$175,$C71),AY$8,"")</f>
        <v/>
      </c>
      <c r="AZ71" s="407" t="str">
        <f>IF(COUNTIF('別紙1-4(研修内容計画書)'!$I$176:$J$179,$C71),AZ$8,"")</f>
        <v/>
      </c>
      <c r="BA71" s="407" t="str">
        <f>IF(COUNTIF('別紙1-4(研修内容計画書)'!$I$180:$J$183,$C71),BA$8,"")</f>
        <v/>
      </c>
      <c r="BB71" s="407" t="str">
        <f>IF(COUNTIF('別紙1-4(研修内容計画書)'!$I$184:$J$187,$C71),BB$8,"")</f>
        <v/>
      </c>
      <c r="BC71" s="407" t="str">
        <f>IF(COUNTIF('別紙1-4(研修内容計画書)'!$I$188:$J$191,$C71),BC$8,"")</f>
        <v/>
      </c>
      <c r="BD71" s="407" t="str">
        <f>IF(COUNTIF('別紙1-4(研修内容計画書)'!$I$192:$J$195,$C71),BD$8,"")</f>
        <v/>
      </c>
      <c r="BE71" s="407" t="str">
        <f>IF(COUNTIF('別紙1-4(研修内容計画書)'!$I$196:$J$199,$C71),BE$8,"")</f>
        <v/>
      </c>
      <c r="BF71" s="407" t="str">
        <f>IF(COUNTIF('別紙1-4(研修内容計画書)'!$I$200:$J$203,$C71),BF$8,"")</f>
        <v/>
      </c>
      <c r="BG71" s="407" t="str">
        <f>IF(COUNTIF('別紙1-4(研修内容計画書)'!$I$204:$J$207,$C71),BG$8,"")</f>
        <v/>
      </c>
      <c r="BH71" s="407" t="str">
        <f>IF(COUNTIF('別紙1-4(研修内容計画書)'!$I$208:$J$211,$C71),BH$8,"")</f>
        <v/>
      </c>
      <c r="BI71" s="407" t="str">
        <f>IF(COUNTIF('別紙1-4(研修内容計画書)'!$I$212:$J$215,$C71),BI$8,"")</f>
        <v/>
      </c>
      <c r="BJ71" s="407" t="str">
        <f>IF(COUNTIF('別紙1-4(研修内容計画書)'!$I$216:$J$219,$C71),BJ$8,"")</f>
        <v/>
      </c>
      <c r="BK71" s="407" t="str">
        <f>IF(COUNTIF('別紙1-4(研修内容計画書)'!$I$220:$J$223,$C71),BK$8,"")</f>
        <v/>
      </c>
      <c r="BL71" s="407" t="str">
        <f>IF(COUNTIF('別紙1-4(研修内容計画書)'!$I$224:$J$227,$C71),BL$8,"")</f>
        <v/>
      </c>
      <c r="BM71" s="407" t="str">
        <f>IF(COUNTIF('別紙1-4(研修内容計画書)'!$I$228:$J$231,$C71),BM$8,"")</f>
        <v/>
      </c>
      <c r="BN71" s="407" t="str">
        <f>IF(COUNTIF('別紙1-4(研修内容計画書)'!$I$232:$J$235,$C71),BN$8,"")</f>
        <v/>
      </c>
      <c r="BO71" s="407" t="str">
        <f>IF(COUNTIF('別紙1-4(研修内容計画書)'!$I$236:$J$239,$C71),BO$8,"")</f>
        <v/>
      </c>
      <c r="BP71" s="407" t="str">
        <f>IF(COUNTIF('別紙1-4(研修内容計画書)'!$I$240:$J$243,$C71),BP$8,"")</f>
        <v/>
      </c>
      <c r="BQ71" s="407" t="str">
        <f>IF(COUNTIF('別紙1-4(研修内容計画書)'!$I$244:$J$247,$C71),BQ$8,"")</f>
        <v/>
      </c>
      <c r="BR71" s="407" t="str">
        <f>IF(COUNTIF('別紙1-4(研修内容計画書)'!$I$248:$J$251,$C71),BR$8,"")</f>
        <v/>
      </c>
      <c r="BS71" s="407" t="str">
        <f>IF(COUNTIF('別紙1-4(研修内容計画書)'!$I$252:$J$255,$C71),BS$8,"")</f>
        <v/>
      </c>
      <c r="BT71" s="407" t="str">
        <f>IF(COUNTIF('別紙1-4(研修内容計画書)'!$I$256:$J$259,$C71),BT$8,"")</f>
        <v/>
      </c>
      <c r="BU71" s="407" t="str">
        <f>IF(COUNTIF('別紙1-4(研修内容計画書)'!$I$260:$J$263,$C71),BU$8,"")</f>
        <v/>
      </c>
      <c r="BV71" s="407" t="str">
        <f>IF(COUNTIF('別紙1-4(研修内容計画書)'!$I$264:$J$267,$C71),BV$8,"")</f>
        <v/>
      </c>
      <c r="BW71" s="407" t="str">
        <f>IF(COUNTIF('別紙1-4(研修内容計画書)'!$I$268:$J$271,$C71),BW$8,"")</f>
        <v/>
      </c>
      <c r="BX71" s="407" t="str">
        <f>IF(COUNTIF('別紙1-4(研修内容計画書)'!$I$272:$J$275,$C71),BX$8,"")</f>
        <v/>
      </c>
      <c r="BY71" s="407" t="str">
        <f>IF(COUNTIF('別紙1-4(研修内容計画書)'!$I$276:$J$279,$C71),BY$8,"")</f>
        <v/>
      </c>
      <c r="BZ71" s="407" t="str">
        <f>IF(COUNTIF('別紙1-4(研修内容計画書)'!$I$280:$J$283,$C71),BZ$8,"")</f>
        <v/>
      </c>
      <c r="CA71" s="407" t="str">
        <f>IF(COUNTIF('別紙1-4(研修内容計画書)'!$I$284:$J$287,$C71),CA$8,"")</f>
        <v/>
      </c>
      <c r="CB71" s="407" t="str">
        <f>IF(COUNTIF('別紙1-4(研修内容計画書)'!$I$288:$J$291,$C71),CB$8,"")</f>
        <v/>
      </c>
      <c r="CC71" s="407" t="str">
        <f>IF(COUNTIF('別紙1-4(研修内容計画書)'!$I$292:$J$295,$C71),CC$8,"")</f>
        <v/>
      </c>
      <c r="CD71" s="408"/>
      <c r="CE71" s="409"/>
      <c r="CF71" s="132"/>
    </row>
    <row r="72" spans="1:84" ht="18.75" customHeight="1">
      <c r="A72" s="416">
        <v>59</v>
      </c>
      <c r="B72" s="417" t="str">
        <f>IF(AND('別紙1-7(研修責任者教育担当者)'!E76="〇",'別紙1-7(研修責任者教育担当者)'!F76="〇"),"専任・兼任",IF('別紙1-7(研修責任者教育担当者)'!E76="〇","専任",IF('別紙1-7(研修責任者教育担当者)'!F76="〇","兼任","")))</f>
        <v/>
      </c>
      <c r="C72" s="418">
        <f>VLOOKUP(A72,'別紙1-7(研修責任者教育担当者)'!$B$18:$C$97,2,0)</f>
        <v>0</v>
      </c>
      <c r="D72" s="464" t="s">
        <v>206</v>
      </c>
      <c r="E72" s="465"/>
      <c r="F72" s="403" t="e">
        <f t="shared" si="9"/>
        <v>#DIV/0!</v>
      </c>
      <c r="G72" s="404" t="e">
        <f t="shared" si="7"/>
        <v>#DIV/0!</v>
      </c>
      <c r="H72" s="405">
        <f t="shared" si="8"/>
        <v>0</v>
      </c>
      <c r="I72" s="405"/>
      <c r="J72" s="406" t="str">
        <f>IF(COUNTIF('別紙1-4(研修内容計画書)'!$I$8:$J$11,$C72),J$8,"")</f>
        <v/>
      </c>
      <c r="K72" s="407" t="str">
        <f>IF(COUNTIF('別紙1-4(研修内容計画書)'!$I$12:$J$15,$C72),K$8,"")</f>
        <v/>
      </c>
      <c r="L72" s="407" t="str">
        <f>IF(COUNTIF('別紙1-4(研修内容計画書)'!$I$16:$J$19,$C72),L$8,"")</f>
        <v/>
      </c>
      <c r="M72" s="407" t="str">
        <f>IF(COUNTIF('別紙1-4(研修内容計画書)'!$I$20:$J$23,$C72),M$8,"")</f>
        <v/>
      </c>
      <c r="N72" s="407" t="str">
        <f>IF(COUNTIF('別紙1-4(研修内容計画書)'!$I$24:$J$27,$C72),N$8,"")</f>
        <v/>
      </c>
      <c r="O72" s="407" t="str">
        <f>IF(COUNTIF('別紙1-4(研修内容計画書)'!$I$28:$J$31,$C72),O$8,"")</f>
        <v/>
      </c>
      <c r="P72" s="407" t="str">
        <f>IF(COUNTIF('別紙1-4(研修内容計画書)'!$I$32:$J$35,$C72),P$8,"")</f>
        <v/>
      </c>
      <c r="Q72" s="407" t="str">
        <f>IF(COUNTIF('別紙1-4(研修内容計画書)'!$I$36:$J$39,$C72),Q$8,"")</f>
        <v/>
      </c>
      <c r="R72" s="407" t="str">
        <f>IF(COUNTIF('別紙1-4(研修内容計画書)'!$I$40:$J$43,$C72),R$8,"")</f>
        <v/>
      </c>
      <c r="S72" s="407" t="str">
        <f>IF(COUNTIF('別紙1-4(研修内容計画書)'!$I$44:$J$47,$C72),S$8,"")</f>
        <v/>
      </c>
      <c r="T72" s="407" t="str">
        <f>IF(COUNTIF('別紙1-4(研修内容計画書)'!$I$48:$J$51,$C72),T$8,"")</f>
        <v/>
      </c>
      <c r="U72" s="407" t="str">
        <f>IF(COUNTIF('別紙1-4(研修内容計画書)'!$I$52:$J$55,$C72),U$8,"")</f>
        <v/>
      </c>
      <c r="V72" s="407" t="str">
        <f>IF(COUNTIF('別紙1-4(研修内容計画書)'!$I$56:$J$59,$C72),V$8,"")</f>
        <v/>
      </c>
      <c r="W72" s="407" t="str">
        <f>IF(COUNTIF('別紙1-4(研修内容計画書)'!$I$60:$J$63,$C72),W$8,"")</f>
        <v/>
      </c>
      <c r="X72" s="407" t="str">
        <f>IF(COUNTIF('別紙1-4(研修内容計画書)'!$I$64:$J$67,$C72),X$8,"")</f>
        <v/>
      </c>
      <c r="Y72" s="407" t="str">
        <f>IF(COUNTIF('別紙1-4(研修内容計画書)'!$I$68:$J$71,$C72),Y$8,"")</f>
        <v/>
      </c>
      <c r="Z72" s="407" t="str">
        <f>IF(COUNTIF('別紙1-4(研修内容計画書)'!$I$72:$J$75,$C72),Z$8,"")</f>
        <v/>
      </c>
      <c r="AA72" s="407" t="str">
        <f>IF(COUNTIF('別紙1-4(研修内容計画書)'!$I$76:$J$79,$C72),AA$8,"")</f>
        <v/>
      </c>
      <c r="AB72" s="407" t="str">
        <f>IF(COUNTIF('別紙1-4(研修内容計画書)'!$I$80:$J$83,$C72),AB$8,"")</f>
        <v/>
      </c>
      <c r="AC72" s="407" t="str">
        <f>IF(COUNTIF('別紙1-4(研修内容計画書)'!$I$84:$J$87,$C72),AC$8,"")</f>
        <v/>
      </c>
      <c r="AD72" s="407" t="str">
        <f>IF(COUNTIF('別紙1-4(研修内容計画書)'!$I$88:$J$91,$C72),AD$8,"")</f>
        <v/>
      </c>
      <c r="AE72" s="407" t="str">
        <f>IF(COUNTIF('別紙1-4(研修内容計画書)'!$I$92:$J$95,$C72),AE$8,"")</f>
        <v/>
      </c>
      <c r="AF72" s="407" t="str">
        <f>IF(COUNTIF('別紙1-4(研修内容計画書)'!$I$96:$J$99,$C72),AF$8,"")</f>
        <v/>
      </c>
      <c r="AG72" s="407" t="str">
        <f>IF(COUNTIF('別紙1-4(研修内容計画書)'!$I$100:$J$103,$C72),AG$8,"")</f>
        <v/>
      </c>
      <c r="AH72" s="407" t="str">
        <f>IF(COUNTIF('別紙1-4(研修内容計画書)'!$I$104:$J$107,$C72),AH$8,"")</f>
        <v/>
      </c>
      <c r="AI72" s="407" t="str">
        <f>IF(COUNTIF('別紙1-4(研修内容計画書)'!$I$108:$J$111,$C72),AI$8,"")</f>
        <v/>
      </c>
      <c r="AJ72" s="407" t="str">
        <f>IF(COUNTIF('別紙1-4(研修内容計画書)'!$I$112:$J$115,$C72),AJ$8,"")</f>
        <v/>
      </c>
      <c r="AK72" s="407" t="str">
        <f>IF(COUNTIF('別紙1-4(研修内容計画書)'!$I$116:$J$119,$C72),AK$8,"")</f>
        <v/>
      </c>
      <c r="AL72" s="407" t="str">
        <f>IF(COUNTIF('別紙1-4(研修内容計画書)'!$I$120:$J$123,$C72),AL$8,"")</f>
        <v/>
      </c>
      <c r="AM72" s="407" t="str">
        <f>IF(COUNTIF('別紙1-4(研修内容計画書)'!$I$124:$J$127,$C72),AM$8,"")</f>
        <v/>
      </c>
      <c r="AN72" s="407" t="str">
        <f>IF(COUNTIF('別紙1-4(研修内容計画書)'!$I$128:$J$131,$C72),AN$8,"")</f>
        <v/>
      </c>
      <c r="AO72" s="407" t="str">
        <f>IF(COUNTIF('別紙1-4(研修内容計画書)'!$I$132:$J$135,$C72),AO$8,"")</f>
        <v/>
      </c>
      <c r="AP72" s="407" t="str">
        <f>IF(COUNTIF('別紙1-4(研修内容計画書)'!$I$136:$J$139,$C72),AP$8,"")</f>
        <v/>
      </c>
      <c r="AQ72" s="407" t="str">
        <f>IF(COUNTIF('別紙1-4(研修内容計画書)'!$I$140:$J$143,$C72),AQ$8,"")</f>
        <v/>
      </c>
      <c r="AR72" s="407" t="str">
        <f>IF(COUNTIF('別紙1-4(研修内容計画書)'!$I$144:$J$147,$C72),AR$8,"")</f>
        <v/>
      </c>
      <c r="AS72" s="407" t="str">
        <f>IF(COUNTIF('別紙1-4(研修内容計画書)'!$I$148:$J$151,$C72),AS$8,"")</f>
        <v/>
      </c>
      <c r="AT72" s="407" t="str">
        <f>IF(COUNTIF('別紙1-4(研修内容計画書)'!$I$152:$J$155,$C72),AT$8,"")</f>
        <v/>
      </c>
      <c r="AU72" s="407" t="str">
        <f>IF(COUNTIF('別紙1-4(研修内容計画書)'!$I$156:$J$159,$C72),AU$8,"")</f>
        <v/>
      </c>
      <c r="AV72" s="407" t="str">
        <f>IF(COUNTIF('別紙1-4(研修内容計画書)'!$I$160:$J$163,$C72),AV$8,"")</f>
        <v/>
      </c>
      <c r="AW72" s="407" t="str">
        <f>IF(COUNTIF('別紙1-4(研修内容計画書)'!$I$164:$J$167,$C72),AW$8,"")</f>
        <v/>
      </c>
      <c r="AX72" s="407" t="str">
        <f>IF(COUNTIF('別紙1-4(研修内容計画書)'!$I$168:$J$171,$C72),AX$8,"")</f>
        <v/>
      </c>
      <c r="AY72" s="407" t="str">
        <f>IF(COUNTIF('別紙1-4(研修内容計画書)'!$I$172:$J$175,$C72),AY$8,"")</f>
        <v/>
      </c>
      <c r="AZ72" s="407" t="str">
        <f>IF(COUNTIF('別紙1-4(研修内容計画書)'!$I$176:$J$179,$C72),AZ$8,"")</f>
        <v/>
      </c>
      <c r="BA72" s="407" t="str">
        <f>IF(COUNTIF('別紙1-4(研修内容計画書)'!$I$180:$J$183,$C72),BA$8,"")</f>
        <v/>
      </c>
      <c r="BB72" s="407" t="str">
        <f>IF(COUNTIF('別紙1-4(研修内容計画書)'!$I$184:$J$187,$C72),BB$8,"")</f>
        <v/>
      </c>
      <c r="BC72" s="407" t="str">
        <f>IF(COUNTIF('別紙1-4(研修内容計画書)'!$I$188:$J$191,$C72),BC$8,"")</f>
        <v/>
      </c>
      <c r="BD72" s="407" t="str">
        <f>IF(COUNTIF('別紙1-4(研修内容計画書)'!$I$192:$J$195,$C72),BD$8,"")</f>
        <v/>
      </c>
      <c r="BE72" s="407" t="str">
        <f>IF(COUNTIF('別紙1-4(研修内容計画書)'!$I$196:$J$199,$C72),BE$8,"")</f>
        <v/>
      </c>
      <c r="BF72" s="407" t="str">
        <f>IF(COUNTIF('別紙1-4(研修内容計画書)'!$I$200:$J$203,$C72),BF$8,"")</f>
        <v/>
      </c>
      <c r="BG72" s="407" t="str">
        <f>IF(COUNTIF('別紙1-4(研修内容計画書)'!$I$204:$J$207,$C72),BG$8,"")</f>
        <v/>
      </c>
      <c r="BH72" s="407" t="str">
        <f>IF(COUNTIF('別紙1-4(研修内容計画書)'!$I$208:$J$211,$C72),BH$8,"")</f>
        <v/>
      </c>
      <c r="BI72" s="407" t="str">
        <f>IF(COUNTIF('別紙1-4(研修内容計画書)'!$I$212:$J$215,$C72),BI$8,"")</f>
        <v/>
      </c>
      <c r="BJ72" s="407" t="str">
        <f>IF(COUNTIF('別紙1-4(研修内容計画書)'!$I$216:$J$219,$C72),BJ$8,"")</f>
        <v/>
      </c>
      <c r="BK72" s="407" t="str">
        <f>IF(COUNTIF('別紙1-4(研修内容計画書)'!$I$220:$J$223,$C72),BK$8,"")</f>
        <v/>
      </c>
      <c r="BL72" s="407" t="str">
        <f>IF(COUNTIF('別紙1-4(研修内容計画書)'!$I$224:$J$227,$C72),BL$8,"")</f>
        <v/>
      </c>
      <c r="BM72" s="407" t="str">
        <f>IF(COUNTIF('別紙1-4(研修内容計画書)'!$I$228:$J$231,$C72),BM$8,"")</f>
        <v/>
      </c>
      <c r="BN72" s="407" t="str">
        <f>IF(COUNTIF('別紙1-4(研修内容計画書)'!$I$232:$J$235,$C72),BN$8,"")</f>
        <v/>
      </c>
      <c r="BO72" s="407" t="str">
        <f>IF(COUNTIF('別紙1-4(研修内容計画書)'!$I$236:$J$239,$C72),BO$8,"")</f>
        <v/>
      </c>
      <c r="BP72" s="407" t="str">
        <f>IF(COUNTIF('別紙1-4(研修内容計画書)'!$I$240:$J$243,$C72),BP$8,"")</f>
        <v/>
      </c>
      <c r="BQ72" s="407" t="str">
        <f>IF(COUNTIF('別紙1-4(研修内容計画書)'!$I$244:$J$247,$C72),BQ$8,"")</f>
        <v/>
      </c>
      <c r="BR72" s="407" t="str">
        <f>IF(COUNTIF('別紙1-4(研修内容計画書)'!$I$248:$J$251,$C72),BR$8,"")</f>
        <v/>
      </c>
      <c r="BS72" s="407" t="str">
        <f>IF(COUNTIF('別紙1-4(研修内容計画書)'!$I$252:$J$255,$C72),BS$8,"")</f>
        <v/>
      </c>
      <c r="BT72" s="407" t="str">
        <f>IF(COUNTIF('別紙1-4(研修内容計画書)'!$I$256:$J$259,$C72),BT$8,"")</f>
        <v/>
      </c>
      <c r="BU72" s="407" t="str">
        <f>IF(COUNTIF('別紙1-4(研修内容計画書)'!$I$260:$J$263,$C72),BU$8,"")</f>
        <v/>
      </c>
      <c r="BV72" s="407" t="str">
        <f>IF(COUNTIF('別紙1-4(研修内容計画書)'!$I$264:$J$267,$C72),BV$8,"")</f>
        <v/>
      </c>
      <c r="BW72" s="407" t="str">
        <f>IF(COUNTIF('別紙1-4(研修内容計画書)'!$I$268:$J$271,$C72),BW$8,"")</f>
        <v/>
      </c>
      <c r="BX72" s="407" t="str">
        <f>IF(COUNTIF('別紙1-4(研修内容計画書)'!$I$272:$J$275,$C72),BX$8,"")</f>
        <v/>
      </c>
      <c r="BY72" s="407" t="str">
        <f>IF(COUNTIF('別紙1-4(研修内容計画書)'!$I$276:$J$279,$C72),BY$8,"")</f>
        <v/>
      </c>
      <c r="BZ72" s="407" t="str">
        <f>IF(COUNTIF('別紙1-4(研修内容計画書)'!$I$280:$J$283,$C72),BZ$8,"")</f>
        <v/>
      </c>
      <c r="CA72" s="407" t="str">
        <f>IF(COUNTIF('別紙1-4(研修内容計画書)'!$I$284:$J$287,$C72),CA$8,"")</f>
        <v/>
      </c>
      <c r="CB72" s="407" t="str">
        <f>IF(COUNTIF('別紙1-4(研修内容計画書)'!$I$288:$J$291,$C72),CB$8,"")</f>
        <v/>
      </c>
      <c r="CC72" s="407" t="str">
        <f>IF(COUNTIF('別紙1-4(研修内容計画書)'!$I$292:$J$295,$C72),CC$8,"")</f>
        <v/>
      </c>
      <c r="CD72" s="408"/>
      <c r="CE72" s="409"/>
      <c r="CF72" s="132"/>
    </row>
    <row r="73" spans="1:84" ht="18.75" customHeight="1">
      <c r="A73" s="416">
        <v>60</v>
      </c>
      <c r="B73" s="417" t="str">
        <f>IF(AND('別紙1-7(研修責任者教育担当者)'!E77="〇",'別紙1-7(研修責任者教育担当者)'!F77="〇"),"専任・兼任",IF('別紙1-7(研修責任者教育担当者)'!E77="〇","専任",IF('別紙1-7(研修責任者教育担当者)'!F77="〇","兼任","")))</f>
        <v/>
      </c>
      <c r="C73" s="418">
        <f>VLOOKUP(A73,'別紙1-7(研修責任者教育担当者)'!$B$18:$C$97,2,0)</f>
        <v>0</v>
      </c>
      <c r="D73" s="464" t="s">
        <v>206</v>
      </c>
      <c r="E73" s="465"/>
      <c r="F73" s="403" t="e">
        <f t="shared" si="9"/>
        <v>#DIV/0!</v>
      </c>
      <c r="G73" s="404" t="e">
        <f t="shared" si="7"/>
        <v>#DIV/0!</v>
      </c>
      <c r="H73" s="405">
        <f t="shared" si="8"/>
        <v>0</v>
      </c>
      <c r="I73" s="405"/>
      <c r="J73" s="406" t="str">
        <f>IF(COUNTIF('別紙1-4(研修内容計画書)'!$I$8:$J$11,$C73),J$8,"")</f>
        <v/>
      </c>
      <c r="K73" s="407" t="str">
        <f>IF(COUNTIF('別紙1-4(研修内容計画書)'!$I$12:$J$15,$C73),K$8,"")</f>
        <v/>
      </c>
      <c r="L73" s="407" t="str">
        <f>IF(COUNTIF('別紙1-4(研修内容計画書)'!$I$16:$J$19,$C73),L$8,"")</f>
        <v/>
      </c>
      <c r="M73" s="407" t="str">
        <f>IF(COUNTIF('別紙1-4(研修内容計画書)'!$I$20:$J$23,$C73),M$8,"")</f>
        <v/>
      </c>
      <c r="N73" s="407" t="str">
        <f>IF(COUNTIF('別紙1-4(研修内容計画書)'!$I$24:$J$27,$C73),N$8,"")</f>
        <v/>
      </c>
      <c r="O73" s="407" t="str">
        <f>IF(COUNTIF('別紙1-4(研修内容計画書)'!$I$28:$J$31,$C73),O$8,"")</f>
        <v/>
      </c>
      <c r="P73" s="407" t="str">
        <f>IF(COUNTIF('別紙1-4(研修内容計画書)'!$I$32:$J$35,$C73),P$8,"")</f>
        <v/>
      </c>
      <c r="Q73" s="407" t="str">
        <f>IF(COUNTIF('別紙1-4(研修内容計画書)'!$I$36:$J$39,$C73),Q$8,"")</f>
        <v/>
      </c>
      <c r="R73" s="407" t="str">
        <f>IF(COUNTIF('別紙1-4(研修内容計画書)'!$I$40:$J$43,$C73),R$8,"")</f>
        <v/>
      </c>
      <c r="S73" s="407" t="str">
        <f>IF(COUNTIF('別紙1-4(研修内容計画書)'!$I$44:$J$47,$C73),S$8,"")</f>
        <v/>
      </c>
      <c r="T73" s="407" t="str">
        <f>IF(COUNTIF('別紙1-4(研修内容計画書)'!$I$48:$J$51,$C73),T$8,"")</f>
        <v/>
      </c>
      <c r="U73" s="407" t="str">
        <f>IF(COUNTIF('別紙1-4(研修内容計画書)'!$I$52:$J$55,$C73),U$8,"")</f>
        <v/>
      </c>
      <c r="V73" s="407" t="str">
        <f>IF(COUNTIF('別紙1-4(研修内容計画書)'!$I$56:$J$59,$C73),V$8,"")</f>
        <v/>
      </c>
      <c r="W73" s="407" t="str">
        <f>IF(COUNTIF('別紙1-4(研修内容計画書)'!$I$60:$J$63,$C73),W$8,"")</f>
        <v/>
      </c>
      <c r="X73" s="407" t="str">
        <f>IF(COUNTIF('別紙1-4(研修内容計画書)'!$I$64:$J$67,$C73),X$8,"")</f>
        <v/>
      </c>
      <c r="Y73" s="407" t="str">
        <f>IF(COUNTIF('別紙1-4(研修内容計画書)'!$I$68:$J$71,$C73),Y$8,"")</f>
        <v/>
      </c>
      <c r="Z73" s="407" t="str">
        <f>IF(COUNTIF('別紙1-4(研修内容計画書)'!$I$72:$J$75,$C73),Z$8,"")</f>
        <v/>
      </c>
      <c r="AA73" s="407" t="str">
        <f>IF(COUNTIF('別紙1-4(研修内容計画書)'!$I$76:$J$79,$C73),AA$8,"")</f>
        <v/>
      </c>
      <c r="AB73" s="407" t="str">
        <f>IF(COUNTIF('別紙1-4(研修内容計画書)'!$I$80:$J$83,$C73),AB$8,"")</f>
        <v/>
      </c>
      <c r="AC73" s="407" t="str">
        <f>IF(COUNTIF('別紙1-4(研修内容計画書)'!$I$84:$J$87,$C73),AC$8,"")</f>
        <v/>
      </c>
      <c r="AD73" s="407" t="str">
        <f>IF(COUNTIF('別紙1-4(研修内容計画書)'!$I$88:$J$91,$C73),AD$8,"")</f>
        <v/>
      </c>
      <c r="AE73" s="407" t="str">
        <f>IF(COUNTIF('別紙1-4(研修内容計画書)'!$I$92:$J$95,$C73),AE$8,"")</f>
        <v/>
      </c>
      <c r="AF73" s="407" t="str">
        <f>IF(COUNTIF('別紙1-4(研修内容計画書)'!$I$96:$J$99,$C73),AF$8,"")</f>
        <v/>
      </c>
      <c r="AG73" s="407" t="str">
        <f>IF(COUNTIF('別紙1-4(研修内容計画書)'!$I$100:$J$103,$C73),AG$8,"")</f>
        <v/>
      </c>
      <c r="AH73" s="407" t="str">
        <f>IF(COUNTIF('別紙1-4(研修内容計画書)'!$I$104:$J$107,$C73),AH$8,"")</f>
        <v/>
      </c>
      <c r="AI73" s="407" t="str">
        <f>IF(COUNTIF('別紙1-4(研修内容計画書)'!$I$108:$J$111,$C73),AI$8,"")</f>
        <v/>
      </c>
      <c r="AJ73" s="407" t="str">
        <f>IF(COUNTIF('別紙1-4(研修内容計画書)'!$I$112:$J$115,$C73),AJ$8,"")</f>
        <v/>
      </c>
      <c r="AK73" s="407" t="str">
        <f>IF(COUNTIF('別紙1-4(研修内容計画書)'!$I$116:$J$119,$C73),AK$8,"")</f>
        <v/>
      </c>
      <c r="AL73" s="407" t="str">
        <f>IF(COUNTIF('別紙1-4(研修内容計画書)'!$I$120:$J$123,$C73),AL$8,"")</f>
        <v/>
      </c>
      <c r="AM73" s="407" t="str">
        <f>IF(COUNTIF('別紙1-4(研修内容計画書)'!$I$124:$J$127,$C73),AM$8,"")</f>
        <v/>
      </c>
      <c r="AN73" s="407" t="str">
        <f>IF(COUNTIF('別紙1-4(研修内容計画書)'!$I$128:$J$131,$C73),AN$8,"")</f>
        <v/>
      </c>
      <c r="AO73" s="407" t="str">
        <f>IF(COUNTIF('別紙1-4(研修内容計画書)'!$I$132:$J$135,$C73),AO$8,"")</f>
        <v/>
      </c>
      <c r="AP73" s="407" t="str">
        <f>IF(COUNTIF('別紙1-4(研修内容計画書)'!$I$136:$J$139,$C73),AP$8,"")</f>
        <v/>
      </c>
      <c r="AQ73" s="407" t="str">
        <f>IF(COUNTIF('別紙1-4(研修内容計画書)'!$I$140:$J$143,$C73),AQ$8,"")</f>
        <v/>
      </c>
      <c r="AR73" s="407" t="str">
        <f>IF(COUNTIF('別紙1-4(研修内容計画書)'!$I$144:$J$147,$C73),AR$8,"")</f>
        <v/>
      </c>
      <c r="AS73" s="407" t="str">
        <f>IF(COUNTIF('別紙1-4(研修内容計画書)'!$I$148:$J$151,$C73),AS$8,"")</f>
        <v/>
      </c>
      <c r="AT73" s="407" t="str">
        <f>IF(COUNTIF('別紙1-4(研修内容計画書)'!$I$152:$J$155,$C73),AT$8,"")</f>
        <v/>
      </c>
      <c r="AU73" s="407" t="str">
        <f>IF(COUNTIF('別紙1-4(研修内容計画書)'!$I$156:$J$159,$C73),AU$8,"")</f>
        <v/>
      </c>
      <c r="AV73" s="407" t="str">
        <f>IF(COUNTIF('別紙1-4(研修内容計画書)'!$I$160:$J$163,$C73),AV$8,"")</f>
        <v/>
      </c>
      <c r="AW73" s="407" t="str">
        <f>IF(COUNTIF('別紙1-4(研修内容計画書)'!$I$164:$J$167,$C73),AW$8,"")</f>
        <v/>
      </c>
      <c r="AX73" s="407" t="str">
        <f>IF(COUNTIF('別紙1-4(研修内容計画書)'!$I$168:$J$171,$C73),AX$8,"")</f>
        <v/>
      </c>
      <c r="AY73" s="407" t="str">
        <f>IF(COUNTIF('別紙1-4(研修内容計画書)'!$I$172:$J$175,$C73),AY$8,"")</f>
        <v/>
      </c>
      <c r="AZ73" s="407" t="str">
        <f>IF(COUNTIF('別紙1-4(研修内容計画書)'!$I$176:$J$179,$C73),AZ$8,"")</f>
        <v/>
      </c>
      <c r="BA73" s="407" t="str">
        <f>IF(COUNTIF('別紙1-4(研修内容計画書)'!$I$180:$J$183,$C73),BA$8,"")</f>
        <v/>
      </c>
      <c r="BB73" s="407" t="str">
        <f>IF(COUNTIF('別紙1-4(研修内容計画書)'!$I$184:$J$187,$C73),BB$8,"")</f>
        <v/>
      </c>
      <c r="BC73" s="407" t="str">
        <f>IF(COUNTIF('別紙1-4(研修内容計画書)'!$I$188:$J$191,$C73),BC$8,"")</f>
        <v/>
      </c>
      <c r="BD73" s="407" t="str">
        <f>IF(COUNTIF('別紙1-4(研修内容計画書)'!$I$192:$J$195,$C73),BD$8,"")</f>
        <v/>
      </c>
      <c r="BE73" s="407" t="str">
        <f>IF(COUNTIF('別紙1-4(研修内容計画書)'!$I$196:$J$199,$C73),BE$8,"")</f>
        <v/>
      </c>
      <c r="BF73" s="407" t="str">
        <f>IF(COUNTIF('別紙1-4(研修内容計画書)'!$I$200:$J$203,$C73),BF$8,"")</f>
        <v/>
      </c>
      <c r="BG73" s="407" t="str">
        <f>IF(COUNTIF('別紙1-4(研修内容計画書)'!$I$204:$J$207,$C73),BG$8,"")</f>
        <v/>
      </c>
      <c r="BH73" s="407" t="str">
        <f>IF(COUNTIF('別紙1-4(研修内容計画書)'!$I$208:$J$211,$C73),BH$8,"")</f>
        <v/>
      </c>
      <c r="BI73" s="407" t="str">
        <f>IF(COUNTIF('別紙1-4(研修内容計画書)'!$I$212:$J$215,$C73),BI$8,"")</f>
        <v/>
      </c>
      <c r="BJ73" s="407" t="str">
        <f>IF(COUNTIF('別紙1-4(研修内容計画書)'!$I$216:$J$219,$C73),BJ$8,"")</f>
        <v/>
      </c>
      <c r="BK73" s="407" t="str">
        <f>IF(COUNTIF('別紙1-4(研修内容計画書)'!$I$220:$J$223,$C73),BK$8,"")</f>
        <v/>
      </c>
      <c r="BL73" s="407" t="str">
        <f>IF(COUNTIF('別紙1-4(研修内容計画書)'!$I$224:$J$227,$C73),BL$8,"")</f>
        <v/>
      </c>
      <c r="BM73" s="407" t="str">
        <f>IF(COUNTIF('別紙1-4(研修内容計画書)'!$I$228:$J$231,$C73),BM$8,"")</f>
        <v/>
      </c>
      <c r="BN73" s="407" t="str">
        <f>IF(COUNTIF('別紙1-4(研修内容計画書)'!$I$232:$J$235,$C73),BN$8,"")</f>
        <v/>
      </c>
      <c r="BO73" s="407" t="str">
        <f>IF(COUNTIF('別紙1-4(研修内容計画書)'!$I$236:$J$239,$C73),BO$8,"")</f>
        <v/>
      </c>
      <c r="BP73" s="407" t="str">
        <f>IF(COUNTIF('別紙1-4(研修内容計画書)'!$I$240:$J$243,$C73),BP$8,"")</f>
        <v/>
      </c>
      <c r="BQ73" s="407" t="str">
        <f>IF(COUNTIF('別紙1-4(研修内容計画書)'!$I$244:$J$247,$C73),BQ$8,"")</f>
        <v/>
      </c>
      <c r="BR73" s="407" t="str">
        <f>IF(COUNTIF('別紙1-4(研修内容計画書)'!$I$248:$J$251,$C73),BR$8,"")</f>
        <v/>
      </c>
      <c r="BS73" s="407" t="str">
        <f>IF(COUNTIF('別紙1-4(研修内容計画書)'!$I$252:$J$255,$C73),BS$8,"")</f>
        <v/>
      </c>
      <c r="BT73" s="407" t="str">
        <f>IF(COUNTIF('別紙1-4(研修内容計画書)'!$I$256:$J$259,$C73),BT$8,"")</f>
        <v/>
      </c>
      <c r="BU73" s="407" t="str">
        <f>IF(COUNTIF('別紙1-4(研修内容計画書)'!$I$260:$J$263,$C73),BU$8,"")</f>
        <v/>
      </c>
      <c r="BV73" s="407" t="str">
        <f>IF(COUNTIF('別紙1-4(研修内容計画書)'!$I$264:$J$267,$C73),BV$8,"")</f>
        <v/>
      </c>
      <c r="BW73" s="407" t="str">
        <f>IF(COUNTIF('別紙1-4(研修内容計画書)'!$I$268:$J$271,$C73),BW$8,"")</f>
        <v/>
      </c>
      <c r="BX73" s="407" t="str">
        <f>IF(COUNTIF('別紙1-4(研修内容計画書)'!$I$272:$J$275,$C73),BX$8,"")</f>
        <v/>
      </c>
      <c r="BY73" s="407" t="str">
        <f>IF(COUNTIF('別紙1-4(研修内容計画書)'!$I$276:$J$279,$C73),BY$8,"")</f>
        <v/>
      </c>
      <c r="BZ73" s="407" t="str">
        <f>IF(COUNTIF('別紙1-4(研修内容計画書)'!$I$280:$J$283,$C73),BZ$8,"")</f>
        <v/>
      </c>
      <c r="CA73" s="407" t="str">
        <f>IF(COUNTIF('別紙1-4(研修内容計画書)'!$I$284:$J$287,$C73),CA$8,"")</f>
        <v/>
      </c>
      <c r="CB73" s="407" t="str">
        <f>IF(COUNTIF('別紙1-4(研修内容計画書)'!$I$288:$J$291,$C73),CB$8,"")</f>
        <v/>
      </c>
      <c r="CC73" s="407" t="str">
        <f>IF(COUNTIF('別紙1-4(研修内容計画書)'!$I$292:$J$295,$C73),CC$8,"")</f>
        <v/>
      </c>
      <c r="CD73" s="408"/>
      <c r="CE73" s="409"/>
      <c r="CF73" s="132"/>
    </row>
    <row r="74" spans="1:84" ht="18.75" customHeight="1">
      <c r="A74" s="416">
        <v>61</v>
      </c>
      <c r="B74" s="417" t="str">
        <f>IF(AND('別紙1-7(研修責任者教育担当者)'!E78="〇",'別紙1-7(研修責任者教育担当者)'!F78="〇"),"専任・兼任",IF('別紙1-7(研修責任者教育担当者)'!E78="〇","専任",IF('別紙1-7(研修責任者教育担当者)'!F78="〇","兼任","")))</f>
        <v/>
      </c>
      <c r="C74" s="418">
        <f>VLOOKUP(A74,'別紙1-7(研修責任者教育担当者)'!$B$18:$C$97,2,0)</f>
        <v>0</v>
      </c>
      <c r="D74" s="464" t="s">
        <v>206</v>
      </c>
      <c r="E74" s="465"/>
      <c r="F74" s="403" t="e">
        <f t="shared" si="9"/>
        <v>#DIV/0!</v>
      </c>
      <c r="G74" s="404" t="e">
        <f t="shared" si="7"/>
        <v>#DIV/0!</v>
      </c>
      <c r="H74" s="405">
        <f t="shared" si="8"/>
        <v>0</v>
      </c>
      <c r="I74" s="405"/>
      <c r="J74" s="406" t="str">
        <f>IF(COUNTIF('別紙1-4(研修内容計画書)'!$I$8:$J$11,$C74),J$8,"")</f>
        <v/>
      </c>
      <c r="K74" s="407" t="str">
        <f>IF(COUNTIF('別紙1-4(研修内容計画書)'!$I$12:$J$15,$C74),K$8,"")</f>
        <v/>
      </c>
      <c r="L74" s="407" t="str">
        <f>IF(COUNTIF('別紙1-4(研修内容計画書)'!$I$16:$J$19,$C74),L$8,"")</f>
        <v/>
      </c>
      <c r="M74" s="407" t="str">
        <f>IF(COUNTIF('別紙1-4(研修内容計画書)'!$I$20:$J$23,$C74),M$8,"")</f>
        <v/>
      </c>
      <c r="N74" s="407" t="str">
        <f>IF(COUNTIF('別紙1-4(研修内容計画書)'!$I$24:$J$27,$C74),N$8,"")</f>
        <v/>
      </c>
      <c r="O74" s="407" t="str">
        <f>IF(COUNTIF('別紙1-4(研修内容計画書)'!$I$28:$J$31,$C74),O$8,"")</f>
        <v/>
      </c>
      <c r="P74" s="407" t="str">
        <f>IF(COUNTIF('別紙1-4(研修内容計画書)'!$I$32:$J$35,$C74),P$8,"")</f>
        <v/>
      </c>
      <c r="Q74" s="407" t="str">
        <f>IF(COUNTIF('別紙1-4(研修内容計画書)'!$I$36:$J$39,$C74),Q$8,"")</f>
        <v/>
      </c>
      <c r="R74" s="407" t="str">
        <f>IF(COUNTIF('別紙1-4(研修内容計画書)'!$I$40:$J$43,$C74),R$8,"")</f>
        <v/>
      </c>
      <c r="S74" s="407" t="str">
        <f>IF(COUNTIF('別紙1-4(研修内容計画書)'!$I$44:$J$47,$C74),S$8,"")</f>
        <v/>
      </c>
      <c r="T74" s="407" t="str">
        <f>IF(COUNTIF('別紙1-4(研修内容計画書)'!$I$48:$J$51,$C74),T$8,"")</f>
        <v/>
      </c>
      <c r="U74" s="407" t="str">
        <f>IF(COUNTIF('別紙1-4(研修内容計画書)'!$I$52:$J$55,$C74),U$8,"")</f>
        <v/>
      </c>
      <c r="V74" s="407" t="str">
        <f>IF(COUNTIF('別紙1-4(研修内容計画書)'!$I$56:$J$59,$C74),V$8,"")</f>
        <v/>
      </c>
      <c r="W74" s="407" t="str">
        <f>IF(COUNTIF('別紙1-4(研修内容計画書)'!$I$60:$J$63,$C74),W$8,"")</f>
        <v/>
      </c>
      <c r="X74" s="407" t="str">
        <f>IF(COUNTIF('別紙1-4(研修内容計画書)'!$I$64:$J$67,$C74),X$8,"")</f>
        <v/>
      </c>
      <c r="Y74" s="407" t="str">
        <f>IF(COUNTIF('別紙1-4(研修内容計画書)'!$I$68:$J$71,$C74),Y$8,"")</f>
        <v/>
      </c>
      <c r="Z74" s="407" t="str">
        <f>IF(COUNTIF('別紙1-4(研修内容計画書)'!$I$72:$J$75,$C74),Z$8,"")</f>
        <v/>
      </c>
      <c r="AA74" s="407" t="str">
        <f>IF(COUNTIF('別紙1-4(研修内容計画書)'!$I$76:$J$79,$C74),AA$8,"")</f>
        <v/>
      </c>
      <c r="AB74" s="407" t="str">
        <f>IF(COUNTIF('別紙1-4(研修内容計画書)'!$I$80:$J$83,$C74),AB$8,"")</f>
        <v/>
      </c>
      <c r="AC74" s="407" t="str">
        <f>IF(COUNTIF('別紙1-4(研修内容計画書)'!$I$84:$J$87,$C74),AC$8,"")</f>
        <v/>
      </c>
      <c r="AD74" s="407" t="str">
        <f>IF(COUNTIF('別紙1-4(研修内容計画書)'!$I$88:$J$91,$C74),AD$8,"")</f>
        <v/>
      </c>
      <c r="AE74" s="407" t="str">
        <f>IF(COUNTIF('別紙1-4(研修内容計画書)'!$I$92:$J$95,$C74),AE$8,"")</f>
        <v/>
      </c>
      <c r="AF74" s="407" t="str">
        <f>IF(COUNTIF('別紙1-4(研修内容計画書)'!$I$96:$J$99,$C74),AF$8,"")</f>
        <v/>
      </c>
      <c r="AG74" s="407" t="str">
        <f>IF(COUNTIF('別紙1-4(研修内容計画書)'!$I$100:$J$103,$C74),AG$8,"")</f>
        <v/>
      </c>
      <c r="AH74" s="407" t="str">
        <f>IF(COUNTIF('別紙1-4(研修内容計画書)'!$I$104:$J$107,$C74),AH$8,"")</f>
        <v/>
      </c>
      <c r="AI74" s="407" t="str">
        <f>IF(COUNTIF('別紙1-4(研修内容計画書)'!$I$108:$J$111,$C74),AI$8,"")</f>
        <v/>
      </c>
      <c r="AJ74" s="407" t="str">
        <f>IF(COUNTIF('別紙1-4(研修内容計画書)'!$I$112:$J$115,$C74),AJ$8,"")</f>
        <v/>
      </c>
      <c r="AK74" s="407" t="str">
        <f>IF(COUNTIF('別紙1-4(研修内容計画書)'!$I$116:$J$119,$C74),AK$8,"")</f>
        <v/>
      </c>
      <c r="AL74" s="407" t="str">
        <f>IF(COUNTIF('別紙1-4(研修内容計画書)'!$I$120:$J$123,$C74),AL$8,"")</f>
        <v/>
      </c>
      <c r="AM74" s="407" t="str">
        <f>IF(COUNTIF('別紙1-4(研修内容計画書)'!$I$124:$J$127,$C74),AM$8,"")</f>
        <v/>
      </c>
      <c r="AN74" s="407" t="str">
        <f>IF(COUNTIF('別紙1-4(研修内容計画書)'!$I$128:$J$131,$C74),AN$8,"")</f>
        <v/>
      </c>
      <c r="AO74" s="407" t="str">
        <f>IF(COUNTIF('別紙1-4(研修内容計画書)'!$I$132:$J$135,$C74),AO$8,"")</f>
        <v/>
      </c>
      <c r="AP74" s="407" t="str">
        <f>IF(COUNTIF('別紙1-4(研修内容計画書)'!$I$136:$J$139,$C74),AP$8,"")</f>
        <v/>
      </c>
      <c r="AQ74" s="407" t="str">
        <f>IF(COUNTIF('別紙1-4(研修内容計画書)'!$I$140:$J$143,$C74),AQ$8,"")</f>
        <v/>
      </c>
      <c r="AR74" s="407" t="str">
        <f>IF(COUNTIF('別紙1-4(研修内容計画書)'!$I$144:$J$147,$C74),AR$8,"")</f>
        <v/>
      </c>
      <c r="AS74" s="407" t="str">
        <f>IF(COUNTIF('別紙1-4(研修内容計画書)'!$I$148:$J$151,$C74),AS$8,"")</f>
        <v/>
      </c>
      <c r="AT74" s="407" t="str">
        <f>IF(COUNTIF('別紙1-4(研修内容計画書)'!$I$152:$J$155,$C74),AT$8,"")</f>
        <v/>
      </c>
      <c r="AU74" s="407" t="str">
        <f>IF(COUNTIF('別紙1-4(研修内容計画書)'!$I$156:$J$159,$C74),AU$8,"")</f>
        <v/>
      </c>
      <c r="AV74" s="407" t="str">
        <f>IF(COUNTIF('別紙1-4(研修内容計画書)'!$I$160:$J$163,$C74),AV$8,"")</f>
        <v/>
      </c>
      <c r="AW74" s="407" t="str">
        <f>IF(COUNTIF('別紙1-4(研修内容計画書)'!$I$164:$J$167,$C74),AW$8,"")</f>
        <v/>
      </c>
      <c r="AX74" s="407" t="str">
        <f>IF(COUNTIF('別紙1-4(研修内容計画書)'!$I$168:$J$171,$C74),AX$8,"")</f>
        <v/>
      </c>
      <c r="AY74" s="407" t="str">
        <f>IF(COUNTIF('別紙1-4(研修内容計画書)'!$I$172:$J$175,$C74),AY$8,"")</f>
        <v/>
      </c>
      <c r="AZ74" s="407" t="str">
        <f>IF(COUNTIF('別紙1-4(研修内容計画書)'!$I$176:$J$179,$C74),AZ$8,"")</f>
        <v/>
      </c>
      <c r="BA74" s="407" t="str">
        <f>IF(COUNTIF('別紙1-4(研修内容計画書)'!$I$180:$J$183,$C74),BA$8,"")</f>
        <v/>
      </c>
      <c r="BB74" s="407" t="str">
        <f>IF(COUNTIF('別紙1-4(研修内容計画書)'!$I$184:$J$187,$C74),BB$8,"")</f>
        <v/>
      </c>
      <c r="BC74" s="407" t="str">
        <f>IF(COUNTIF('別紙1-4(研修内容計画書)'!$I$188:$J$191,$C74),BC$8,"")</f>
        <v/>
      </c>
      <c r="BD74" s="407" t="str">
        <f>IF(COUNTIF('別紙1-4(研修内容計画書)'!$I$192:$J$195,$C74),BD$8,"")</f>
        <v/>
      </c>
      <c r="BE74" s="407" t="str">
        <f>IF(COUNTIF('別紙1-4(研修内容計画書)'!$I$196:$J$199,$C74),BE$8,"")</f>
        <v/>
      </c>
      <c r="BF74" s="407" t="str">
        <f>IF(COUNTIF('別紙1-4(研修内容計画書)'!$I$200:$J$203,$C74),BF$8,"")</f>
        <v/>
      </c>
      <c r="BG74" s="407" t="str">
        <f>IF(COUNTIF('別紙1-4(研修内容計画書)'!$I$204:$J$207,$C74),BG$8,"")</f>
        <v/>
      </c>
      <c r="BH74" s="407" t="str">
        <f>IF(COUNTIF('別紙1-4(研修内容計画書)'!$I$208:$J$211,$C74),BH$8,"")</f>
        <v/>
      </c>
      <c r="BI74" s="407" t="str">
        <f>IF(COUNTIF('別紙1-4(研修内容計画書)'!$I$212:$J$215,$C74),BI$8,"")</f>
        <v/>
      </c>
      <c r="BJ74" s="407" t="str">
        <f>IF(COUNTIF('別紙1-4(研修内容計画書)'!$I$216:$J$219,$C74),BJ$8,"")</f>
        <v/>
      </c>
      <c r="BK74" s="407" t="str">
        <f>IF(COUNTIF('別紙1-4(研修内容計画書)'!$I$220:$J$223,$C74),BK$8,"")</f>
        <v/>
      </c>
      <c r="BL74" s="407" t="str">
        <f>IF(COUNTIF('別紙1-4(研修内容計画書)'!$I$224:$J$227,$C74),BL$8,"")</f>
        <v/>
      </c>
      <c r="BM74" s="407" t="str">
        <f>IF(COUNTIF('別紙1-4(研修内容計画書)'!$I$228:$J$231,$C74),BM$8,"")</f>
        <v/>
      </c>
      <c r="BN74" s="407" t="str">
        <f>IF(COUNTIF('別紙1-4(研修内容計画書)'!$I$232:$J$235,$C74),BN$8,"")</f>
        <v/>
      </c>
      <c r="BO74" s="407" t="str">
        <f>IF(COUNTIF('別紙1-4(研修内容計画書)'!$I$236:$J$239,$C74),BO$8,"")</f>
        <v/>
      </c>
      <c r="BP74" s="407" t="str">
        <f>IF(COUNTIF('別紙1-4(研修内容計画書)'!$I$240:$J$243,$C74),BP$8,"")</f>
        <v/>
      </c>
      <c r="BQ74" s="407" t="str">
        <f>IF(COUNTIF('別紙1-4(研修内容計画書)'!$I$244:$J$247,$C74),BQ$8,"")</f>
        <v/>
      </c>
      <c r="BR74" s="407" t="str">
        <f>IF(COUNTIF('別紙1-4(研修内容計画書)'!$I$248:$J$251,$C74),BR$8,"")</f>
        <v/>
      </c>
      <c r="BS74" s="407" t="str">
        <f>IF(COUNTIF('別紙1-4(研修内容計画書)'!$I$252:$J$255,$C74),BS$8,"")</f>
        <v/>
      </c>
      <c r="BT74" s="407" t="str">
        <f>IF(COUNTIF('別紙1-4(研修内容計画書)'!$I$256:$J$259,$C74),BT$8,"")</f>
        <v/>
      </c>
      <c r="BU74" s="407" t="str">
        <f>IF(COUNTIF('別紙1-4(研修内容計画書)'!$I$260:$J$263,$C74),BU$8,"")</f>
        <v/>
      </c>
      <c r="BV74" s="407" t="str">
        <f>IF(COUNTIF('別紙1-4(研修内容計画書)'!$I$264:$J$267,$C74),BV$8,"")</f>
        <v/>
      </c>
      <c r="BW74" s="407" t="str">
        <f>IF(COUNTIF('別紙1-4(研修内容計画書)'!$I$268:$J$271,$C74),BW$8,"")</f>
        <v/>
      </c>
      <c r="BX74" s="407" t="str">
        <f>IF(COUNTIF('別紙1-4(研修内容計画書)'!$I$272:$J$275,$C74),BX$8,"")</f>
        <v/>
      </c>
      <c r="BY74" s="407" t="str">
        <f>IF(COUNTIF('別紙1-4(研修内容計画書)'!$I$276:$J$279,$C74),BY$8,"")</f>
        <v/>
      </c>
      <c r="BZ74" s="407" t="str">
        <f>IF(COUNTIF('別紙1-4(研修内容計画書)'!$I$280:$J$283,$C74),BZ$8,"")</f>
        <v/>
      </c>
      <c r="CA74" s="407" t="str">
        <f>IF(COUNTIF('別紙1-4(研修内容計画書)'!$I$284:$J$287,$C74),CA$8,"")</f>
        <v/>
      </c>
      <c r="CB74" s="407" t="str">
        <f>IF(COUNTIF('別紙1-4(研修内容計画書)'!$I$288:$J$291,$C74),CB$8,"")</f>
        <v/>
      </c>
      <c r="CC74" s="407" t="str">
        <f>IF(COUNTIF('別紙1-4(研修内容計画書)'!$I$292:$J$295,$C74),CC$8,"")</f>
        <v/>
      </c>
      <c r="CD74" s="408"/>
      <c r="CE74" s="409"/>
      <c r="CF74" s="132"/>
    </row>
    <row r="75" spans="1:84" ht="18.75" customHeight="1">
      <c r="A75" s="416">
        <v>62</v>
      </c>
      <c r="B75" s="417" t="str">
        <f>IF(AND('別紙1-7(研修責任者教育担当者)'!E79="〇",'別紙1-7(研修責任者教育担当者)'!F79="〇"),"専任・兼任",IF('別紙1-7(研修責任者教育担当者)'!E79="〇","専任",IF('別紙1-7(研修責任者教育担当者)'!F79="〇","兼任","")))</f>
        <v/>
      </c>
      <c r="C75" s="418">
        <f>VLOOKUP(A75,'別紙1-7(研修責任者教育担当者)'!$B$18:$C$97,2,0)</f>
        <v>0</v>
      </c>
      <c r="D75" s="464" t="s">
        <v>206</v>
      </c>
      <c r="E75" s="465"/>
      <c r="F75" s="403" t="e">
        <f t="shared" si="9"/>
        <v>#DIV/0!</v>
      </c>
      <c r="G75" s="404" t="e">
        <f t="shared" si="7"/>
        <v>#DIV/0!</v>
      </c>
      <c r="H75" s="405">
        <f t="shared" si="8"/>
        <v>0</v>
      </c>
      <c r="I75" s="405"/>
      <c r="J75" s="406" t="str">
        <f>IF(COUNTIF('別紙1-4(研修内容計画書)'!$I$8:$J$11,$C75),J$8,"")</f>
        <v/>
      </c>
      <c r="K75" s="407" t="str">
        <f>IF(COUNTIF('別紙1-4(研修内容計画書)'!$I$12:$J$15,$C75),K$8,"")</f>
        <v/>
      </c>
      <c r="L75" s="407" t="str">
        <f>IF(COUNTIF('別紙1-4(研修内容計画書)'!$I$16:$J$19,$C75),L$8,"")</f>
        <v/>
      </c>
      <c r="M75" s="407" t="str">
        <f>IF(COUNTIF('別紙1-4(研修内容計画書)'!$I$20:$J$23,$C75),M$8,"")</f>
        <v/>
      </c>
      <c r="N75" s="407" t="str">
        <f>IF(COUNTIF('別紙1-4(研修内容計画書)'!$I$24:$J$27,$C75),N$8,"")</f>
        <v/>
      </c>
      <c r="O75" s="407" t="str">
        <f>IF(COUNTIF('別紙1-4(研修内容計画書)'!$I$28:$J$31,$C75),O$8,"")</f>
        <v/>
      </c>
      <c r="P75" s="407" t="str">
        <f>IF(COUNTIF('別紙1-4(研修内容計画書)'!$I$32:$J$35,$C75),P$8,"")</f>
        <v/>
      </c>
      <c r="Q75" s="407" t="str">
        <f>IF(COUNTIF('別紙1-4(研修内容計画書)'!$I$36:$J$39,$C75),Q$8,"")</f>
        <v/>
      </c>
      <c r="R75" s="407" t="str">
        <f>IF(COUNTIF('別紙1-4(研修内容計画書)'!$I$40:$J$43,$C75),R$8,"")</f>
        <v/>
      </c>
      <c r="S75" s="407" t="str">
        <f>IF(COUNTIF('別紙1-4(研修内容計画書)'!$I$44:$J$47,$C75),S$8,"")</f>
        <v/>
      </c>
      <c r="T75" s="407" t="str">
        <f>IF(COUNTIF('別紙1-4(研修内容計画書)'!$I$48:$J$51,$C75),T$8,"")</f>
        <v/>
      </c>
      <c r="U75" s="407" t="str">
        <f>IF(COUNTIF('別紙1-4(研修内容計画書)'!$I$52:$J$55,$C75),U$8,"")</f>
        <v/>
      </c>
      <c r="V75" s="407" t="str">
        <f>IF(COUNTIF('別紙1-4(研修内容計画書)'!$I$56:$J$59,$C75),V$8,"")</f>
        <v/>
      </c>
      <c r="W75" s="407" t="str">
        <f>IF(COUNTIF('別紙1-4(研修内容計画書)'!$I$60:$J$63,$C75),W$8,"")</f>
        <v/>
      </c>
      <c r="X75" s="407" t="str">
        <f>IF(COUNTIF('別紙1-4(研修内容計画書)'!$I$64:$J$67,$C75),X$8,"")</f>
        <v/>
      </c>
      <c r="Y75" s="407" t="str">
        <f>IF(COUNTIF('別紙1-4(研修内容計画書)'!$I$68:$J$71,$C75),Y$8,"")</f>
        <v/>
      </c>
      <c r="Z75" s="407" t="str">
        <f>IF(COUNTIF('別紙1-4(研修内容計画書)'!$I$72:$J$75,$C75),Z$8,"")</f>
        <v/>
      </c>
      <c r="AA75" s="407" t="str">
        <f>IF(COUNTIF('別紙1-4(研修内容計画書)'!$I$76:$J$79,$C75),AA$8,"")</f>
        <v/>
      </c>
      <c r="AB75" s="407" t="str">
        <f>IF(COUNTIF('別紙1-4(研修内容計画書)'!$I$80:$J$83,$C75),AB$8,"")</f>
        <v/>
      </c>
      <c r="AC75" s="407" t="str">
        <f>IF(COUNTIF('別紙1-4(研修内容計画書)'!$I$84:$J$87,$C75),AC$8,"")</f>
        <v/>
      </c>
      <c r="AD75" s="407" t="str">
        <f>IF(COUNTIF('別紙1-4(研修内容計画書)'!$I$88:$J$91,$C75),AD$8,"")</f>
        <v/>
      </c>
      <c r="AE75" s="407" t="str">
        <f>IF(COUNTIF('別紙1-4(研修内容計画書)'!$I$92:$J$95,$C75),AE$8,"")</f>
        <v/>
      </c>
      <c r="AF75" s="407" t="str">
        <f>IF(COUNTIF('別紙1-4(研修内容計画書)'!$I$96:$J$99,$C75),AF$8,"")</f>
        <v/>
      </c>
      <c r="AG75" s="407" t="str">
        <f>IF(COUNTIF('別紙1-4(研修内容計画書)'!$I$100:$J$103,$C75),AG$8,"")</f>
        <v/>
      </c>
      <c r="AH75" s="407" t="str">
        <f>IF(COUNTIF('別紙1-4(研修内容計画書)'!$I$104:$J$107,$C75),AH$8,"")</f>
        <v/>
      </c>
      <c r="AI75" s="407" t="str">
        <f>IF(COUNTIF('別紙1-4(研修内容計画書)'!$I$108:$J$111,$C75),AI$8,"")</f>
        <v/>
      </c>
      <c r="AJ75" s="407" t="str">
        <f>IF(COUNTIF('別紙1-4(研修内容計画書)'!$I$112:$J$115,$C75),AJ$8,"")</f>
        <v/>
      </c>
      <c r="AK75" s="407" t="str">
        <f>IF(COUNTIF('別紙1-4(研修内容計画書)'!$I$116:$J$119,$C75),AK$8,"")</f>
        <v/>
      </c>
      <c r="AL75" s="407" t="str">
        <f>IF(COUNTIF('別紙1-4(研修内容計画書)'!$I$120:$J$123,$C75),AL$8,"")</f>
        <v/>
      </c>
      <c r="AM75" s="407" t="str">
        <f>IF(COUNTIF('別紙1-4(研修内容計画書)'!$I$124:$J$127,$C75),AM$8,"")</f>
        <v/>
      </c>
      <c r="AN75" s="407" t="str">
        <f>IF(COUNTIF('別紙1-4(研修内容計画書)'!$I$128:$J$131,$C75),AN$8,"")</f>
        <v/>
      </c>
      <c r="AO75" s="407" t="str">
        <f>IF(COUNTIF('別紙1-4(研修内容計画書)'!$I$132:$J$135,$C75),AO$8,"")</f>
        <v/>
      </c>
      <c r="AP75" s="407" t="str">
        <f>IF(COUNTIF('別紙1-4(研修内容計画書)'!$I$136:$J$139,$C75),AP$8,"")</f>
        <v/>
      </c>
      <c r="AQ75" s="407" t="str">
        <f>IF(COUNTIF('別紙1-4(研修内容計画書)'!$I$140:$J$143,$C75),AQ$8,"")</f>
        <v/>
      </c>
      <c r="AR75" s="407" t="str">
        <f>IF(COUNTIF('別紙1-4(研修内容計画書)'!$I$144:$J$147,$C75),AR$8,"")</f>
        <v/>
      </c>
      <c r="AS75" s="407" t="str">
        <f>IF(COUNTIF('別紙1-4(研修内容計画書)'!$I$148:$J$151,$C75),AS$8,"")</f>
        <v/>
      </c>
      <c r="AT75" s="407" t="str">
        <f>IF(COUNTIF('別紙1-4(研修内容計画書)'!$I$152:$J$155,$C75),AT$8,"")</f>
        <v/>
      </c>
      <c r="AU75" s="407" t="str">
        <f>IF(COUNTIF('別紙1-4(研修内容計画書)'!$I$156:$J$159,$C75),AU$8,"")</f>
        <v/>
      </c>
      <c r="AV75" s="407" t="str">
        <f>IF(COUNTIF('別紙1-4(研修内容計画書)'!$I$160:$J$163,$C75),AV$8,"")</f>
        <v/>
      </c>
      <c r="AW75" s="407" t="str">
        <f>IF(COUNTIF('別紙1-4(研修内容計画書)'!$I$164:$J$167,$C75),AW$8,"")</f>
        <v/>
      </c>
      <c r="AX75" s="407" t="str">
        <f>IF(COUNTIF('別紙1-4(研修内容計画書)'!$I$168:$J$171,$C75),AX$8,"")</f>
        <v/>
      </c>
      <c r="AY75" s="407" t="str">
        <f>IF(COUNTIF('別紙1-4(研修内容計画書)'!$I$172:$J$175,$C75),AY$8,"")</f>
        <v/>
      </c>
      <c r="AZ75" s="407" t="str">
        <f>IF(COUNTIF('別紙1-4(研修内容計画書)'!$I$176:$J$179,$C75),AZ$8,"")</f>
        <v/>
      </c>
      <c r="BA75" s="407" t="str">
        <f>IF(COUNTIF('別紙1-4(研修内容計画書)'!$I$180:$J$183,$C75),BA$8,"")</f>
        <v/>
      </c>
      <c r="BB75" s="407" t="str">
        <f>IF(COUNTIF('別紙1-4(研修内容計画書)'!$I$184:$J$187,$C75),BB$8,"")</f>
        <v/>
      </c>
      <c r="BC75" s="407" t="str">
        <f>IF(COUNTIF('別紙1-4(研修内容計画書)'!$I$188:$J$191,$C75),BC$8,"")</f>
        <v/>
      </c>
      <c r="BD75" s="407" t="str">
        <f>IF(COUNTIF('別紙1-4(研修内容計画書)'!$I$192:$J$195,$C75),BD$8,"")</f>
        <v/>
      </c>
      <c r="BE75" s="407" t="str">
        <f>IF(COUNTIF('別紙1-4(研修内容計画書)'!$I$196:$J$199,$C75),BE$8,"")</f>
        <v/>
      </c>
      <c r="BF75" s="407" t="str">
        <f>IF(COUNTIF('別紙1-4(研修内容計画書)'!$I$200:$J$203,$C75),BF$8,"")</f>
        <v/>
      </c>
      <c r="BG75" s="407" t="str">
        <f>IF(COUNTIF('別紙1-4(研修内容計画書)'!$I$204:$J$207,$C75),BG$8,"")</f>
        <v/>
      </c>
      <c r="BH75" s="407" t="str">
        <f>IF(COUNTIF('別紙1-4(研修内容計画書)'!$I$208:$J$211,$C75),BH$8,"")</f>
        <v/>
      </c>
      <c r="BI75" s="407" t="str">
        <f>IF(COUNTIF('別紙1-4(研修内容計画書)'!$I$212:$J$215,$C75),BI$8,"")</f>
        <v/>
      </c>
      <c r="BJ75" s="407" t="str">
        <f>IF(COUNTIF('別紙1-4(研修内容計画書)'!$I$216:$J$219,$C75),BJ$8,"")</f>
        <v/>
      </c>
      <c r="BK75" s="407" t="str">
        <f>IF(COUNTIF('別紙1-4(研修内容計画書)'!$I$220:$J$223,$C75),BK$8,"")</f>
        <v/>
      </c>
      <c r="BL75" s="407" t="str">
        <f>IF(COUNTIF('別紙1-4(研修内容計画書)'!$I$224:$J$227,$C75),BL$8,"")</f>
        <v/>
      </c>
      <c r="BM75" s="407" t="str">
        <f>IF(COUNTIF('別紙1-4(研修内容計画書)'!$I$228:$J$231,$C75),BM$8,"")</f>
        <v/>
      </c>
      <c r="BN75" s="407" t="str">
        <f>IF(COUNTIF('別紙1-4(研修内容計画書)'!$I$232:$J$235,$C75),BN$8,"")</f>
        <v/>
      </c>
      <c r="BO75" s="407" t="str">
        <f>IF(COUNTIF('別紙1-4(研修内容計画書)'!$I$236:$J$239,$C75),BO$8,"")</f>
        <v/>
      </c>
      <c r="BP75" s="407" t="str">
        <f>IF(COUNTIF('別紙1-4(研修内容計画書)'!$I$240:$J$243,$C75),BP$8,"")</f>
        <v/>
      </c>
      <c r="BQ75" s="407" t="str">
        <f>IF(COUNTIF('別紙1-4(研修内容計画書)'!$I$244:$J$247,$C75),BQ$8,"")</f>
        <v/>
      </c>
      <c r="BR75" s="407" t="str">
        <f>IF(COUNTIF('別紙1-4(研修内容計画書)'!$I$248:$J$251,$C75),BR$8,"")</f>
        <v/>
      </c>
      <c r="BS75" s="407" t="str">
        <f>IF(COUNTIF('別紙1-4(研修内容計画書)'!$I$252:$J$255,$C75),BS$8,"")</f>
        <v/>
      </c>
      <c r="BT75" s="407" t="str">
        <f>IF(COUNTIF('別紙1-4(研修内容計画書)'!$I$256:$J$259,$C75),BT$8,"")</f>
        <v/>
      </c>
      <c r="BU75" s="407" t="str">
        <f>IF(COUNTIF('別紙1-4(研修内容計画書)'!$I$260:$J$263,$C75),BU$8,"")</f>
        <v/>
      </c>
      <c r="BV75" s="407" t="str">
        <f>IF(COUNTIF('別紙1-4(研修内容計画書)'!$I$264:$J$267,$C75),BV$8,"")</f>
        <v/>
      </c>
      <c r="BW75" s="407" t="str">
        <f>IF(COUNTIF('別紙1-4(研修内容計画書)'!$I$268:$J$271,$C75),BW$8,"")</f>
        <v/>
      </c>
      <c r="BX75" s="407" t="str">
        <f>IF(COUNTIF('別紙1-4(研修内容計画書)'!$I$272:$J$275,$C75),BX$8,"")</f>
        <v/>
      </c>
      <c r="BY75" s="407" t="str">
        <f>IF(COUNTIF('別紙1-4(研修内容計画書)'!$I$276:$J$279,$C75),BY$8,"")</f>
        <v/>
      </c>
      <c r="BZ75" s="407" t="str">
        <f>IF(COUNTIF('別紙1-4(研修内容計画書)'!$I$280:$J$283,$C75),BZ$8,"")</f>
        <v/>
      </c>
      <c r="CA75" s="407" t="str">
        <f>IF(COUNTIF('別紙1-4(研修内容計画書)'!$I$284:$J$287,$C75),CA$8,"")</f>
        <v/>
      </c>
      <c r="CB75" s="407" t="str">
        <f>IF(COUNTIF('別紙1-4(研修内容計画書)'!$I$288:$J$291,$C75),CB$8,"")</f>
        <v/>
      </c>
      <c r="CC75" s="407" t="str">
        <f>IF(COUNTIF('別紙1-4(研修内容計画書)'!$I$292:$J$295,$C75),CC$8,"")</f>
        <v/>
      </c>
      <c r="CD75" s="408"/>
      <c r="CE75" s="409"/>
      <c r="CF75" s="132"/>
    </row>
    <row r="76" spans="1:84" ht="18.75" customHeight="1">
      <c r="A76" s="416">
        <v>63</v>
      </c>
      <c r="B76" s="417" t="str">
        <f>IF(AND('別紙1-7(研修責任者教育担当者)'!E80="〇",'別紙1-7(研修責任者教育担当者)'!F80="〇"),"専任・兼任",IF('別紙1-7(研修責任者教育担当者)'!E80="〇","専任",IF('別紙1-7(研修責任者教育担当者)'!F80="〇","兼任","")))</f>
        <v/>
      </c>
      <c r="C76" s="418">
        <f>VLOOKUP(A76,'別紙1-7(研修責任者教育担当者)'!$B$18:$C$97,2,0)</f>
        <v>0</v>
      </c>
      <c r="D76" s="464" t="s">
        <v>206</v>
      </c>
      <c r="E76" s="465"/>
      <c r="F76" s="403" t="e">
        <f t="shared" si="9"/>
        <v>#DIV/0!</v>
      </c>
      <c r="G76" s="404" t="e">
        <f t="shared" si="7"/>
        <v>#DIV/0!</v>
      </c>
      <c r="H76" s="405">
        <f t="shared" si="8"/>
        <v>0</v>
      </c>
      <c r="I76" s="405"/>
      <c r="J76" s="406" t="str">
        <f>IF(COUNTIF('別紙1-4(研修内容計画書)'!$I$8:$J$11,$C76),J$8,"")</f>
        <v/>
      </c>
      <c r="K76" s="407" t="str">
        <f>IF(COUNTIF('別紙1-4(研修内容計画書)'!$I$12:$J$15,$C76),K$8,"")</f>
        <v/>
      </c>
      <c r="L76" s="407" t="str">
        <f>IF(COUNTIF('別紙1-4(研修内容計画書)'!$I$16:$J$19,$C76),L$8,"")</f>
        <v/>
      </c>
      <c r="M76" s="407" t="str">
        <f>IF(COUNTIF('別紙1-4(研修内容計画書)'!$I$20:$J$23,$C76),M$8,"")</f>
        <v/>
      </c>
      <c r="N76" s="407" t="str">
        <f>IF(COUNTIF('別紙1-4(研修内容計画書)'!$I$24:$J$27,$C76),N$8,"")</f>
        <v/>
      </c>
      <c r="O76" s="407" t="str">
        <f>IF(COUNTIF('別紙1-4(研修内容計画書)'!$I$28:$J$31,$C76),O$8,"")</f>
        <v/>
      </c>
      <c r="P76" s="407" t="str">
        <f>IF(COUNTIF('別紙1-4(研修内容計画書)'!$I$32:$J$35,$C76),P$8,"")</f>
        <v/>
      </c>
      <c r="Q76" s="407" t="str">
        <f>IF(COUNTIF('別紙1-4(研修内容計画書)'!$I$36:$J$39,$C76),Q$8,"")</f>
        <v/>
      </c>
      <c r="R76" s="407" t="str">
        <f>IF(COUNTIF('別紙1-4(研修内容計画書)'!$I$40:$J$43,$C76),R$8,"")</f>
        <v/>
      </c>
      <c r="S76" s="407" t="str">
        <f>IF(COUNTIF('別紙1-4(研修内容計画書)'!$I$44:$J$47,$C76),S$8,"")</f>
        <v/>
      </c>
      <c r="T76" s="407" t="str">
        <f>IF(COUNTIF('別紙1-4(研修内容計画書)'!$I$48:$J$51,$C76),T$8,"")</f>
        <v/>
      </c>
      <c r="U76" s="407" t="str">
        <f>IF(COUNTIF('別紙1-4(研修内容計画書)'!$I$52:$J$55,$C76),U$8,"")</f>
        <v/>
      </c>
      <c r="V76" s="407" t="str">
        <f>IF(COUNTIF('別紙1-4(研修内容計画書)'!$I$56:$J$59,$C76),V$8,"")</f>
        <v/>
      </c>
      <c r="W76" s="407" t="str">
        <f>IF(COUNTIF('別紙1-4(研修内容計画書)'!$I$60:$J$63,$C76),W$8,"")</f>
        <v/>
      </c>
      <c r="X76" s="407" t="str">
        <f>IF(COUNTIF('別紙1-4(研修内容計画書)'!$I$64:$J$67,$C76),X$8,"")</f>
        <v/>
      </c>
      <c r="Y76" s="407" t="str">
        <f>IF(COUNTIF('別紙1-4(研修内容計画書)'!$I$68:$J$71,$C76),Y$8,"")</f>
        <v/>
      </c>
      <c r="Z76" s="407" t="str">
        <f>IF(COUNTIF('別紙1-4(研修内容計画書)'!$I$72:$J$75,$C76),Z$8,"")</f>
        <v/>
      </c>
      <c r="AA76" s="407" t="str">
        <f>IF(COUNTIF('別紙1-4(研修内容計画書)'!$I$76:$J$79,$C76),AA$8,"")</f>
        <v/>
      </c>
      <c r="AB76" s="407" t="str">
        <f>IF(COUNTIF('別紙1-4(研修内容計画書)'!$I$80:$J$83,$C76),AB$8,"")</f>
        <v/>
      </c>
      <c r="AC76" s="407" t="str">
        <f>IF(COUNTIF('別紙1-4(研修内容計画書)'!$I$84:$J$87,$C76),AC$8,"")</f>
        <v/>
      </c>
      <c r="AD76" s="407" t="str">
        <f>IF(COUNTIF('別紙1-4(研修内容計画書)'!$I$88:$J$91,$C76),AD$8,"")</f>
        <v/>
      </c>
      <c r="AE76" s="407" t="str">
        <f>IF(COUNTIF('別紙1-4(研修内容計画書)'!$I$92:$J$95,$C76),AE$8,"")</f>
        <v/>
      </c>
      <c r="AF76" s="407" t="str">
        <f>IF(COUNTIF('別紙1-4(研修内容計画書)'!$I$96:$J$99,$C76),AF$8,"")</f>
        <v/>
      </c>
      <c r="AG76" s="407" t="str">
        <f>IF(COUNTIF('別紙1-4(研修内容計画書)'!$I$100:$J$103,$C76),AG$8,"")</f>
        <v/>
      </c>
      <c r="AH76" s="407" t="str">
        <f>IF(COUNTIF('別紙1-4(研修内容計画書)'!$I$104:$J$107,$C76),AH$8,"")</f>
        <v/>
      </c>
      <c r="AI76" s="407" t="str">
        <f>IF(COUNTIF('別紙1-4(研修内容計画書)'!$I$108:$J$111,$C76),AI$8,"")</f>
        <v/>
      </c>
      <c r="AJ76" s="407" t="str">
        <f>IF(COUNTIF('別紙1-4(研修内容計画書)'!$I$112:$J$115,$C76),AJ$8,"")</f>
        <v/>
      </c>
      <c r="AK76" s="407" t="str">
        <f>IF(COUNTIF('別紙1-4(研修内容計画書)'!$I$116:$J$119,$C76),AK$8,"")</f>
        <v/>
      </c>
      <c r="AL76" s="407" t="str">
        <f>IF(COUNTIF('別紙1-4(研修内容計画書)'!$I$120:$J$123,$C76),AL$8,"")</f>
        <v/>
      </c>
      <c r="AM76" s="407" t="str">
        <f>IF(COUNTIF('別紙1-4(研修内容計画書)'!$I$124:$J$127,$C76),AM$8,"")</f>
        <v/>
      </c>
      <c r="AN76" s="407" t="str">
        <f>IF(COUNTIF('別紙1-4(研修内容計画書)'!$I$128:$J$131,$C76),AN$8,"")</f>
        <v/>
      </c>
      <c r="AO76" s="407" t="str">
        <f>IF(COUNTIF('別紙1-4(研修内容計画書)'!$I$132:$J$135,$C76),AO$8,"")</f>
        <v/>
      </c>
      <c r="AP76" s="407" t="str">
        <f>IF(COUNTIF('別紙1-4(研修内容計画書)'!$I$136:$J$139,$C76),AP$8,"")</f>
        <v/>
      </c>
      <c r="AQ76" s="407" t="str">
        <f>IF(COUNTIF('別紙1-4(研修内容計画書)'!$I$140:$J$143,$C76),AQ$8,"")</f>
        <v/>
      </c>
      <c r="AR76" s="407" t="str">
        <f>IF(COUNTIF('別紙1-4(研修内容計画書)'!$I$144:$J$147,$C76),AR$8,"")</f>
        <v/>
      </c>
      <c r="AS76" s="407" t="str">
        <f>IF(COUNTIF('別紙1-4(研修内容計画書)'!$I$148:$J$151,$C76),AS$8,"")</f>
        <v/>
      </c>
      <c r="AT76" s="407" t="str">
        <f>IF(COUNTIF('別紙1-4(研修内容計画書)'!$I$152:$J$155,$C76),AT$8,"")</f>
        <v/>
      </c>
      <c r="AU76" s="407" t="str">
        <f>IF(COUNTIF('別紙1-4(研修内容計画書)'!$I$156:$J$159,$C76),AU$8,"")</f>
        <v/>
      </c>
      <c r="AV76" s="407" t="str">
        <f>IF(COUNTIF('別紙1-4(研修内容計画書)'!$I$160:$J$163,$C76),AV$8,"")</f>
        <v/>
      </c>
      <c r="AW76" s="407" t="str">
        <f>IF(COUNTIF('別紙1-4(研修内容計画書)'!$I$164:$J$167,$C76),AW$8,"")</f>
        <v/>
      </c>
      <c r="AX76" s="407" t="str">
        <f>IF(COUNTIF('別紙1-4(研修内容計画書)'!$I$168:$J$171,$C76),AX$8,"")</f>
        <v/>
      </c>
      <c r="AY76" s="407" t="str">
        <f>IF(COUNTIF('別紙1-4(研修内容計画書)'!$I$172:$J$175,$C76),AY$8,"")</f>
        <v/>
      </c>
      <c r="AZ76" s="407" t="str">
        <f>IF(COUNTIF('別紙1-4(研修内容計画書)'!$I$176:$J$179,$C76),AZ$8,"")</f>
        <v/>
      </c>
      <c r="BA76" s="407" t="str">
        <f>IF(COUNTIF('別紙1-4(研修内容計画書)'!$I$180:$J$183,$C76),BA$8,"")</f>
        <v/>
      </c>
      <c r="BB76" s="407" t="str">
        <f>IF(COUNTIF('別紙1-4(研修内容計画書)'!$I$184:$J$187,$C76),BB$8,"")</f>
        <v/>
      </c>
      <c r="BC76" s="407" t="str">
        <f>IF(COUNTIF('別紙1-4(研修内容計画書)'!$I$188:$J$191,$C76),BC$8,"")</f>
        <v/>
      </c>
      <c r="BD76" s="407" t="str">
        <f>IF(COUNTIF('別紙1-4(研修内容計画書)'!$I$192:$J$195,$C76),BD$8,"")</f>
        <v/>
      </c>
      <c r="BE76" s="407" t="str">
        <f>IF(COUNTIF('別紙1-4(研修内容計画書)'!$I$196:$J$199,$C76),BE$8,"")</f>
        <v/>
      </c>
      <c r="BF76" s="407" t="str">
        <f>IF(COUNTIF('別紙1-4(研修内容計画書)'!$I$200:$J$203,$C76),BF$8,"")</f>
        <v/>
      </c>
      <c r="BG76" s="407" t="str">
        <f>IF(COUNTIF('別紙1-4(研修内容計画書)'!$I$204:$J$207,$C76),BG$8,"")</f>
        <v/>
      </c>
      <c r="BH76" s="407" t="str">
        <f>IF(COUNTIF('別紙1-4(研修内容計画書)'!$I$208:$J$211,$C76),BH$8,"")</f>
        <v/>
      </c>
      <c r="BI76" s="407" t="str">
        <f>IF(COUNTIF('別紙1-4(研修内容計画書)'!$I$212:$J$215,$C76),BI$8,"")</f>
        <v/>
      </c>
      <c r="BJ76" s="407" t="str">
        <f>IF(COUNTIF('別紙1-4(研修内容計画書)'!$I$216:$J$219,$C76),BJ$8,"")</f>
        <v/>
      </c>
      <c r="BK76" s="407" t="str">
        <f>IF(COUNTIF('別紙1-4(研修内容計画書)'!$I$220:$J$223,$C76),BK$8,"")</f>
        <v/>
      </c>
      <c r="BL76" s="407" t="str">
        <f>IF(COUNTIF('別紙1-4(研修内容計画書)'!$I$224:$J$227,$C76),BL$8,"")</f>
        <v/>
      </c>
      <c r="BM76" s="407" t="str">
        <f>IF(COUNTIF('別紙1-4(研修内容計画書)'!$I$228:$J$231,$C76),BM$8,"")</f>
        <v/>
      </c>
      <c r="BN76" s="407" t="str">
        <f>IF(COUNTIF('別紙1-4(研修内容計画書)'!$I$232:$J$235,$C76),BN$8,"")</f>
        <v/>
      </c>
      <c r="BO76" s="407" t="str">
        <f>IF(COUNTIF('別紙1-4(研修内容計画書)'!$I$236:$J$239,$C76),BO$8,"")</f>
        <v/>
      </c>
      <c r="BP76" s="407" t="str">
        <f>IF(COUNTIF('別紙1-4(研修内容計画書)'!$I$240:$J$243,$C76),BP$8,"")</f>
        <v/>
      </c>
      <c r="BQ76" s="407" t="str">
        <f>IF(COUNTIF('別紙1-4(研修内容計画書)'!$I$244:$J$247,$C76),BQ$8,"")</f>
        <v/>
      </c>
      <c r="BR76" s="407" t="str">
        <f>IF(COUNTIF('別紙1-4(研修内容計画書)'!$I$248:$J$251,$C76),BR$8,"")</f>
        <v/>
      </c>
      <c r="BS76" s="407" t="str">
        <f>IF(COUNTIF('別紙1-4(研修内容計画書)'!$I$252:$J$255,$C76),BS$8,"")</f>
        <v/>
      </c>
      <c r="BT76" s="407" t="str">
        <f>IF(COUNTIF('別紙1-4(研修内容計画書)'!$I$256:$J$259,$C76),BT$8,"")</f>
        <v/>
      </c>
      <c r="BU76" s="407" t="str">
        <f>IF(COUNTIF('別紙1-4(研修内容計画書)'!$I$260:$J$263,$C76),BU$8,"")</f>
        <v/>
      </c>
      <c r="BV76" s="407" t="str">
        <f>IF(COUNTIF('別紙1-4(研修内容計画書)'!$I$264:$J$267,$C76),BV$8,"")</f>
        <v/>
      </c>
      <c r="BW76" s="407" t="str">
        <f>IF(COUNTIF('別紙1-4(研修内容計画書)'!$I$268:$J$271,$C76),BW$8,"")</f>
        <v/>
      </c>
      <c r="BX76" s="407" t="str">
        <f>IF(COUNTIF('別紙1-4(研修内容計画書)'!$I$272:$J$275,$C76),BX$8,"")</f>
        <v/>
      </c>
      <c r="BY76" s="407" t="str">
        <f>IF(COUNTIF('別紙1-4(研修内容計画書)'!$I$276:$J$279,$C76),BY$8,"")</f>
        <v/>
      </c>
      <c r="BZ76" s="407" t="str">
        <f>IF(COUNTIF('別紙1-4(研修内容計画書)'!$I$280:$J$283,$C76),BZ$8,"")</f>
        <v/>
      </c>
      <c r="CA76" s="407" t="str">
        <f>IF(COUNTIF('別紙1-4(研修内容計画書)'!$I$284:$J$287,$C76),CA$8,"")</f>
        <v/>
      </c>
      <c r="CB76" s="407" t="str">
        <f>IF(COUNTIF('別紙1-4(研修内容計画書)'!$I$288:$J$291,$C76),CB$8,"")</f>
        <v/>
      </c>
      <c r="CC76" s="407" t="str">
        <f>IF(COUNTIF('別紙1-4(研修内容計画書)'!$I$292:$J$295,$C76),CC$8,"")</f>
        <v/>
      </c>
      <c r="CD76" s="408"/>
      <c r="CE76" s="409"/>
      <c r="CF76" s="132"/>
    </row>
    <row r="77" spans="1:84" ht="18.75" customHeight="1">
      <c r="A77" s="416">
        <v>64</v>
      </c>
      <c r="B77" s="417" t="str">
        <f>IF(AND('別紙1-7(研修責任者教育担当者)'!E81="〇",'別紙1-7(研修責任者教育担当者)'!F81="〇"),"専任・兼任",IF('別紙1-7(研修責任者教育担当者)'!E81="〇","専任",IF('別紙1-7(研修責任者教育担当者)'!F81="〇","兼任","")))</f>
        <v/>
      </c>
      <c r="C77" s="418">
        <f>VLOOKUP(A77,'別紙1-7(研修責任者教育担当者)'!$B$18:$C$97,2,0)</f>
        <v>0</v>
      </c>
      <c r="D77" s="464" t="s">
        <v>206</v>
      </c>
      <c r="E77" s="465"/>
      <c r="F77" s="403" t="e">
        <f t="shared" si="9"/>
        <v>#DIV/0!</v>
      </c>
      <c r="G77" s="404" t="e">
        <f t="shared" si="7"/>
        <v>#DIV/0!</v>
      </c>
      <c r="H77" s="405">
        <f t="shared" si="8"/>
        <v>0</v>
      </c>
      <c r="I77" s="405"/>
      <c r="J77" s="406" t="str">
        <f>IF(COUNTIF('別紙1-4(研修内容計画書)'!$I$8:$J$11,$C77),J$8,"")</f>
        <v/>
      </c>
      <c r="K77" s="407" t="str">
        <f>IF(COUNTIF('別紙1-4(研修内容計画書)'!$I$12:$J$15,$C77),K$8,"")</f>
        <v/>
      </c>
      <c r="L77" s="407" t="str">
        <f>IF(COUNTIF('別紙1-4(研修内容計画書)'!$I$16:$J$19,$C77),L$8,"")</f>
        <v/>
      </c>
      <c r="M77" s="407" t="str">
        <f>IF(COUNTIF('別紙1-4(研修内容計画書)'!$I$20:$J$23,$C77),M$8,"")</f>
        <v/>
      </c>
      <c r="N77" s="407" t="str">
        <f>IF(COUNTIF('別紙1-4(研修内容計画書)'!$I$24:$J$27,$C77),N$8,"")</f>
        <v/>
      </c>
      <c r="O77" s="407" t="str">
        <f>IF(COUNTIF('別紙1-4(研修内容計画書)'!$I$28:$J$31,$C77),O$8,"")</f>
        <v/>
      </c>
      <c r="P77" s="407" t="str">
        <f>IF(COUNTIF('別紙1-4(研修内容計画書)'!$I$32:$J$35,$C77),P$8,"")</f>
        <v/>
      </c>
      <c r="Q77" s="407" t="str">
        <f>IF(COUNTIF('別紙1-4(研修内容計画書)'!$I$36:$J$39,$C77),Q$8,"")</f>
        <v/>
      </c>
      <c r="R77" s="407" t="str">
        <f>IF(COUNTIF('別紙1-4(研修内容計画書)'!$I$40:$J$43,$C77),R$8,"")</f>
        <v/>
      </c>
      <c r="S77" s="407" t="str">
        <f>IF(COUNTIF('別紙1-4(研修内容計画書)'!$I$44:$J$47,$C77),S$8,"")</f>
        <v/>
      </c>
      <c r="T77" s="407" t="str">
        <f>IF(COUNTIF('別紙1-4(研修内容計画書)'!$I$48:$J$51,$C77),T$8,"")</f>
        <v/>
      </c>
      <c r="U77" s="407" t="str">
        <f>IF(COUNTIF('別紙1-4(研修内容計画書)'!$I$52:$J$55,$C77),U$8,"")</f>
        <v/>
      </c>
      <c r="V77" s="407" t="str">
        <f>IF(COUNTIF('別紙1-4(研修内容計画書)'!$I$56:$J$59,$C77),V$8,"")</f>
        <v/>
      </c>
      <c r="W77" s="407" t="str">
        <f>IF(COUNTIF('別紙1-4(研修内容計画書)'!$I$60:$J$63,$C77),W$8,"")</f>
        <v/>
      </c>
      <c r="X77" s="407" t="str">
        <f>IF(COUNTIF('別紙1-4(研修内容計画書)'!$I$64:$J$67,$C77),X$8,"")</f>
        <v/>
      </c>
      <c r="Y77" s="407" t="str">
        <f>IF(COUNTIF('別紙1-4(研修内容計画書)'!$I$68:$J$71,$C77),Y$8,"")</f>
        <v/>
      </c>
      <c r="Z77" s="407" t="str">
        <f>IF(COUNTIF('別紙1-4(研修内容計画書)'!$I$72:$J$75,$C77),Z$8,"")</f>
        <v/>
      </c>
      <c r="AA77" s="407" t="str">
        <f>IF(COUNTIF('別紙1-4(研修内容計画書)'!$I$76:$J$79,$C77),AA$8,"")</f>
        <v/>
      </c>
      <c r="AB77" s="407" t="str">
        <f>IF(COUNTIF('別紙1-4(研修内容計画書)'!$I$80:$J$83,$C77),AB$8,"")</f>
        <v/>
      </c>
      <c r="AC77" s="407" t="str">
        <f>IF(COUNTIF('別紙1-4(研修内容計画書)'!$I$84:$J$87,$C77),AC$8,"")</f>
        <v/>
      </c>
      <c r="AD77" s="407" t="str">
        <f>IF(COUNTIF('別紙1-4(研修内容計画書)'!$I$88:$J$91,$C77),AD$8,"")</f>
        <v/>
      </c>
      <c r="AE77" s="407" t="str">
        <f>IF(COUNTIF('別紙1-4(研修内容計画書)'!$I$92:$J$95,$C77),AE$8,"")</f>
        <v/>
      </c>
      <c r="AF77" s="407" t="str">
        <f>IF(COUNTIF('別紙1-4(研修内容計画書)'!$I$96:$J$99,$C77),AF$8,"")</f>
        <v/>
      </c>
      <c r="AG77" s="407" t="str">
        <f>IF(COUNTIF('別紙1-4(研修内容計画書)'!$I$100:$J$103,$C77),AG$8,"")</f>
        <v/>
      </c>
      <c r="AH77" s="407" t="str">
        <f>IF(COUNTIF('別紙1-4(研修内容計画書)'!$I$104:$J$107,$C77),AH$8,"")</f>
        <v/>
      </c>
      <c r="AI77" s="407" t="str">
        <f>IF(COUNTIF('別紙1-4(研修内容計画書)'!$I$108:$J$111,$C77),AI$8,"")</f>
        <v/>
      </c>
      <c r="AJ77" s="407" t="str">
        <f>IF(COUNTIF('別紙1-4(研修内容計画書)'!$I$112:$J$115,$C77),AJ$8,"")</f>
        <v/>
      </c>
      <c r="AK77" s="407" t="str">
        <f>IF(COUNTIF('別紙1-4(研修内容計画書)'!$I$116:$J$119,$C77),AK$8,"")</f>
        <v/>
      </c>
      <c r="AL77" s="407" t="str">
        <f>IF(COUNTIF('別紙1-4(研修内容計画書)'!$I$120:$J$123,$C77),AL$8,"")</f>
        <v/>
      </c>
      <c r="AM77" s="407" t="str">
        <f>IF(COUNTIF('別紙1-4(研修内容計画書)'!$I$124:$J$127,$C77),AM$8,"")</f>
        <v/>
      </c>
      <c r="AN77" s="407" t="str">
        <f>IF(COUNTIF('別紙1-4(研修内容計画書)'!$I$128:$J$131,$C77),AN$8,"")</f>
        <v/>
      </c>
      <c r="AO77" s="407" t="str">
        <f>IF(COUNTIF('別紙1-4(研修内容計画書)'!$I$132:$J$135,$C77),AO$8,"")</f>
        <v/>
      </c>
      <c r="AP77" s="407" t="str">
        <f>IF(COUNTIF('別紙1-4(研修内容計画書)'!$I$136:$J$139,$C77),AP$8,"")</f>
        <v/>
      </c>
      <c r="AQ77" s="407" t="str">
        <f>IF(COUNTIF('別紙1-4(研修内容計画書)'!$I$140:$J$143,$C77),AQ$8,"")</f>
        <v/>
      </c>
      <c r="AR77" s="407" t="str">
        <f>IF(COUNTIF('別紙1-4(研修内容計画書)'!$I$144:$J$147,$C77),AR$8,"")</f>
        <v/>
      </c>
      <c r="AS77" s="407" t="str">
        <f>IF(COUNTIF('別紙1-4(研修内容計画書)'!$I$148:$J$151,$C77),AS$8,"")</f>
        <v/>
      </c>
      <c r="AT77" s="407" t="str">
        <f>IF(COUNTIF('別紙1-4(研修内容計画書)'!$I$152:$J$155,$C77),AT$8,"")</f>
        <v/>
      </c>
      <c r="AU77" s="407" t="str">
        <f>IF(COUNTIF('別紙1-4(研修内容計画書)'!$I$156:$J$159,$C77),AU$8,"")</f>
        <v/>
      </c>
      <c r="AV77" s="407" t="str">
        <f>IF(COUNTIF('別紙1-4(研修内容計画書)'!$I$160:$J$163,$C77),AV$8,"")</f>
        <v/>
      </c>
      <c r="AW77" s="407" t="str">
        <f>IF(COUNTIF('別紙1-4(研修内容計画書)'!$I$164:$J$167,$C77),AW$8,"")</f>
        <v/>
      </c>
      <c r="AX77" s="407" t="str">
        <f>IF(COUNTIF('別紙1-4(研修内容計画書)'!$I$168:$J$171,$C77),AX$8,"")</f>
        <v/>
      </c>
      <c r="AY77" s="407" t="str">
        <f>IF(COUNTIF('別紙1-4(研修内容計画書)'!$I$172:$J$175,$C77),AY$8,"")</f>
        <v/>
      </c>
      <c r="AZ77" s="407" t="str">
        <f>IF(COUNTIF('別紙1-4(研修内容計画書)'!$I$176:$J$179,$C77),AZ$8,"")</f>
        <v/>
      </c>
      <c r="BA77" s="407" t="str">
        <f>IF(COUNTIF('別紙1-4(研修内容計画書)'!$I$180:$J$183,$C77),BA$8,"")</f>
        <v/>
      </c>
      <c r="BB77" s="407" t="str">
        <f>IF(COUNTIF('別紙1-4(研修内容計画書)'!$I$184:$J$187,$C77),BB$8,"")</f>
        <v/>
      </c>
      <c r="BC77" s="407" t="str">
        <f>IF(COUNTIF('別紙1-4(研修内容計画書)'!$I$188:$J$191,$C77),BC$8,"")</f>
        <v/>
      </c>
      <c r="BD77" s="407" t="str">
        <f>IF(COUNTIF('別紙1-4(研修内容計画書)'!$I$192:$J$195,$C77),BD$8,"")</f>
        <v/>
      </c>
      <c r="BE77" s="407" t="str">
        <f>IF(COUNTIF('別紙1-4(研修内容計画書)'!$I$196:$J$199,$C77),BE$8,"")</f>
        <v/>
      </c>
      <c r="BF77" s="407" t="str">
        <f>IF(COUNTIF('別紙1-4(研修内容計画書)'!$I$200:$J$203,$C77),BF$8,"")</f>
        <v/>
      </c>
      <c r="BG77" s="407" t="str">
        <f>IF(COUNTIF('別紙1-4(研修内容計画書)'!$I$204:$J$207,$C77),BG$8,"")</f>
        <v/>
      </c>
      <c r="BH77" s="407" t="str">
        <f>IF(COUNTIF('別紙1-4(研修内容計画書)'!$I$208:$J$211,$C77),BH$8,"")</f>
        <v/>
      </c>
      <c r="BI77" s="407" t="str">
        <f>IF(COUNTIF('別紙1-4(研修内容計画書)'!$I$212:$J$215,$C77),BI$8,"")</f>
        <v/>
      </c>
      <c r="BJ77" s="407" t="str">
        <f>IF(COUNTIF('別紙1-4(研修内容計画書)'!$I$216:$J$219,$C77),BJ$8,"")</f>
        <v/>
      </c>
      <c r="BK77" s="407" t="str">
        <f>IF(COUNTIF('別紙1-4(研修内容計画書)'!$I$220:$J$223,$C77),BK$8,"")</f>
        <v/>
      </c>
      <c r="BL77" s="407" t="str">
        <f>IF(COUNTIF('別紙1-4(研修内容計画書)'!$I$224:$J$227,$C77),BL$8,"")</f>
        <v/>
      </c>
      <c r="BM77" s="407" t="str">
        <f>IF(COUNTIF('別紙1-4(研修内容計画書)'!$I$228:$J$231,$C77),BM$8,"")</f>
        <v/>
      </c>
      <c r="BN77" s="407" t="str">
        <f>IF(COUNTIF('別紙1-4(研修内容計画書)'!$I$232:$J$235,$C77),BN$8,"")</f>
        <v/>
      </c>
      <c r="BO77" s="407" t="str">
        <f>IF(COUNTIF('別紙1-4(研修内容計画書)'!$I$236:$J$239,$C77),BO$8,"")</f>
        <v/>
      </c>
      <c r="BP77" s="407" t="str">
        <f>IF(COUNTIF('別紙1-4(研修内容計画書)'!$I$240:$J$243,$C77),BP$8,"")</f>
        <v/>
      </c>
      <c r="BQ77" s="407" t="str">
        <f>IF(COUNTIF('別紙1-4(研修内容計画書)'!$I$244:$J$247,$C77),BQ$8,"")</f>
        <v/>
      </c>
      <c r="BR77" s="407" t="str">
        <f>IF(COUNTIF('別紙1-4(研修内容計画書)'!$I$248:$J$251,$C77),BR$8,"")</f>
        <v/>
      </c>
      <c r="BS77" s="407" t="str">
        <f>IF(COUNTIF('別紙1-4(研修内容計画書)'!$I$252:$J$255,$C77),BS$8,"")</f>
        <v/>
      </c>
      <c r="BT77" s="407" t="str">
        <f>IF(COUNTIF('別紙1-4(研修内容計画書)'!$I$256:$J$259,$C77),BT$8,"")</f>
        <v/>
      </c>
      <c r="BU77" s="407" t="str">
        <f>IF(COUNTIF('別紙1-4(研修内容計画書)'!$I$260:$J$263,$C77),BU$8,"")</f>
        <v/>
      </c>
      <c r="BV77" s="407" t="str">
        <f>IF(COUNTIF('別紙1-4(研修内容計画書)'!$I$264:$J$267,$C77),BV$8,"")</f>
        <v/>
      </c>
      <c r="BW77" s="407" t="str">
        <f>IF(COUNTIF('別紙1-4(研修内容計画書)'!$I$268:$J$271,$C77),BW$8,"")</f>
        <v/>
      </c>
      <c r="BX77" s="407" t="str">
        <f>IF(COUNTIF('別紙1-4(研修内容計画書)'!$I$272:$J$275,$C77),BX$8,"")</f>
        <v/>
      </c>
      <c r="BY77" s="407" t="str">
        <f>IF(COUNTIF('別紙1-4(研修内容計画書)'!$I$276:$J$279,$C77),BY$8,"")</f>
        <v/>
      </c>
      <c r="BZ77" s="407" t="str">
        <f>IF(COUNTIF('別紙1-4(研修内容計画書)'!$I$280:$J$283,$C77),BZ$8,"")</f>
        <v/>
      </c>
      <c r="CA77" s="407" t="str">
        <f>IF(COUNTIF('別紙1-4(研修内容計画書)'!$I$284:$J$287,$C77),CA$8,"")</f>
        <v/>
      </c>
      <c r="CB77" s="407" t="str">
        <f>IF(COUNTIF('別紙1-4(研修内容計画書)'!$I$288:$J$291,$C77),CB$8,"")</f>
        <v/>
      </c>
      <c r="CC77" s="407" t="str">
        <f>IF(COUNTIF('別紙1-4(研修内容計画書)'!$I$292:$J$295,$C77),CC$8,"")</f>
        <v/>
      </c>
      <c r="CD77" s="408"/>
      <c r="CE77" s="409"/>
      <c r="CF77" s="132"/>
    </row>
    <row r="78" spans="1:84" ht="18.75" customHeight="1">
      <c r="A78" s="416">
        <v>65</v>
      </c>
      <c r="B78" s="417" t="str">
        <f>IF(AND('別紙1-7(研修責任者教育担当者)'!E82="〇",'別紙1-7(研修責任者教育担当者)'!F82="〇"),"専任・兼任",IF('別紙1-7(研修責任者教育担当者)'!E82="〇","専任",IF('別紙1-7(研修責任者教育担当者)'!F82="〇","兼任","")))</f>
        <v/>
      </c>
      <c r="C78" s="418">
        <f>VLOOKUP(A78,'別紙1-7(研修責任者教育担当者)'!$B$18:$C$97,2,0)</f>
        <v>0</v>
      </c>
      <c r="D78" s="464" t="s">
        <v>206</v>
      </c>
      <c r="E78" s="465"/>
      <c r="F78" s="403" t="e">
        <f t="shared" si="9"/>
        <v>#DIV/0!</v>
      </c>
      <c r="G78" s="404" t="e">
        <f t="shared" si="7"/>
        <v>#DIV/0!</v>
      </c>
      <c r="H78" s="405">
        <f t="shared" si="8"/>
        <v>0</v>
      </c>
      <c r="I78" s="405"/>
      <c r="J78" s="406" t="str">
        <f>IF(COUNTIF('別紙1-4(研修内容計画書)'!$I$8:$J$11,$C78),J$8,"")</f>
        <v/>
      </c>
      <c r="K78" s="407" t="str">
        <f>IF(COUNTIF('別紙1-4(研修内容計画書)'!$I$12:$J$15,$C78),K$8,"")</f>
        <v/>
      </c>
      <c r="L78" s="407" t="str">
        <f>IF(COUNTIF('別紙1-4(研修内容計画書)'!$I$16:$J$19,$C78),L$8,"")</f>
        <v/>
      </c>
      <c r="M78" s="407" t="str">
        <f>IF(COUNTIF('別紙1-4(研修内容計画書)'!$I$20:$J$23,$C78),M$8,"")</f>
        <v/>
      </c>
      <c r="N78" s="407" t="str">
        <f>IF(COUNTIF('別紙1-4(研修内容計画書)'!$I$24:$J$27,$C78),N$8,"")</f>
        <v/>
      </c>
      <c r="O78" s="407" t="str">
        <f>IF(COUNTIF('別紙1-4(研修内容計画書)'!$I$28:$J$31,$C78),O$8,"")</f>
        <v/>
      </c>
      <c r="P78" s="407" t="str">
        <f>IF(COUNTIF('別紙1-4(研修内容計画書)'!$I$32:$J$35,$C78),P$8,"")</f>
        <v/>
      </c>
      <c r="Q78" s="407" t="str">
        <f>IF(COUNTIF('別紙1-4(研修内容計画書)'!$I$36:$J$39,$C78),Q$8,"")</f>
        <v/>
      </c>
      <c r="R78" s="407" t="str">
        <f>IF(COUNTIF('別紙1-4(研修内容計画書)'!$I$40:$J$43,$C78),R$8,"")</f>
        <v/>
      </c>
      <c r="S78" s="407" t="str">
        <f>IF(COUNTIF('別紙1-4(研修内容計画書)'!$I$44:$J$47,$C78),S$8,"")</f>
        <v/>
      </c>
      <c r="T78" s="407" t="str">
        <f>IF(COUNTIF('別紙1-4(研修内容計画書)'!$I$48:$J$51,$C78),T$8,"")</f>
        <v/>
      </c>
      <c r="U78" s="407" t="str">
        <f>IF(COUNTIF('別紙1-4(研修内容計画書)'!$I$52:$J$55,$C78),U$8,"")</f>
        <v/>
      </c>
      <c r="V78" s="407" t="str">
        <f>IF(COUNTIF('別紙1-4(研修内容計画書)'!$I$56:$J$59,$C78),V$8,"")</f>
        <v/>
      </c>
      <c r="W78" s="407" t="str">
        <f>IF(COUNTIF('別紙1-4(研修内容計画書)'!$I$60:$J$63,$C78),W$8,"")</f>
        <v/>
      </c>
      <c r="X78" s="407" t="str">
        <f>IF(COUNTIF('別紙1-4(研修内容計画書)'!$I$64:$J$67,$C78),X$8,"")</f>
        <v/>
      </c>
      <c r="Y78" s="407" t="str">
        <f>IF(COUNTIF('別紙1-4(研修内容計画書)'!$I$68:$J$71,$C78),Y$8,"")</f>
        <v/>
      </c>
      <c r="Z78" s="407" t="str">
        <f>IF(COUNTIF('別紙1-4(研修内容計画書)'!$I$72:$J$75,$C78),Z$8,"")</f>
        <v/>
      </c>
      <c r="AA78" s="407" t="str">
        <f>IF(COUNTIF('別紙1-4(研修内容計画書)'!$I$76:$J$79,$C78),AA$8,"")</f>
        <v/>
      </c>
      <c r="AB78" s="407" t="str">
        <f>IF(COUNTIF('別紙1-4(研修内容計画書)'!$I$80:$J$83,$C78),AB$8,"")</f>
        <v/>
      </c>
      <c r="AC78" s="407" t="str">
        <f>IF(COUNTIF('別紙1-4(研修内容計画書)'!$I$84:$J$87,$C78),AC$8,"")</f>
        <v/>
      </c>
      <c r="AD78" s="407" t="str">
        <f>IF(COUNTIF('別紙1-4(研修内容計画書)'!$I$88:$J$91,$C78),AD$8,"")</f>
        <v/>
      </c>
      <c r="AE78" s="407" t="str">
        <f>IF(COUNTIF('別紙1-4(研修内容計画書)'!$I$92:$J$95,$C78),AE$8,"")</f>
        <v/>
      </c>
      <c r="AF78" s="407" t="str">
        <f>IF(COUNTIF('別紙1-4(研修内容計画書)'!$I$96:$J$99,$C78),AF$8,"")</f>
        <v/>
      </c>
      <c r="AG78" s="407" t="str">
        <f>IF(COUNTIF('別紙1-4(研修内容計画書)'!$I$100:$J$103,$C78),AG$8,"")</f>
        <v/>
      </c>
      <c r="AH78" s="407" t="str">
        <f>IF(COUNTIF('別紙1-4(研修内容計画書)'!$I$104:$J$107,$C78),AH$8,"")</f>
        <v/>
      </c>
      <c r="AI78" s="407" t="str">
        <f>IF(COUNTIF('別紙1-4(研修内容計画書)'!$I$108:$J$111,$C78),AI$8,"")</f>
        <v/>
      </c>
      <c r="AJ78" s="407" t="str">
        <f>IF(COUNTIF('別紙1-4(研修内容計画書)'!$I$112:$J$115,$C78),AJ$8,"")</f>
        <v/>
      </c>
      <c r="AK78" s="407" t="str">
        <f>IF(COUNTIF('別紙1-4(研修内容計画書)'!$I$116:$J$119,$C78),AK$8,"")</f>
        <v/>
      </c>
      <c r="AL78" s="407" t="str">
        <f>IF(COUNTIF('別紙1-4(研修内容計画書)'!$I$120:$J$123,$C78),AL$8,"")</f>
        <v/>
      </c>
      <c r="AM78" s="407" t="str">
        <f>IF(COUNTIF('別紙1-4(研修内容計画書)'!$I$124:$J$127,$C78),AM$8,"")</f>
        <v/>
      </c>
      <c r="AN78" s="407" t="str">
        <f>IF(COUNTIF('別紙1-4(研修内容計画書)'!$I$128:$J$131,$C78),AN$8,"")</f>
        <v/>
      </c>
      <c r="AO78" s="407" t="str">
        <f>IF(COUNTIF('別紙1-4(研修内容計画書)'!$I$132:$J$135,$C78),AO$8,"")</f>
        <v/>
      </c>
      <c r="AP78" s="407" t="str">
        <f>IF(COUNTIF('別紙1-4(研修内容計画書)'!$I$136:$J$139,$C78),AP$8,"")</f>
        <v/>
      </c>
      <c r="AQ78" s="407" t="str">
        <f>IF(COUNTIF('別紙1-4(研修内容計画書)'!$I$140:$J$143,$C78),AQ$8,"")</f>
        <v/>
      </c>
      <c r="AR78" s="407" t="str">
        <f>IF(COUNTIF('別紙1-4(研修内容計画書)'!$I$144:$J$147,$C78),AR$8,"")</f>
        <v/>
      </c>
      <c r="AS78" s="407" t="str">
        <f>IF(COUNTIF('別紙1-4(研修内容計画書)'!$I$148:$J$151,$C78),AS$8,"")</f>
        <v/>
      </c>
      <c r="AT78" s="407" t="str">
        <f>IF(COUNTIF('別紙1-4(研修内容計画書)'!$I$152:$J$155,$C78),AT$8,"")</f>
        <v/>
      </c>
      <c r="AU78" s="407" t="str">
        <f>IF(COUNTIF('別紙1-4(研修内容計画書)'!$I$156:$J$159,$C78),AU$8,"")</f>
        <v/>
      </c>
      <c r="AV78" s="407" t="str">
        <f>IF(COUNTIF('別紙1-4(研修内容計画書)'!$I$160:$J$163,$C78),AV$8,"")</f>
        <v/>
      </c>
      <c r="AW78" s="407" t="str">
        <f>IF(COUNTIF('別紙1-4(研修内容計画書)'!$I$164:$J$167,$C78),AW$8,"")</f>
        <v/>
      </c>
      <c r="AX78" s="407" t="str">
        <f>IF(COUNTIF('別紙1-4(研修内容計画書)'!$I$168:$J$171,$C78),AX$8,"")</f>
        <v/>
      </c>
      <c r="AY78" s="407" t="str">
        <f>IF(COUNTIF('別紙1-4(研修内容計画書)'!$I$172:$J$175,$C78),AY$8,"")</f>
        <v/>
      </c>
      <c r="AZ78" s="407" t="str">
        <f>IF(COUNTIF('別紙1-4(研修内容計画書)'!$I$176:$J$179,$C78),AZ$8,"")</f>
        <v/>
      </c>
      <c r="BA78" s="407" t="str">
        <f>IF(COUNTIF('別紙1-4(研修内容計画書)'!$I$180:$J$183,$C78),BA$8,"")</f>
        <v/>
      </c>
      <c r="BB78" s="407" t="str">
        <f>IF(COUNTIF('別紙1-4(研修内容計画書)'!$I$184:$J$187,$C78),BB$8,"")</f>
        <v/>
      </c>
      <c r="BC78" s="407" t="str">
        <f>IF(COUNTIF('別紙1-4(研修内容計画書)'!$I$188:$J$191,$C78),BC$8,"")</f>
        <v/>
      </c>
      <c r="BD78" s="407" t="str">
        <f>IF(COUNTIF('別紙1-4(研修内容計画書)'!$I$192:$J$195,$C78),BD$8,"")</f>
        <v/>
      </c>
      <c r="BE78" s="407" t="str">
        <f>IF(COUNTIF('別紙1-4(研修内容計画書)'!$I$196:$J$199,$C78),BE$8,"")</f>
        <v/>
      </c>
      <c r="BF78" s="407" t="str">
        <f>IF(COUNTIF('別紙1-4(研修内容計画書)'!$I$200:$J$203,$C78),BF$8,"")</f>
        <v/>
      </c>
      <c r="BG78" s="407" t="str">
        <f>IF(COUNTIF('別紙1-4(研修内容計画書)'!$I$204:$J$207,$C78),BG$8,"")</f>
        <v/>
      </c>
      <c r="BH78" s="407" t="str">
        <f>IF(COUNTIF('別紙1-4(研修内容計画書)'!$I$208:$J$211,$C78),BH$8,"")</f>
        <v/>
      </c>
      <c r="BI78" s="407" t="str">
        <f>IF(COUNTIF('別紙1-4(研修内容計画書)'!$I$212:$J$215,$C78),BI$8,"")</f>
        <v/>
      </c>
      <c r="BJ78" s="407" t="str">
        <f>IF(COUNTIF('別紙1-4(研修内容計画書)'!$I$216:$J$219,$C78),BJ$8,"")</f>
        <v/>
      </c>
      <c r="BK78" s="407" t="str">
        <f>IF(COUNTIF('別紙1-4(研修内容計画書)'!$I$220:$J$223,$C78),BK$8,"")</f>
        <v/>
      </c>
      <c r="BL78" s="407" t="str">
        <f>IF(COUNTIF('別紙1-4(研修内容計画書)'!$I$224:$J$227,$C78),BL$8,"")</f>
        <v/>
      </c>
      <c r="BM78" s="407" t="str">
        <f>IF(COUNTIF('別紙1-4(研修内容計画書)'!$I$228:$J$231,$C78),BM$8,"")</f>
        <v/>
      </c>
      <c r="BN78" s="407" t="str">
        <f>IF(COUNTIF('別紙1-4(研修内容計画書)'!$I$232:$J$235,$C78),BN$8,"")</f>
        <v/>
      </c>
      <c r="BO78" s="407" t="str">
        <f>IF(COUNTIF('別紙1-4(研修内容計画書)'!$I$236:$J$239,$C78),BO$8,"")</f>
        <v/>
      </c>
      <c r="BP78" s="407" t="str">
        <f>IF(COUNTIF('別紙1-4(研修内容計画書)'!$I$240:$J$243,$C78),BP$8,"")</f>
        <v/>
      </c>
      <c r="BQ78" s="407" t="str">
        <f>IF(COUNTIF('別紙1-4(研修内容計画書)'!$I$244:$J$247,$C78),BQ$8,"")</f>
        <v/>
      </c>
      <c r="BR78" s="407" t="str">
        <f>IF(COUNTIF('別紙1-4(研修内容計画書)'!$I$248:$J$251,$C78),BR$8,"")</f>
        <v/>
      </c>
      <c r="BS78" s="407" t="str">
        <f>IF(COUNTIF('別紙1-4(研修内容計画書)'!$I$252:$J$255,$C78),BS$8,"")</f>
        <v/>
      </c>
      <c r="BT78" s="407" t="str">
        <f>IF(COUNTIF('別紙1-4(研修内容計画書)'!$I$256:$J$259,$C78),BT$8,"")</f>
        <v/>
      </c>
      <c r="BU78" s="407" t="str">
        <f>IF(COUNTIF('別紙1-4(研修内容計画書)'!$I$260:$J$263,$C78),BU$8,"")</f>
        <v/>
      </c>
      <c r="BV78" s="407" t="str">
        <f>IF(COUNTIF('別紙1-4(研修内容計画書)'!$I$264:$J$267,$C78),BV$8,"")</f>
        <v/>
      </c>
      <c r="BW78" s="407" t="str">
        <f>IF(COUNTIF('別紙1-4(研修内容計画書)'!$I$268:$J$271,$C78),BW$8,"")</f>
        <v/>
      </c>
      <c r="BX78" s="407" t="str">
        <f>IF(COUNTIF('別紙1-4(研修内容計画書)'!$I$272:$J$275,$C78),BX$8,"")</f>
        <v/>
      </c>
      <c r="BY78" s="407" t="str">
        <f>IF(COUNTIF('別紙1-4(研修内容計画書)'!$I$276:$J$279,$C78),BY$8,"")</f>
        <v/>
      </c>
      <c r="BZ78" s="407" t="str">
        <f>IF(COUNTIF('別紙1-4(研修内容計画書)'!$I$280:$J$283,$C78),BZ$8,"")</f>
        <v/>
      </c>
      <c r="CA78" s="407" t="str">
        <f>IF(COUNTIF('別紙1-4(研修内容計画書)'!$I$284:$J$287,$C78),CA$8,"")</f>
        <v/>
      </c>
      <c r="CB78" s="407" t="str">
        <f>IF(COUNTIF('別紙1-4(研修内容計画書)'!$I$288:$J$291,$C78),CB$8,"")</f>
        <v/>
      </c>
      <c r="CC78" s="407" t="str">
        <f>IF(COUNTIF('別紙1-4(研修内容計画書)'!$I$292:$J$295,$C78),CC$8,"")</f>
        <v/>
      </c>
      <c r="CD78" s="408"/>
      <c r="CE78" s="409"/>
      <c r="CF78" s="132"/>
    </row>
    <row r="79" spans="1:84" ht="18.75" customHeight="1">
      <c r="A79" s="416">
        <v>66</v>
      </c>
      <c r="B79" s="417" t="str">
        <f>IF(AND('別紙1-7(研修責任者教育担当者)'!E83="〇",'別紙1-7(研修責任者教育担当者)'!F83="〇"),"専任・兼任",IF('別紙1-7(研修責任者教育担当者)'!E83="〇","専任",IF('別紙1-7(研修責任者教育担当者)'!F83="〇","兼任","")))</f>
        <v/>
      </c>
      <c r="C79" s="418">
        <f>VLOOKUP(A79,'別紙1-7(研修責任者教育担当者)'!$B$18:$C$97,2,0)</f>
        <v>0</v>
      </c>
      <c r="D79" s="464" t="s">
        <v>206</v>
      </c>
      <c r="E79" s="465"/>
      <c r="F79" s="403" t="e">
        <f t="shared" si="9"/>
        <v>#DIV/0!</v>
      </c>
      <c r="G79" s="404" t="e">
        <f t="shared" si="7"/>
        <v>#DIV/0!</v>
      </c>
      <c r="H79" s="405">
        <f t="shared" si="8"/>
        <v>0</v>
      </c>
      <c r="I79" s="405"/>
      <c r="J79" s="406" t="str">
        <f>IF(COUNTIF('別紙1-4(研修内容計画書)'!$I$8:$J$11,$C79),J$8,"")</f>
        <v/>
      </c>
      <c r="K79" s="407" t="str">
        <f>IF(COUNTIF('別紙1-4(研修内容計画書)'!$I$12:$J$15,$C79),K$8,"")</f>
        <v/>
      </c>
      <c r="L79" s="407" t="str">
        <f>IF(COUNTIF('別紙1-4(研修内容計画書)'!$I$16:$J$19,$C79),L$8,"")</f>
        <v/>
      </c>
      <c r="M79" s="407" t="str">
        <f>IF(COUNTIF('別紙1-4(研修内容計画書)'!$I$20:$J$23,$C79),M$8,"")</f>
        <v/>
      </c>
      <c r="N79" s="407" t="str">
        <f>IF(COUNTIF('別紙1-4(研修内容計画書)'!$I$24:$J$27,$C79),N$8,"")</f>
        <v/>
      </c>
      <c r="O79" s="407" t="str">
        <f>IF(COUNTIF('別紙1-4(研修内容計画書)'!$I$28:$J$31,$C79),O$8,"")</f>
        <v/>
      </c>
      <c r="P79" s="407" t="str">
        <f>IF(COUNTIF('別紙1-4(研修内容計画書)'!$I$32:$J$35,$C79),P$8,"")</f>
        <v/>
      </c>
      <c r="Q79" s="407" t="str">
        <f>IF(COUNTIF('別紙1-4(研修内容計画書)'!$I$36:$J$39,$C79),Q$8,"")</f>
        <v/>
      </c>
      <c r="R79" s="407" t="str">
        <f>IF(COUNTIF('別紙1-4(研修内容計画書)'!$I$40:$J$43,$C79),R$8,"")</f>
        <v/>
      </c>
      <c r="S79" s="407" t="str">
        <f>IF(COUNTIF('別紙1-4(研修内容計画書)'!$I$44:$J$47,$C79),S$8,"")</f>
        <v/>
      </c>
      <c r="T79" s="407" t="str">
        <f>IF(COUNTIF('別紙1-4(研修内容計画書)'!$I$48:$J$51,$C79),T$8,"")</f>
        <v/>
      </c>
      <c r="U79" s="407" t="str">
        <f>IF(COUNTIF('別紙1-4(研修内容計画書)'!$I$52:$J$55,$C79),U$8,"")</f>
        <v/>
      </c>
      <c r="V79" s="407" t="str">
        <f>IF(COUNTIF('別紙1-4(研修内容計画書)'!$I$56:$J$59,$C79),V$8,"")</f>
        <v/>
      </c>
      <c r="W79" s="407" t="str">
        <f>IF(COUNTIF('別紙1-4(研修内容計画書)'!$I$60:$J$63,$C79),W$8,"")</f>
        <v/>
      </c>
      <c r="X79" s="407" t="str">
        <f>IF(COUNTIF('別紙1-4(研修内容計画書)'!$I$64:$J$67,$C79),X$8,"")</f>
        <v/>
      </c>
      <c r="Y79" s="407" t="str">
        <f>IF(COUNTIF('別紙1-4(研修内容計画書)'!$I$68:$J$71,$C79),Y$8,"")</f>
        <v/>
      </c>
      <c r="Z79" s="407" t="str">
        <f>IF(COUNTIF('別紙1-4(研修内容計画書)'!$I$72:$J$75,$C79),Z$8,"")</f>
        <v/>
      </c>
      <c r="AA79" s="407" t="str">
        <f>IF(COUNTIF('別紙1-4(研修内容計画書)'!$I$76:$J$79,$C79),AA$8,"")</f>
        <v/>
      </c>
      <c r="AB79" s="407" t="str">
        <f>IF(COUNTIF('別紙1-4(研修内容計画書)'!$I$80:$J$83,$C79),AB$8,"")</f>
        <v/>
      </c>
      <c r="AC79" s="407" t="str">
        <f>IF(COUNTIF('別紙1-4(研修内容計画書)'!$I$84:$J$87,$C79),AC$8,"")</f>
        <v/>
      </c>
      <c r="AD79" s="407" t="str">
        <f>IF(COUNTIF('別紙1-4(研修内容計画書)'!$I$88:$J$91,$C79),AD$8,"")</f>
        <v/>
      </c>
      <c r="AE79" s="407" t="str">
        <f>IF(COUNTIF('別紙1-4(研修内容計画書)'!$I$92:$J$95,$C79),AE$8,"")</f>
        <v/>
      </c>
      <c r="AF79" s="407" t="str">
        <f>IF(COUNTIF('別紙1-4(研修内容計画書)'!$I$96:$J$99,$C79),AF$8,"")</f>
        <v/>
      </c>
      <c r="AG79" s="407" t="str">
        <f>IF(COUNTIF('別紙1-4(研修内容計画書)'!$I$100:$J$103,$C79),AG$8,"")</f>
        <v/>
      </c>
      <c r="AH79" s="407" t="str">
        <f>IF(COUNTIF('別紙1-4(研修内容計画書)'!$I$104:$J$107,$C79),AH$8,"")</f>
        <v/>
      </c>
      <c r="AI79" s="407" t="str">
        <f>IF(COUNTIF('別紙1-4(研修内容計画書)'!$I$108:$J$111,$C79),AI$8,"")</f>
        <v/>
      </c>
      <c r="AJ79" s="407" t="str">
        <f>IF(COUNTIF('別紙1-4(研修内容計画書)'!$I$112:$J$115,$C79),AJ$8,"")</f>
        <v/>
      </c>
      <c r="AK79" s="407" t="str">
        <f>IF(COUNTIF('別紙1-4(研修内容計画書)'!$I$116:$J$119,$C79),AK$8,"")</f>
        <v/>
      </c>
      <c r="AL79" s="407" t="str">
        <f>IF(COUNTIF('別紙1-4(研修内容計画書)'!$I$120:$J$123,$C79),AL$8,"")</f>
        <v/>
      </c>
      <c r="AM79" s="407" t="str">
        <f>IF(COUNTIF('別紙1-4(研修内容計画書)'!$I$124:$J$127,$C79),AM$8,"")</f>
        <v/>
      </c>
      <c r="AN79" s="407" t="str">
        <f>IF(COUNTIF('別紙1-4(研修内容計画書)'!$I$128:$J$131,$C79),AN$8,"")</f>
        <v/>
      </c>
      <c r="AO79" s="407" t="str">
        <f>IF(COUNTIF('別紙1-4(研修内容計画書)'!$I$132:$J$135,$C79),AO$8,"")</f>
        <v/>
      </c>
      <c r="AP79" s="407" t="str">
        <f>IF(COUNTIF('別紙1-4(研修内容計画書)'!$I$136:$J$139,$C79),AP$8,"")</f>
        <v/>
      </c>
      <c r="AQ79" s="407" t="str">
        <f>IF(COUNTIF('別紙1-4(研修内容計画書)'!$I$140:$J$143,$C79),AQ$8,"")</f>
        <v/>
      </c>
      <c r="AR79" s="407" t="str">
        <f>IF(COUNTIF('別紙1-4(研修内容計画書)'!$I$144:$J$147,$C79),AR$8,"")</f>
        <v/>
      </c>
      <c r="AS79" s="407" t="str">
        <f>IF(COUNTIF('別紙1-4(研修内容計画書)'!$I$148:$J$151,$C79),AS$8,"")</f>
        <v/>
      </c>
      <c r="AT79" s="407" t="str">
        <f>IF(COUNTIF('別紙1-4(研修内容計画書)'!$I$152:$J$155,$C79),AT$8,"")</f>
        <v/>
      </c>
      <c r="AU79" s="407" t="str">
        <f>IF(COUNTIF('別紙1-4(研修内容計画書)'!$I$156:$J$159,$C79),AU$8,"")</f>
        <v/>
      </c>
      <c r="AV79" s="407" t="str">
        <f>IF(COUNTIF('別紙1-4(研修内容計画書)'!$I$160:$J$163,$C79),AV$8,"")</f>
        <v/>
      </c>
      <c r="AW79" s="407" t="str">
        <f>IF(COUNTIF('別紙1-4(研修内容計画書)'!$I$164:$J$167,$C79),AW$8,"")</f>
        <v/>
      </c>
      <c r="AX79" s="407" t="str">
        <f>IF(COUNTIF('別紙1-4(研修内容計画書)'!$I$168:$J$171,$C79),AX$8,"")</f>
        <v/>
      </c>
      <c r="AY79" s="407" t="str">
        <f>IF(COUNTIF('別紙1-4(研修内容計画書)'!$I$172:$J$175,$C79),AY$8,"")</f>
        <v/>
      </c>
      <c r="AZ79" s="407" t="str">
        <f>IF(COUNTIF('別紙1-4(研修内容計画書)'!$I$176:$J$179,$C79),AZ$8,"")</f>
        <v/>
      </c>
      <c r="BA79" s="407" t="str">
        <f>IF(COUNTIF('別紙1-4(研修内容計画書)'!$I$180:$J$183,$C79),BA$8,"")</f>
        <v/>
      </c>
      <c r="BB79" s="407" t="str">
        <f>IF(COUNTIF('別紙1-4(研修内容計画書)'!$I$184:$J$187,$C79),BB$8,"")</f>
        <v/>
      </c>
      <c r="BC79" s="407" t="str">
        <f>IF(COUNTIF('別紙1-4(研修内容計画書)'!$I$188:$J$191,$C79),BC$8,"")</f>
        <v/>
      </c>
      <c r="BD79" s="407" t="str">
        <f>IF(COUNTIF('別紙1-4(研修内容計画書)'!$I$192:$J$195,$C79),BD$8,"")</f>
        <v/>
      </c>
      <c r="BE79" s="407" t="str">
        <f>IF(COUNTIF('別紙1-4(研修内容計画書)'!$I$196:$J$199,$C79),BE$8,"")</f>
        <v/>
      </c>
      <c r="BF79" s="407" t="str">
        <f>IF(COUNTIF('別紙1-4(研修内容計画書)'!$I$200:$J$203,$C79),BF$8,"")</f>
        <v/>
      </c>
      <c r="BG79" s="407" t="str">
        <f>IF(COUNTIF('別紙1-4(研修内容計画書)'!$I$204:$J$207,$C79),BG$8,"")</f>
        <v/>
      </c>
      <c r="BH79" s="407" t="str">
        <f>IF(COUNTIF('別紙1-4(研修内容計画書)'!$I$208:$J$211,$C79),BH$8,"")</f>
        <v/>
      </c>
      <c r="BI79" s="407" t="str">
        <f>IF(COUNTIF('別紙1-4(研修内容計画書)'!$I$212:$J$215,$C79),BI$8,"")</f>
        <v/>
      </c>
      <c r="BJ79" s="407" t="str">
        <f>IF(COUNTIF('別紙1-4(研修内容計画書)'!$I$216:$J$219,$C79),BJ$8,"")</f>
        <v/>
      </c>
      <c r="BK79" s="407" t="str">
        <f>IF(COUNTIF('別紙1-4(研修内容計画書)'!$I$220:$J$223,$C79),BK$8,"")</f>
        <v/>
      </c>
      <c r="BL79" s="407" t="str">
        <f>IF(COUNTIF('別紙1-4(研修内容計画書)'!$I$224:$J$227,$C79),BL$8,"")</f>
        <v/>
      </c>
      <c r="BM79" s="407" t="str">
        <f>IF(COUNTIF('別紙1-4(研修内容計画書)'!$I$228:$J$231,$C79),BM$8,"")</f>
        <v/>
      </c>
      <c r="BN79" s="407" t="str">
        <f>IF(COUNTIF('別紙1-4(研修内容計画書)'!$I$232:$J$235,$C79),BN$8,"")</f>
        <v/>
      </c>
      <c r="BO79" s="407" t="str">
        <f>IF(COUNTIF('別紙1-4(研修内容計画書)'!$I$236:$J$239,$C79),BO$8,"")</f>
        <v/>
      </c>
      <c r="BP79" s="407" t="str">
        <f>IF(COUNTIF('別紙1-4(研修内容計画書)'!$I$240:$J$243,$C79),BP$8,"")</f>
        <v/>
      </c>
      <c r="BQ79" s="407" t="str">
        <f>IF(COUNTIF('別紙1-4(研修内容計画書)'!$I$244:$J$247,$C79),BQ$8,"")</f>
        <v/>
      </c>
      <c r="BR79" s="407" t="str">
        <f>IF(COUNTIF('別紙1-4(研修内容計画書)'!$I$248:$J$251,$C79),BR$8,"")</f>
        <v/>
      </c>
      <c r="BS79" s="407" t="str">
        <f>IF(COUNTIF('別紙1-4(研修内容計画書)'!$I$252:$J$255,$C79),BS$8,"")</f>
        <v/>
      </c>
      <c r="BT79" s="407" t="str">
        <f>IF(COUNTIF('別紙1-4(研修内容計画書)'!$I$256:$J$259,$C79),BT$8,"")</f>
        <v/>
      </c>
      <c r="BU79" s="407" t="str">
        <f>IF(COUNTIF('別紙1-4(研修内容計画書)'!$I$260:$J$263,$C79),BU$8,"")</f>
        <v/>
      </c>
      <c r="BV79" s="407" t="str">
        <f>IF(COUNTIF('別紙1-4(研修内容計画書)'!$I$264:$J$267,$C79),BV$8,"")</f>
        <v/>
      </c>
      <c r="BW79" s="407" t="str">
        <f>IF(COUNTIF('別紙1-4(研修内容計画書)'!$I$268:$J$271,$C79),BW$8,"")</f>
        <v/>
      </c>
      <c r="BX79" s="407" t="str">
        <f>IF(COUNTIF('別紙1-4(研修内容計画書)'!$I$272:$J$275,$C79),BX$8,"")</f>
        <v/>
      </c>
      <c r="BY79" s="407" t="str">
        <f>IF(COUNTIF('別紙1-4(研修内容計画書)'!$I$276:$J$279,$C79),BY$8,"")</f>
        <v/>
      </c>
      <c r="BZ79" s="407" t="str">
        <f>IF(COUNTIF('別紙1-4(研修内容計画書)'!$I$280:$J$283,$C79),BZ$8,"")</f>
        <v/>
      </c>
      <c r="CA79" s="407" t="str">
        <f>IF(COUNTIF('別紙1-4(研修内容計画書)'!$I$284:$J$287,$C79),CA$8,"")</f>
        <v/>
      </c>
      <c r="CB79" s="407" t="str">
        <f>IF(COUNTIF('別紙1-4(研修内容計画書)'!$I$288:$J$291,$C79),CB$8,"")</f>
        <v/>
      </c>
      <c r="CC79" s="407" t="str">
        <f>IF(COUNTIF('別紙1-4(研修内容計画書)'!$I$292:$J$295,$C79),CC$8,"")</f>
        <v/>
      </c>
      <c r="CD79" s="408"/>
      <c r="CE79" s="409"/>
      <c r="CF79" s="132"/>
    </row>
    <row r="80" spans="1:84" ht="18.75" customHeight="1">
      <c r="A80" s="416">
        <v>67</v>
      </c>
      <c r="B80" s="417" t="str">
        <f>IF(AND('別紙1-7(研修責任者教育担当者)'!E84="〇",'別紙1-7(研修責任者教育担当者)'!F84="〇"),"専任・兼任",IF('別紙1-7(研修責任者教育担当者)'!E84="〇","専任",IF('別紙1-7(研修責任者教育担当者)'!F84="〇","兼任","")))</f>
        <v/>
      </c>
      <c r="C80" s="418">
        <f>VLOOKUP(A80,'別紙1-7(研修責任者教育担当者)'!$B$18:$C$97,2,0)</f>
        <v>0</v>
      </c>
      <c r="D80" s="464" t="s">
        <v>206</v>
      </c>
      <c r="E80" s="465"/>
      <c r="F80" s="403" t="e">
        <f t="shared" si="9"/>
        <v>#DIV/0!</v>
      </c>
      <c r="G80" s="404" t="e">
        <f t="shared" si="7"/>
        <v>#DIV/0!</v>
      </c>
      <c r="H80" s="405">
        <f t="shared" si="8"/>
        <v>0</v>
      </c>
      <c r="I80" s="405"/>
      <c r="J80" s="406" t="str">
        <f>IF(COUNTIF('別紙1-4(研修内容計画書)'!$I$8:$J$11,$C80),J$8,"")</f>
        <v/>
      </c>
      <c r="K80" s="407" t="str">
        <f>IF(COUNTIF('別紙1-4(研修内容計画書)'!$I$12:$J$15,$C80),K$8,"")</f>
        <v/>
      </c>
      <c r="L80" s="407" t="str">
        <f>IF(COUNTIF('別紙1-4(研修内容計画書)'!$I$16:$J$19,$C80),L$8,"")</f>
        <v/>
      </c>
      <c r="M80" s="407" t="str">
        <f>IF(COUNTIF('別紙1-4(研修内容計画書)'!$I$20:$J$23,$C80),M$8,"")</f>
        <v/>
      </c>
      <c r="N80" s="407" t="str">
        <f>IF(COUNTIF('別紙1-4(研修内容計画書)'!$I$24:$J$27,$C80),N$8,"")</f>
        <v/>
      </c>
      <c r="O80" s="407" t="str">
        <f>IF(COUNTIF('別紙1-4(研修内容計画書)'!$I$28:$J$31,$C80),O$8,"")</f>
        <v/>
      </c>
      <c r="P80" s="407" t="str">
        <f>IF(COUNTIF('別紙1-4(研修内容計画書)'!$I$32:$J$35,$C80),P$8,"")</f>
        <v/>
      </c>
      <c r="Q80" s="407" t="str">
        <f>IF(COUNTIF('別紙1-4(研修内容計画書)'!$I$36:$J$39,$C80),Q$8,"")</f>
        <v/>
      </c>
      <c r="R80" s="407" t="str">
        <f>IF(COUNTIF('別紙1-4(研修内容計画書)'!$I$40:$J$43,$C80),R$8,"")</f>
        <v/>
      </c>
      <c r="S80" s="407" t="str">
        <f>IF(COUNTIF('別紙1-4(研修内容計画書)'!$I$44:$J$47,$C80),S$8,"")</f>
        <v/>
      </c>
      <c r="T80" s="407" t="str">
        <f>IF(COUNTIF('別紙1-4(研修内容計画書)'!$I$48:$J$51,$C80),T$8,"")</f>
        <v/>
      </c>
      <c r="U80" s="407" t="str">
        <f>IF(COUNTIF('別紙1-4(研修内容計画書)'!$I$52:$J$55,$C80),U$8,"")</f>
        <v/>
      </c>
      <c r="V80" s="407" t="str">
        <f>IF(COUNTIF('別紙1-4(研修内容計画書)'!$I$56:$J$59,$C80),V$8,"")</f>
        <v/>
      </c>
      <c r="W80" s="407" t="str">
        <f>IF(COUNTIF('別紙1-4(研修内容計画書)'!$I$60:$J$63,$C80),W$8,"")</f>
        <v/>
      </c>
      <c r="X80" s="407" t="str">
        <f>IF(COUNTIF('別紙1-4(研修内容計画書)'!$I$64:$J$67,$C80),X$8,"")</f>
        <v/>
      </c>
      <c r="Y80" s="407" t="str">
        <f>IF(COUNTIF('別紙1-4(研修内容計画書)'!$I$68:$J$71,$C80),Y$8,"")</f>
        <v/>
      </c>
      <c r="Z80" s="407" t="str">
        <f>IF(COUNTIF('別紙1-4(研修内容計画書)'!$I$72:$J$75,$C80),Z$8,"")</f>
        <v/>
      </c>
      <c r="AA80" s="407" t="str">
        <f>IF(COUNTIF('別紙1-4(研修内容計画書)'!$I$76:$J$79,$C80),AA$8,"")</f>
        <v/>
      </c>
      <c r="AB80" s="407" t="str">
        <f>IF(COUNTIF('別紙1-4(研修内容計画書)'!$I$80:$J$83,$C80),AB$8,"")</f>
        <v/>
      </c>
      <c r="AC80" s="407" t="str">
        <f>IF(COUNTIF('別紙1-4(研修内容計画書)'!$I$84:$J$87,$C80),AC$8,"")</f>
        <v/>
      </c>
      <c r="AD80" s="407" t="str">
        <f>IF(COUNTIF('別紙1-4(研修内容計画書)'!$I$88:$J$91,$C80),AD$8,"")</f>
        <v/>
      </c>
      <c r="AE80" s="407" t="str">
        <f>IF(COUNTIF('別紙1-4(研修内容計画書)'!$I$92:$J$95,$C80),AE$8,"")</f>
        <v/>
      </c>
      <c r="AF80" s="407" t="str">
        <f>IF(COUNTIF('別紙1-4(研修内容計画書)'!$I$96:$J$99,$C80),AF$8,"")</f>
        <v/>
      </c>
      <c r="AG80" s="407" t="str">
        <f>IF(COUNTIF('別紙1-4(研修内容計画書)'!$I$100:$J$103,$C80),AG$8,"")</f>
        <v/>
      </c>
      <c r="AH80" s="407" t="str">
        <f>IF(COUNTIF('別紙1-4(研修内容計画書)'!$I$104:$J$107,$C80),AH$8,"")</f>
        <v/>
      </c>
      <c r="AI80" s="407" t="str">
        <f>IF(COUNTIF('別紙1-4(研修内容計画書)'!$I$108:$J$111,$C80),AI$8,"")</f>
        <v/>
      </c>
      <c r="AJ80" s="407" t="str">
        <f>IF(COUNTIF('別紙1-4(研修内容計画書)'!$I$112:$J$115,$C80),AJ$8,"")</f>
        <v/>
      </c>
      <c r="AK80" s="407" t="str">
        <f>IF(COUNTIF('別紙1-4(研修内容計画書)'!$I$116:$J$119,$C80),AK$8,"")</f>
        <v/>
      </c>
      <c r="AL80" s="407" t="str">
        <f>IF(COUNTIF('別紙1-4(研修内容計画書)'!$I$120:$J$123,$C80),AL$8,"")</f>
        <v/>
      </c>
      <c r="AM80" s="407" t="str">
        <f>IF(COUNTIF('別紙1-4(研修内容計画書)'!$I$124:$J$127,$C80),AM$8,"")</f>
        <v/>
      </c>
      <c r="AN80" s="407" t="str">
        <f>IF(COUNTIF('別紙1-4(研修内容計画書)'!$I$128:$J$131,$C80),AN$8,"")</f>
        <v/>
      </c>
      <c r="AO80" s="407" t="str">
        <f>IF(COUNTIF('別紙1-4(研修内容計画書)'!$I$132:$J$135,$C80),AO$8,"")</f>
        <v/>
      </c>
      <c r="AP80" s="407" t="str">
        <f>IF(COUNTIF('別紙1-4(研修内容計画書)'!$I$136:$J$139,$C80),AP$8,"")</f>
        <v/>
      </c>
      <c r="AQ80" s="407" t="str">
        <f>IF(COUNTIF('別紙1-4(研修内容計画書)'!$I$140:$J$143,$C80),AQ$8,"")</f>
        <v/>
      </c>
      <c r="AR80" s="407" t="str">
        <f>IF(COUNTIF('別紙1-4(研修内容計画書)'!$I$144:$J$147,$C80),AR$8,"")</f>
        <v/>
      </c>
      <c r="AS80" s="407" t="str">
        <f>IF(COUNTIF('別紙1-4(研修内容計画書)'!$I$148:$J$151,$C80),AS$8,"")</f>
        <v/>
      </c>
      <c r="AT80" s="407" t="str">
        <f>IF(COUNTIF('別紙1-4(研修内容計画書)'!$I$152:$J$155,$C80),AT$8,"")</f>
        <v/>
      </c>
      <c r="AU80" s="407" t="str">
        <f>IF(COUNTIF('別紙1-4(研修内容計画書)'!$I$156:$J$159,$C80),AU$8,"")</f>
        <v/>
      </c>
      <c r="AV80" s="407" t="str">
        <f>IF(COUNTIF('別紙1-4(研修内容計画書)'!$I$160:$J$163,$C80),AV$8,"")</f>
        <v/>
      </c>
      <c r="AW80" s="407" t="str">
        <f>IF(COUNTIF('別紙1-4(研修内容計画書)'!$I$164:$J$167,$C80),AW$8,"")</f>
        <v/>
      </c>
      <c r="AX80" s="407" t="str">
        <f>IF(COUNTIF('別紙1-4(研修内容計画書)'!$I$168:$J$171,$C80),AX$8,"")</f>
        <v/>
      </c>
      <c r="AY80" s="407" t="str">
        <f>IF(COUNTIF('別紙1-4(研修内容計画書)'!$I$172:$J$175,$C80),AY$8,"")</f>
        <v/>
      </c>
      <c r="AZ80" s="407" t="str">
        <f>IF(COUNTIF('別紙1-4(研修内容計画書)'!$I$176:$J$179,$C80),AZ$8,"")</f>
        <v/>
      </c>
      <c r="BA80" s="407" t="str">
        <f>IF(COUNTIF('別紙1-4(研修内容計画書)'!$I$180:$J$183,$C80),BA$8,"")</f>
        <v/>
      </c>
      <c r="BB80" s="407" t="str">
        <f>IF(COUNTIF('別紙1-4(研修内容計画書)'!$I$184:$J$187,$C80),BB$8,"")</f>
        <v/>
      </c>
      <c r="BC80" s="407" t="str">
        <f>IF(COUNTIF('別紙1-4(研修内容計画書)'!$I$188:$J$191,$C80),BC$8,"")</f>
        <v/>
      </c>
      <c r="BD80" s="407" t="str">
        <f>IF(COUNTIF('別紙1-4(研修内容計画書)'!$I$192:$J$195,$C80),BD$8,"")</f>
        <v/>
      </c>
      <c r="BE80" s="407" t="str">
        <f>IF(COUNTIF('別紙1-4(研修内容計画書)'!$I$196:$J$199,$C80),BE$8,"")</f>
        <v/>
      </c>
      <c r="BF80" s="407" t="str">
        <f>IF(COUNTIF('別紙1-4(研修内容計画書)'!$I$200:$J$203,$C80),BF$8,"")</f>
        <v/>
      </c>
      <c r="BG80" s="407" t="str">
        <f>IF(COUNTIF('別紙1-4(研修内容計画書)'!$I$204:$J$207,$C80),BG$8,"")</f>
        <v/>
      </c>
      <c r="BH80" s="407" t="str">
        <f>IF(COUNTIF('別紙1-4(研修内容計画書)'!$I$208:$J$211,$C80),BH$8,"")</f>
        <v/>
      </c>
      <c r="BI80" s="407" t="str">
        <f>IF(COUNTIF('別紙1-4(研修内容計画書)'!$I$212:$J$215,$C80),BI$8,"")</f>
        <v/>
      </c>
      <c r="BJ80" s="407" t="str">
        <f>IF(COUNTIF('別紙1-4(研修内容計画書)'!$I$216:$J$219,$C80),BJ$8,"")</f>
        <v/>
      </c>
      <c r="BK80" s="407" t="str">
        <f>IF(COUNTIF('別紙1-4(研修内容計画書)'!$I$220:$J$223,$C80),BK$8,"")</f>
        <v/>
      </c>
      <c r="BL80" s="407" t="str">
        <f>IF(COUNTIF('別紙1-4(研修内容計画書)'!$I$224:$J$227,$C80),BL$8,"")</f>
        <v/>
      </c>
      <c r="BM80" s="407" t="str">
        <f>IF(COUNTIF('別紙1-4(研修内容計画書)'!$I$228:$J$231,$C80),BM$8,"")</f>
        <v/>
      </c>
      <c r="BN80" s="407" t="str">
        <f>IF(COUNTIF('別紙1-4(研修内容計画書)'!$I$232:$J$235,$C80),BN$8,"")</f>
        <v/>
      </c>
      <c r="BO80" s="407" t="str">
        <f>IF(COUNTIF('別紙1-4(研修内容計画書)'!$I$236:$J$239,$C80),BO$8,"")</f>
        <v/>
      </c>
      <c r="BP80" s="407" t="str">
        <f>IF(COUNTIF('別紙1-4(研修内容計画書)'!$I$240:$J$243,$C80),BP$8,"")</f>
        <v/>
      </c>
      <c r="BQ80" s="407" t="str">
        <f>IF(COUNTIF('別紙1-4(研修内容計画書)'!$I$244:$J$247,$C80),BQ$8,"")</f>
        <v/>
      </c>
      <c r="BR80" s="407" t="str">
        <f>IF(COUNTIF('別紙1-4(研修内容計画書)'!$I$248:$J$251,$C80),BR$8,"")</f>
        <v/>
      </c>
      <c r="BS80" s="407" t="str">
        <f>IF(COUNTIF('別紙1-4(研修内容計画書)'!$I$252:$J$255,$C80),BS$8,"")</f>
        <v/>
      </c>
      <c r="BT80" s="407" t="str">
        <f>IF(COUNTIF('別紙1-4(研修内容計画書)'!$I$256:$J$259,$C80),BT$8,"")</f>
        <v/>
      </c>
      <c r="BU80" s="407" t="str">
        <f>IF(COUNTIF('別紙1-4(研修内容計画書)'!$I$260:$J$263,$C80),BU$8,"")</f>
        <v/>
      </c>
      <c r="BV80" s="407" t="str">
        <f>IF(COUNTIF('別紙1-4(研修内容計画書)'!$I$264:$J$267,$C80),BV$8,"")</f>
        <v/>
      </c>
      <c r="BW80" s="407" t="str">
        <f>IF(COUNTIF('別紙1-4(研修内容計画書)'!$I$268:$J$271,$C80),BW$8,"")</f>
        <v/>
      </c>
      <c r="BX80" s="407" t="str">
        <f>IF(COUNTIF('別紙1-4(研修内容計画書)'!$I$272:$J$275,$C80),BX$8,"")</f>
        <v/>
      </c>
      <c r="BY80" s="407" t="str">
        <f>IF(COUNTIF('別紙1-4(研修内容計画書)'!$I$276:$J$279,$C80),BY$8,"")</f>
        <v/>
      </c>
      <c r="BZ80" s="407" t="str">
        <f>IF(COUNTIF('別紙1-4(研修内容計画書)'!$I$280:$J$283,$C80),BZ$8,"")</f>
        <v/>
      </c>
      <c r="CA80" s="407" t="str">
        <f>IF(COUNTIF('別紙1-4(研修内容計画書)'!$I$284:$J$287,$C80),CA$8,"")</f>
        <v/>
      </c>
      <c r="CB80" s="407" t="str">
        <f>IF(COUNTIF('別紙1-4(研修内容計画書)'!$I$288:$J$291,$C80),CB$8,"")</f>
        <v/>
      </c>
      <c r="CC80" s="407" t="str">
        <f>IF(COUNTIF('別紙1-4(研修内容計画書)'!$I$292:$J$295,$C80),CC$8,"")</f>
        <v/>
      </c>
      <c r="CD80" s="408"/>
      <c r="CE80" s="409"/>
      <c r="CF80" s="132"/>
    </row>
    <row r="81" spans="1:84" ht="18.75" customHeight="1">
      <c r="A81" s="416">
        <v>68</v>
      </c>
      <c r="B81" s="417" t="str">
        <f>IF(AND('別紙1-7(研修責任者教育担当者)'!E85="〇",'別紙1-7(研修責任者教育担当者)'!F85="〇"),"専任・兼任",IF('別紙1-7(研修責任者教育担当者)'!E85="〇","専任",IF('別紙1-7(研修責任者教育担当者)'!F85="〇","兼任","")))</f>
        <v/>
      </c>
      <c r="C81" s="418">
        <f>VLOOKUP(A81,'別紙1-7(研修責任者教育担当者)'!$B$18:$C$97,2,0)</f>
        <v>0</v>
      </c>
      <c r="D81" s="464" t="s">
        <v>206</v>
      </c>
      <c r="E81" s="465"/>
      <c r="F81" s="403" t="e">
        <f t="shared" si="9"/>
        <v>#DIV/0!</v>
      </c>
      <c r="G81" s="404" t="e">
        <f t="shared" si="7"/>
        <v>#DIV/0!</v>
      </c>
      <c r="H81" s="405">
        <f t="shared" si="8"/>
        <v>0</v>
      </c>
      <c r="I81" s="405"/>
      <c r="J81" s="406" t="str">
        <f>IF(COUNTIF('別紙1-4(研修内容計画書)'!$I$8:$J$11,$C81),J$8,"")</f>
        <v/>
      </c>
      <c r="K81" s="407" t="str">
        <f>IF(COUNTIF('別紙1-4(研修内容計画書)'!$I$12:$J$15,$C81),K$8,"")</f>
        <v/>
      </c>
      <c r="L81" s="407" t="str">
        <f>IF(COUNTIF('別紙1-4(研修内容計画書)'!$I$16:$J$19,$C81),L$8,"")</f>
        <v/>
      </c>
      <c r="M81" s="407" t="str">
        <f>IF(COUNTIF('別紙1-4(研修内容計画書)'!$I$20:$J$23,$C81),M$8,"")</f>
        <v/>
      </c>
      <c r="N81" s="407" t="str">
        <f>IF(COUNTIF('別紙1-4(研修内容計画書)'!$I$24:$J$27,$C81),N$8,"")</f>
        <v/>
      </c>
      <c r="O81" s="407" t="str">
        <f>IF(COUNTIF('別紙1-4(研修内容計画書)'!$I$28:$J$31,$C81),O$8,"")</f>
        <v/>
      </c>
      <c r="P81" s="407" t="str">
        <f>IF(COUNTIF('別紙1-4(研修内容計画書)'!$I$32:$J$35,$C81),P$8,"")</f>
        <v/>
      </c>
      <c r="Q81" s="407" t="str">
        <f>IF(COUNTIF('別紙1-4(研修内容計画書)'!$I$36:$J$39,$C81),Q$8,"")</f>
        <v/>
      </c>
      <c r="R81" s="407" t="str">
        <f>IF(COUNTIF('別紙1-4(研修内容計画書)'!$I$40:$J$43,$C81),R$8,"")</f>
        <v/>
      </c>
      <c r="S81" s="407" t="str">
        <f>IF(COUNTIF('別紙1-4(研修内容計画書)'!$I$44:$J$47,$C81),S$8,"")</f>
        <v/>
      </c>
      <c r="T81" s="407" t="str">
        <f>IF(COUNTIF('別紙1-4(研修内容計画書)'!$I$48:$J$51,$C81),T$8,"")</f>
        <v/>
      </c>
      <c r="U81" s="407" t="str">
        <f>IF(COUNTIF('別紙1-4(研修内容計画書)'!$I$52:$J$55,$C81),U$8,"")</f>
        <v/>
      </c>
      <c r="V81" s="407" t="str">
        <f>IF(COUNTIF('別紙1-4(研修内容計画書)'!$I$56:$J$59,$C81),V$8,"")</f>
        <v/>
      </c>
      <c r="W81" s="407" t="str">
        <f>IF(COUNTIF('別紙1-4(研修内容計画書)'!$I$60:$J$63,$C81),W$8,"")</f>
        <v/>
      </c>
      <c r="X81" s="407" t="str">
        <f>IF(COUNTIF('別紙1-4(研修内容計画書)'!$I$64:$J$67,$C81),X$8,"")</f>
        <v/>
      </c>
      <c r="Y81" s="407" t="str">
        <f>IF(COUNTIF('別紙1-4(研修内容計画書)'!$I$68:$J$71,$C81),Y$8,"")</f>
        <v/>
      </c>
      <c r="Z81" s="407" t="str">
        <f>IF(COUNTIF('別紙1-4(研修内容計画書)'!$I$72:$J$75,$C81),Z$8,"")</f>
        <v/>
      </c>
      <c r="AA81" s="407" t="str">
        <f>IF(COUNTIF('別紙1-4(研修内容計画書)'!$I$76:$J$79,$C81),AA$8,"")</f>
        <v/>
      </c>
      <c r="AB81" s="407" t="str">
        <f>IF(COUNTIF('別紙1-4(研修内容計画書)'!$I$80:$J$83,$C81),AB$8,"")</f>
        <v/>
      </c>
      <c r="AC81" s="407" t="str">
        <f>IF(COUNTIF('別紙1-4(研修内容計画書)'!$I$84:$J$87,$C81),AC$8,"")</f>
        <v/>
      </c>
      <c r="AD81" s="407" t="str">
        <f>IF(COUNTIF('別紙1-4(研修内容計画書)'!$I$88:$J$91,$C81),AD$8,"")</f>
        <v/>
      </c>
      <c r="AE81" s="407" t="str">
        <f>IF(COUNTIF('別紙1-4(研修内容計画書)'!$I$92:$J$95,$C81),AE$8,"")</f>
        <v/>
      </c>
      <c r="AF81" s="407" t="str">
        <f>IF(COUNTIF('別紙1-4(研修内容計画書)'!$I$96:$J$99,$C81),AF$8,"")</f>
        <v/>
      </c>
      <c r="AG81" s="407" t="str">
        <f>IF(COUNTIF('別紙1-4(研修内容計画書)'!$I$100:$J$103,$C81),AG$8,"")</f>
        <v/>
      </c>
      <c r="AH81" s="407" t="str">
        <f>IF(COUNTIF('別紙1-4(研修内容計画書)'!$I$104:$J$107,$C81),AH$8,"")</f>
        <v/>
      </c>
      <c r="AI81" s="407" t="str">
        <f>IF(COUNTIF('別紙1-4(研修内容計画書)'!$I$108:$J$111,$C81),AI$8,"")</f>
        <v/>
      </c>
      <c r="AJ81" s="407" t="str">
        <f>IF(COUNTIF('別紙1-4(研修内容計画書)'!$I$112:$J$115,$C81),AJ$8,"")</f>
        <v/>
      </c>
      <c r="AK81" s="407" t="str">
        <f>IF(COUNTIF('別紙1-4(研修内容計画書)'!$I$116:$J$119,$C81),AK$8,"")</f>
        <v/>
      </c>
      <c r="AL81" s="407" t="str">
        <f>IF(COUNTIF('別紙1-4(研修内容計画書)'!$I$120:$J$123,$C81),AL$8,"")</f>
        <v/>
      </c>
      <c r="AM81" s="407" t="str">
        <f>IF(COUNTIF('別紙1-4(研修内容計画書)'!$I$124:$J$127,$C81),AM$8,"")</f>
        <v/>
      </c>
      <c r="AN81" s="407" t="str">
        <f>IF(COUNTIF('別紙1-4(研修内容計画書)'!$I$128:$J$131,$C81),AN$8,"")</f>
        <v/>
      </c>
      <c r="AO81" s="407" t="str">
        <f>IF(COUNTIF('別紙1-4(研修内容計画書)'!$I$132:$J$135,$C81),AO$8,"")</f>
        <v/>
      </c>
      <c r="AP81" s="407" t="str">
        <f>IF(COUNTIF('別紙1-4(研修内容計画書)'!$I$136:$J$139,$C81),AP$8,"")</f>
        <v/>
      </c>
      <c r="AQ81" s="407" t="str">
        <f>IF(COUNTIF('別紙1-4(研修内容計画書)'!$I$140:$J$143,$C81),AQ$8,"")</f>
        <v/>
      </c>
      <c r="AR81" s="407" t="str">
        <f>IF(COUNTIF('別紙1-4(研修内容計画書)'!$I$144:$J$147,$C81),AR$8,"")</f>
        <v/>
      </c>
      <c r="AS81" s="407" t="str">
        <f>IF(COUNTIF('別紙1-4(研修内容計画書)'!$I$148:$J$151,$C81),AS$8,"")</f>
        <v/>
      </c>
      <c r="AT81" s="407" t="str">
        <f>IF(COUNTIF('別紙1-4(研修内容計画書)'!$I$152:$J$155,$C81),AT$8,"")</f>
        <v/>
      </c>
      <c r="AU81" s="407" t="str">
        <f>IF(COUNTIF('別紙1-4(研修内容計画書)'!$I$156:$J$159,$C81),AU$8,"")</f>
        <v/>
      </c>
      <c r="AV81" s="407" t="str">
        <f>IF(COUNTIF('別紙1-4(研修内容計画書)'!$I$160:$J$163,$C81),AV$8,"")</f>
        <v/>
      </c>
      <c r="AW81" s="407" t="str">
        <f>IF(COUNTIF('別紙1-4(研修内容計画書)'!$I$164:$J$167,$C81),AW$8,"")</f>
        <v/>
      </c>
      <c r="AX81" s="407" t="str">
        <f>IF(COUNTIF('別紙1-4(研修内容計画書)'!$I$168:$J$171,$C81),AX$8,"")</f>
        <v/>
      </c>
      <c r="AY81" s="407" t="str">
        <f>IF(COUNTIF('別紙1-4(研修内容計画書)'!$I$172:$J$175,$C81),AY$8,"")</f>
        <v/>
      </c>
      <c r="AZ81" s="407" t="str">
        <f>IF(COUNTIF('別紙1-4(研修内容計画書)'!$I$176:$J$179,$C81),AZ$8,"")</f>
        <v/>
      </c>
      <c r="BA81" s="407" t="str">
        <f>IF(COUNTIF('別紙1-4(研修内容計画書)'!$I$180:$J$183,$C81),BA$8,"")</f>
        <v/>
      </c>
      <c r="BB81" s="407" t="str">
        <f>IF(COUNTIF('別紙1-4(研修内容計画書)'!$I$184:$J$187,$C81),BB$8,"")</f>
        <v/>
      </c>
      <c r="BC81" s="407" t="str">
        <f>IF(COUNTIF('別紙1-4(研修内容計画書)'!$I$188:$J$191,$C81),BC$8,"")</f>
        <v/>
      </c>
      <c r="BD81" s="407" t="str">
        <f>IF(COUNTIF('別紙1-4(研修内容計画書)'!$I$192:$J$195,$C81),BD$8,"")</f>
        <v/>
      </c>
      <c r="BE81" s="407" t="str">
        <f>IF(COUNTIF('別紙1-4(研修内容計画書)'!$I$196:$J$199,$C81),BE$8,"")</f>
        <v/>
      </c>
      <c r="BF81" s="407" t="str">
        <f>IF(COUNTIF('別紙1-4(研修内容計画書)'!$I$200:$J$203,$C81),BF$8,"")</f>
        <v/>
      </c>
      <c r="BG81" s="407" t="str">
        <f>IF(COUNTIF('別紙1-4(研修内容計画書)'!$I$204:$J$207,$C81),BG$8,"")</f>
        <v/>
      </c>
      <c r="BH81" s="407" t="str">
        <f>IF(COUNTIF('別紙1-4(研修内容計画書)'!$I$208:$J$211,$C81),BH$8,"")</f>
        <v/>
      </c>
      <c r="BI81" s="407" t="str">
        <f>IF(COUNTIF('別紙1-4(研修内容計画書)'!$I$212:$J$215,$C81),BI$8,"")</f>
        <v/>
      </c>
      <c r="BJ81" s="407" t="str">
        <f>IF(COUNTIF('別紙1-4(研修内容計画書)'!$I$216:$J$219,$C81),BJ$8,"")</f>
        <v/>
      </c>
      <c r="BK81" s="407" t="str">
        <f>IF(COUNTIF('別紙1-4(研修内容計画書)'!$I$220:$J$223,$C81),BK$8,"")</f>
        <v/>
      </c>
      <c r="BL81" s="407" t="str">
        <f>IF(COUNTIF('別紙1-4(研修内容計画書)'!$I$224:$J$227,$C81),BL$8,"")</f>
        <v/>
      </c>
      <c r="BM81" s="407" t="str">
        <f>IF(COUNTIF('別紙1-4(研修内容計画書)'!$I$228:$J$231,$C81),BM$8,"")</f>
        <v/>
      </c>
      <c r="BN81" s="407" t="str">
        <f>IF(COUNTIF('別紙1-4(研修内容計画書)'!$I$232:$J$235,$C81),BN$8,"")</f>
        <v/>
      </c>
      <c r="BO81" s="407" t="str">
        <f>IF(COUNTIF('別紙1-4(研修内容計画書)'!$I$236:$J$239,$C81),BO$8,"")</f>
        <v/>
      </c>
      <c r="BP81" s="407" t="str">
        <f>IF(COUNTIF('別紙1-4(研修内容計画書)'!$I$240:$J$243,$C81),BP$8,"")</f>
        <v/>
      </c>
      <c r="BQ81" s="407" t="str">
        <f>IF(COUNTIF('別紙1-4(研修内容計画書)'!$I$244:$J$247,$C81),BQ$8,"")</f>
        <v/>
      </c>
      <c r="BR81" s="407" t="str">
        <f>IF(COUNTIF('別紙1-4(研修内容計画書)'!$I$248:$J$251,$C81),BR$8,"")</f>
        <v/>
      </c>
      <c r="BS81" s="407" t="str">
        <f>IF(COUNTIF('別紙1-4(研修内容計画書)'!$I$252:$J$255,$C81),BS$8,"")</f>
        <v/>
      </c>
      <c r="BT81" s="407" t="str">
        <f>IF(COUNTIF('別紙1-4(研修内容計画書)'!$I$256:$J$259,$C81),BT$8,"")</f>
        <v/>
      </c>
      <c r="BU81" s="407" t="str">
        <f>IF(COUNTIF('別紙1-4(研修内容計画書)'!$I$260:$J$263,$C81),BU$8,"")</f>
        <v/>
      </c>
      <c r="BV81" s="407" t="str">
        <f>IF(COUNTIF('別紙1-4(研修内容計画書)'!$I$264:$J$267,$C81),BV$8,"")</f>
        <v/>
      </c>
      <c r="BW81" s="407" t="str">
        <f>IF(COUNTIF('別紙1-4(研修内容計画書)'!$I$268:$J$271,$C81),BW$8,"")</f>
        <v/>
      </c>
      <c r="BX81" s="407" t="str">
        <f>IF(COUNTIF('別紙1-4(研修内容計画書)'!$I$272:$J$275,$C81),BX$8,"")</f>
        <v/>
      </c>
      <c r="BY81" s="407" t="str">
        <f>IF(COUNTIF('別紙1-4(研修内容計画書)'!$I$276:$J$279,$C81),BY$8,"")</f>
        <v/>
      </c>
      <c r="BZ81" s="407" t="str">
        <f>IF(COUNTIF('別紙1-4(研修内容計画書)'!$I$280:$J$283,$C81),BZ$8,"")</f>
        <v/>
      </c>
      <c r="CA81" s="407" t="str">
        <f>IF(COUNTIF('別紙1-4(研修内容計画書)'!$I$284:$J$287,$C81),CA$8,"")</f>
        <v/>
      </c>
      <c r="CB81" s="407" t="str">
        <f>IF(COUNTIF('別紙1-4(研修内容計画書)'!$I$288:$J$291,$C81),CB$8,"")</f>
        <v/>
      </c>
      <c r="CC81" s="407" t="str">
        <f>IF(COUNTIF('別紙1-4(研修内容計画書)'!$I$292:$J$295,$C81),CC$8,"")</f>
        <v/>
      </c>
      <c r="CD81" s="408"/>
      <c r="CE81" s="409"/>
      <c r="CF81" s="132"/>
    </row>
    <row r="82" spans="1:84" ht="18.75" customHeight="1">
      <c r="A82" s="416">
        <v>69</v>
      </c>
      <c r="B82" s="417" t="str">
        <f>IF(AND('別紙1-7(研修責任者教育担当者)'!E86="〇",'別紙1-7(研修責任者教育担当者)'!F86="〇"),"専任・兼任",IF('別紙1-7(研修責任者教育担当者)'!E86="〇","専任",IF('別紙1-7(研修責任者教育担当者)'!F86="〇","兼任","")))</f>
        <v/>
      </c>
      <c r="C82" s="418">
        <f>VLOOKUP(A82,'別紙1-7(研修責任者教育担当者)'!$B$18:$C$97,2,0)</f>
        <v>0</v>
      </c>
      <c r="D82" s="464" t="s">
        <v>206</v>
      </c>
      <c r="E82" s="465"/>
      <c r="F82" s="403" t="e">
        <f t="shared" si="9"/>
        <v>#DIV/0!</v>
      </c>
      <c r="G82" s="404" t="e">
        <f t="shared" si="7"/>
        <v>#DIV/0!</v>
      </c>
      <c r="H82" s="405">
        <f t="shared" si="8"/>
        <v>0</v>
      </c>
      <c r="I82" s="405"/>
      <c r="J82" s="406" t="str">
        <f>IF(COUNTIF('別紙1-4(研修内容計画書)'!$I$8:$J$11,$C82),J$8,"")</f>
        <v/>
      </c>
      <c r="K82" s="407" t="str">
        <f>IF(COUNTIF('別紙1-4(研修内容計画書)'!$I$12:$J$15,$C82),K$8,"")</f>
        <v/>
      </c>
      <c r="L82" s="407" t="str">
        <f>IF(COUNTIF('別紙1-4(研修内容計画書)'!$I$16:$J$19,$C82),L$8,"")</f>
        <v/>
      </c>
      <c r="M82" s="407" t="str">
        <f>IF(COUNTIF('別紙1-4(研修内容計画書)'!$I$20:$J$23,$C82),M$8,"")</f>
        <v/>
      </c>
      <c r="N82" s="407" t="str">
        <f>IF(COUNTIF('別紙1-4(研修内容計画書)'!$I$24:$J$27,$C82),N$8,"")</f>
        <v/>
      </c>
      <c r="O82" s="407" t="str">
        <f>IF(COUNTIF('別紙1-4(研修内容計画書)'!$I$28:$J$31,$C82),O$8,"")</f>
        <v/>
      </c>
      <c r="P82" s="407" t="str">
        <f>IF(COUNTIF('別紙1-4(研修内容計画書)'!$I$32:$J$35,$C82),P$8,"")</f>
        <v/>
      </c>
      <c r="Q82" s="407" t="str">
        <f>IF(COUNTIF('別紙1-4(研修内容計画書)'!$I$36:$J$39,$C82),Q$8,"")</f>
        <v/>
      </c>
      <c r="R82" s="407" t="str">
        <f>IF(COUNTIF('別紙1-4(研修内容計画書)'!$I$40:$J$43,$C82),R$8,"")</f>
        <v/>
      </c>
      <c r="S82" s="407" t="str">
        <f>IF(COUNTIF('別紙1-4(研修内容計画書)'!$I$44:$J$47,$C82),S$8,"")</f>
        <v/>
      </c>
      <c r="T82" s="407" t="str">
        <f>IF(COUNTIF('別紙1-4(研修内容計画書)'!$I$48:$J$51,$C82),T$8,"")</f>
        <v/>
      </c>
      <c r="U82" s="407" t="str">
        <f>IF(COUNTIF('別紙1-4(研修内容計画書)'!$I$52:$J$55,$C82),U$8,"")</f>
        <v/>
      </c>
      <c r="V82" s="407" t="str">
        <f>IF(COUNTIF('別紙1-4(研修内容計画書)'!$I$56:$J$59,$C82),V$8,"")</f>
        <v/>
      </c>
      <c r="W82" s="407" t="str">
        <f>IF(COUNTIF('別紙1-4(研修内容計画書)'!$I$60:$J$63,$C82),W$8,"")</f>
        <v/>
      </c>
      <c r="X82" s="407" t="str">
        <f>IF(COUNTIF('別紙1-4(研修内容計画書)'!$I$64:$J$67,$C82),X$8,"")</f>
        <v/>
      </c>
      <c r="Y82" s="407" t="str">
        <f>IF(COUNTIF('別紙1-4(研修内容計画書)'!$I$68:$J$71,$C82),Y$8,"")</f>
        <v/>
      </c>
      <c r="Z82" s="407" t="str">
        <f>IF(COUNTIF('別紙1-4(研修内容計画書)'!$I$72:$J$75,$C82),Z$8,"")</f>
        <v/>
      </c>
      <c r="AA82" s="407" t="str">
        <f>IF(COUNTIF('別紙1-4(研修内容計画書)'!$I$76:$J$79,$C82),AA$8,"")</f>
        <v/>
      </c>
      <c r="AB82" s="407" t="str">
        <f>IF(COUNTIF('別紙1-4(研修内容計画書)'!$I$80:$J$83,$C82),AB$8,"")</f>
        <v/>
      </c>
      <c r="AC82" s="407" t="str">
        <f>IF(COUNTIF('別紙1-4(研修内容計画書)'!$I$84:$J$87,$C82),AC$8,"")</f>
        <v/>
      </c>
      <c r="AD82" s="407" t="str">
        <f>IF(COUNTIF('別紙1-4(研修内容計画書)'!$I$88:$J$91,$C82),AD$8,"")</f>
        <v/>
      </c>
      <c r="AE82" s="407" t="str">
        <f>IF(COUNTIF('別紙1-4(研修内容計画書)'!$I$92:$J$95,$C82),AE$8,"")</f>
        <v/>
      </c>
      <c r="AF82" s="407" t="str">
        <f>IF(COUNTIF('別紙1-4(研修内容計画書)'!$I$96:$J$99,$C82),AF$8,"")</f>
        <v/>
      </c>
      <c r="AG82" s="407" t="str">
        <f>IF(COUNTIF('別紙1-4(研修内容計画書)'!$I$100:$J$103,$C82),AG$8,"")</f>
        <v/>
      </c>
      <c r="AH82" s="407" t="str">
        <f>IF(COUNTIF('別紙1-4(研修内容計画書)'!$I$104:$J$107,$C82),AH$8,"")</f>
        <v/>
      </c>
      <c r="AI82" s="407" t="str">
        <f>IF(COUNTIF('別紙1-4(研修内容計画書)'!$I$108:$J$111,$C82),AI$8,"")</f>
        <v/>
      </c>
      <c r="AJ82" s="407" t="str">
        <f>IF(COUNTIF('別紙1-4(研修内容計画書)'!$I$112:$J$115,$C82),AJ$8,"")</f>
        <v/>
      </c>
      <c r="AK82" s="407" t="str">
        <f>IF(COUNTIF('別紙1-4(研修内容計画書)'!$I$116:$J$119,$C82),AK$8,"")</f>
        <v/>
      </c>
      <c r="AL82" s="407" t="str">
        <f>IF(COUNTIF('別紙1-4(研修内容計画書)'!$I$120:$J$123,$C82),AL$8,"")</f>
        <v/>
      </c>
      <c r="AM82" s="407" t="str">
        <f>IF(COUNTIF('別紙1-4(研修内容計画書)'!$I$124:$J$127,$C82),AM$8,"")</f>
        <v/>
      </c>
      <c r="AN82" s="407" t="str">
        <f>IF(COUNTIF('別紙1-4(研修内容計画書)'!$I$128:$J$131,$C82),AN$8,"")</f>
        <v/>
      </c>
      <c r="AO82" s="407" t="str">
        <f>IF(COUNTIF('別紙1-4(研修内容計画書)'!$I$132:$J$135,$C82),AO$8,"")</f>
        <v/>
      </c>
      <c r="AP82" s="407" t="str">
        <f>IF(COUNTIF('別紙1-4(研修内容計画書)'!$I$136:$J$139,$C82),AP$8,"")</f>
        <v/>
      </c>
      <c r="AQ82" s="407" t="str">
        <f>IF(COUNTIF('別紙1-4(研修内容計画書)'!$I$140:$J$143,$C82),AQ$8,"")</f>
        <v/>
      </c>
      <c r="AR82" s="407" t="str">
        <f>IF(COUNTIF('別紙1-4(研修内容計画書)'!$I$144:$J$147,$C82),AR$8,"")</f>
        <v/>
      </c>
      <c r="AS82" s="407" t="str">
        <f>IF(COUNTIF('別紙1-4(研修内容計画書)'!$I$148:$J$151,$C82),AS$8,"")</f>
        <v/>
      </c>
      <c r="AT82" s="407" t="str">
        <f>IF(COUNTIF('別紙1-4(研修内容計画書)'!$I$152:$J$155,$C82),AT$8,"")</f>
        <v/>
      </c>
      <c r="AU82" s="407" t="str">
        <f>IF(COUNTIF('別紙1-4(研修内容計画書)'!$I$156:$J$159,$C82),AU$8,"")</f>
        <v/>
      </c>
      <c r="AV82" s="407" t="str">
        <f>IF(COUNTIF('別紙1-4(研修内容計画書)'!$I$160:$J$163,$C82),AV$8,"")</f>
        <v/>
      </c>
      <c r="AW82" s="407" t="str">
        <f>IF(COUNTIF('別紙1-4(研修内容計画書)'!$I$164:$J$167,$C82),AW$8,"")</f>
        <v/>
      </c>
      <c r="AX82" s="407" t="str">
        <f>IF(COUNTIF('別紙1-4(研修内容計画書)'!$I$168:$J$171,$C82),AX$8,"")</f>
        <v/>
      </c>
      <c r="AY82" s="407" t="str">
        <f>IF(COUNTIF('別紙1-4(研修内容計画書)'!$I$172:$J$175,$C82),AY$8,"")</f>
        <v/>
      </c>
      <c r="AZ82" s="407" t="str">
        <f>IF(COUNTIF('別紙1-4(研修内容計画書)'!$I$176:$J$179,$C82),AZ$8,"")</f>
        <v/>
      </c>
      <c r="BA82" s="407" t="str">
        <f>IF(COUNTIF('別紙1-4(研修内容計画書)'!$I$180:$J$183,$C82),BA$8,"")</f>
        <v/>
      </c>
      <c r="BB82" s="407" t="str">
        <f>IF(COUNTIF('別紙1-4(研修内容計画書)'!$I$184:$J$187,$C82),BB$8,"")</f>
        <v/>
      </c>
      <c r="BC82" s="407" t="str">
        <f>IF(COUNTIF('別紙1-4(研修内容計画書)'!$I$188:$J$191,$C82),BC$8,"")</f>
        <v/>
      </c>
      <c r="BD82" s="407" t="str">
        <f>IF(COUNTIF('別紙1-4(研修内容計画書)'!$I$192:$J$195,$C82),BD$8,"")</f>
        <v/>
      </c>
      <c r="BE82" s="407" t="str">
        <f>IF(COUNTIF('別紙1-4(研修内容計画書)'!$I$196:$J$199,$C82),BE$8,"")</f>
        <v/>
      </c>
      <c r="BF82" s="407" t="str">
        <f>IF(COUNTIF('別紙1-4(研修内容計画書)'!$I$200:$J$203,$C82),BF$8,"")</f>
        <v/>
      </c>
      <c r="BG82" s="407" t="str">
        <f>IF(COUNTIF('別紙1-4(研修内容計画書)'!$I$204:$J$207,$C82),BG$8,"")</f>
        <v/>
      </c>
      <c r="BH82" s="407" t="str">
        <f>IF(COUNTIF('別紙1-4(研修内容計画書)'!$I$208:$J$211,$C82),BH$8,"")</f>
        <v/>
      </c>
      <c r="BI82" s="407" t="str">
        <f>IF(COUNTIF('別紙1-4(研修内容計画書)'!$I$212:$J$215,$C82),BI$8,"")</f>
        <v/>
      </c>
      <c r="BJ82" s="407" t="str">
        <f>IF(COUNTIF('別紙1-4(研修内容計画書)'!$I$216:$J$219,$C82),BJ$8,"")</f>
        <v/>
      </c>
      <c r="BK82" s="407" t="str">
        <f>IF(COUNTIF('別紙1-4(研修内容計画書)'!$I$220:$J$223,$C82),BK$8,"")</f>
        <v/>
      </c>
      <c r="BL82" s="407" t="str">
        <f>IF(COUNTIF('別紙1-4(研修内容計画書)'!$I$224:$J$227,$C82),BL$8,"")</f>
        <v/>
      </c>
      <c r="BM82" s="407" t="str">
        <f>IF(COUNTIF('別紙1-4(研修内容計画書)'!$I$228:$J$231,$C82),BM$8,"")</f>
        <v/>
      </c>
      <c r="BN82" s="407" t="str">
        <f>IF(COUNTIF('別紙1-4(研修内容計画書)'!$I$232:$J$235,$C82),BN$8,"")</f>
        <v/>
      </c>
      <c r="BO82" s="407" t="str">
        <f>IF(COUNTIF('別紙1-4(研修内容計画書)'!$I$236:$J$239,$C82),BO$8,"")</f>
        <v/>
      </c>
      <c r="BP82" s="407" t="str">
        <f>IF(COUNTIF('別紙1-4(研修内容計画書)'!$I$240:$J$243,$C82),BP$8,"")</f>
        <v/>
      </c>
      <c r="BQ82" s="407" t="str">
        <f>IF(COUNTIF('別紙1-4(研修内容計画書)'!$I$244:$J$247,$C82),BQ$8,"")</f>
        <v/>
      </c>
      <c r="BR82" s="407" t="str">
        <f>IF(COUNTIF('別紙1-4(研修内容計画書)'!$I$248:$J$251,$C82),BR$8,"")</f>
        <v/>
      </c>
      <c r="BS82" s="407" t="str">
        <f>IF(COUNTIF('別紙1-4(研修内容計画書)'!$I$252:$J$255,$C82),BS$8,"")</f>
        <v/>
      </c>
      <c r="BT82" s="407" t="str">
        <f>IF(COUNTIF('別紙1-4(研修内容計画書)'!$I$256:$J$259,$C82),BT$8,"")</f>
        <v/>
      </c>
      <c r="BU82" s="407" t="str">
        <f>IF(COUNTIF('別紙1-4(研修内容計画書)'!$I$260:$J$263,$C82),BU$8,"")</f>
        <v/>
      </c>
      <c r="BV82" s="407" t="str">
        <f>IF(COUNTIF('別紙1-4(研修内容計画書)'!$I$264:$J$267,$C82),BV$8,"")</f>
        <v/>
      </c>
      <c r="BW82" s="407" t="str">
        <f>IF(COUNTIF('別紙1-4(研修内容計画書)'!$I$268:$J$271,$C82),BW$8,"")</f>
        <v/>
      </c>
      <c r="BX82" s="407" t="str">
        <f>IF(COUNTIF('別紙1-4(研修内容計画書)'!$I$272:$J$275,$C82),BX$8,"")</f>
        <v/>
      </c>
      <c r="BY82" s="407" t="str">
        <f>IF(COUNTIF('別紙1-4(研修内容計画書)'!$I$276:$J$279,$C82),BY$8,"")</f>
        <v/>
      </c>
      <c r="BZ82" s="407" t="str">
        <f>IF(COUNTIF('別紙1-4(研修内容計画書)'!$I$280:$J$283,$C82),BZ$8,"")</f>
        <v/>
      </c>
      <c r="CA82" s="407" t="str">
        <f>IF(COUNTIF('別紙1-4(研修内容計画書)'!$I$284:$J$287,$C82),CA$8,"")</f>
        <v/>
      </c>
      <c r="CB82" s="407" t="str">
        <f>IF(COUNTIF('別紙1-4(研修内容計画書)'!$I$288:$J$291,$C82),CB$8,"")</f>
        <v/>
      </c>
      <c r="CC82" s="407" t="str">
        <f>IF(COUNTIF('別紙1-4(研修内容計画書)'!$I$292:$J$295,$C82),CC$8,"")</f>
        <v/>
      </c>
      <c r="CD82" s="408"/>
      <c r="CE82" s="409"/>
      <c r="CF82" s="132"/>
    </row>
    <row r="83" spans="1:84" ht="18.75" customHeight="1">
      <c r="A83" s="416">
        <v>70</v>
      </c>
      <c r="B83" s="417" t="str">
        <f>IF(AND('別紙1-7(研修責任者教育担当者)'!E87="〇",'別紙1-7(研修責任者教育担当者)'!F87="〇"),"専任・兼任",IF('別紙1-7(研修責任者教育担当者)'!E87="〇","専任",IF('別紙1-7(研修責任者教育担当者)'!F87="〇","兼任","")))</f>
        <v/>
      </c>
      <c r="C83" s="418">
        <f>VLOOKUP(A83,'別紙1-7(研修責任者教育担当者)'!$B$18:$C$97,2,0)</f>
        <v>0</v>
      </c>
      <c r="D83" s="464" t="s">
        <v>206</v>
      </c>
      <c r="E83" s="465"/>
      <c r="F83" s="403" t="e">
        <f t="shared" si="9"/>
        <v>#DIV/0!</v>
      </c>
      <c r="G83" s="404" t="e">
        <f t="shared" si="7"/>
        <v>#DIV/0!</v>
      </c>
      <c r="H83" s="405">
        <f t="shared" si="8"/>
        <v>0</v>
      </c>
      <c r="I83" s="405"/>
      <c r="J83" s="406" t="str">
        <f>IF(COUNTIF('別紙1-4(研修内容計画書)'!$I$8:$J$11,$C83),J$8,"")</f>
        <v/>
      </c>
      <c r="K83" s="407" t="str">
        <f>IF(COUNTIF('別紙1-4(研修内容計画書)'!$I$12:$J$15,$C83),K$8,"")</f>
        <v/>
      </c>
      <c r="L83" s="407" t="str">
        <f>IF(COUNTIF('別紙1-4(研修内容計画書)'!$I$16:$J$19,$C83),L$8,"")</f>
        <v/>
      </c>
      <c r="M83" s="407" t="str">
        <f>IF(COUNTIF('別紙1-4(研修内容計画書)'!$I$20:$J$23,$C83),M$8,"")</f>
        <v/>
      </c>
      <c r="N83" s="407" t="str">
        <f>IF(COUNTIF('別紙1-4(研修内容計画書)'!$I$24:$J$27,$C83),N$8,"")</f>
        <v/>
      </c>
      <c r="O83" s="407" t="str">
        <f>IF(COUNTIF('別紙1-4(研修内容計画書)'!$I$28:$J$31,$C83),O$8,"")</f>
        <v/>
      </c>
      <c r="P83" s="407" t="str">
        <f>IF(COUNTIF('別紙1-4(研修内容計画書)'!$I$32:$J$35,$C83),P$8,"")</f>
        <v/>
      </c>
      <c r="Q83" s="407" t="str">
        <f>IF(COUNTIF('別紙1-4(研修内容計画書)'!$I$36:$J$39,$C83),Q$8,"")</f>
        <v/>
      </c>
      <c r="R83" s="407" t="str">
        <f>IF(COUNTIF('別紙1-4(研修内容計画書)'!$I$40:$J$43,$C83),R$8,"")</f>
        <v/>
      </c>
      <c r="S83" s="407" t="str">
        <f>IF(COUNTIF('別紙1-4(研修内容計画書)'!$I$44:$J$47,$C83),S$8,"")</f>
        <v/>
      </c>
      <c r="T83" s="407" t="str">
        <f>IF(COUNTIF('別紙1-4(研修内容計画書)'!$I$48:$J$51,$C83),T$8,"")</f>
        <v/>
      </c>
      <c r="U83" s="407" t="str">
        <f>IF(COUNTIF('別紙1-4(研修内容計画書)'!$I$52:$J$55,$C83),U$8,"")</f>
        <v/>
      </c>
      <c r="V83" s="407" t="str">
        <f>IF(COUNTIF('別紙1-4(研修内容計画書)'!$I$56:$J$59,$C83),V$8,"")</f>
        <v/>
      </c>
      <c r="W83" s="407" t="str">
        <f>IF(COUNTIF('別紙1-4(研修内容計画書)'!$I$60:$J$63,$C83),W$8,"")</f>
        <v/>
      </c>
      <c r="X83" s="407" t="str">
        <f>IF(COUNTIF('別紙1-4(研修内容計画書)'!$I$64:$J$67,$C83),X$8,"")</f>
        <v/>
      </c>
      <c r="Y83" s="407" t="str">
        <f>IF(COUNTIF('別紙1-4(研修内容計画書)'!$I$68:$J$71,$C83),Y$8,"")</f>
        <v/>
      </c>
      <c r="Z83" s="407" t="str">
        <f>IF(COUNTIF('別紙1-4(研修内容計画書)'!$I$72:$J$75,$C83),Z$8,"")</f>
        <v/>
      </c>
      <c r="AA83" s="407" t="str">
        <f>IF(COUNTIF('別紙1-4(研修内容計画書)'!$I$76:$J$79,$C83),AA$8,"")</f>
        <v/>
      </c>
      <c r="AB83" s="407" t="str">
        <f>IF(COUNTIF('別紙1-4(研修内容計画書)'!$I$80:$J$83,$C83),AB$8,"")</f>
        <v/>
      </c>
      <c r="AC83" s="407" t="str">
        <f>IF(COUNTIF('別紙1-4(研修内容計画書)'!$I$84:$J$87,$C83),AC$8,"")</f>
        <v/>
      </c>
      <c r="AD83" s="407" t="str">
        <f>IF(COUNTIF('別紙1-4(研修内容計画書)'!$I$88:$J$91,$C83),AD$8,"")</f>
        <v/>
      </c>
      <c r="AE83" s="407" t="str">
        <f>IF(COUNTIF('別紙1-4(研修内容計画書)'!$I$92:$J$95,$C83),AE$8,"")</f>
        <v/>
      </c>
      <c r="AF83" s="407" t="str">
        <f>IF(COUNTIF('別紙1-4(研修内容計画書)'!$I$96:$J$99,$C83),AF$8,"")</f>
        <v/>
      </c>
      <c r="AG83" s="407" t="str">
        <f>IF(COUNTIF('別紙1-4(研修内容計画書)'!$I$100:$J$103,$C83),AG$8,"")</f>
        <v/>
      </c>
      <c r="AH83" s="407" t="str">
        <f>IF(COUNTIF('別紙1-4(研修内容計画書)'!$I$104:$J$107,$C83),AH$8,"")</f>
        <v/>
      </c>
      <c r="AI83" s="407" t="str">
        <f>IF(COUNTIF('別紙1-4(研修内容計画書)'!$I$108:$J$111,$C83),AI$8,"")</f>
        <v/>
      </c>
      <c r="AJ83" s="407" t="str">
        <f>IF(COUNTIF('別紙1-4(研修内容計画書)'!$I$112:$J$115,$C83),AJ$8,"")</f>
        <v/>
      </c>
      <c r="AK83" s="407" t="str">
        <f>IF(COUNTIF('別紙1-4(研修内容計画書)'!$I$116:$J$119,$C83),AK$8,"")</f>
        <v/>
      </c>
      <c r="AL83" s="407" t="str">
        <f>IF(COUNTIF('別紙1-4(研修内容計画書)'!$I$120:$J$123,$C83),AL$8,"")</f>
        <v/>
      </c>
      <c r="AM83" s="407" t="str">
        <f>IF(COUNTIF('別紙1-4(研修内容計画書)'!$I$124:$J$127,$C83),AM$8,"")</f>
        <v/>
      </c>
      <c r="AN83" s="407" t="str">
        <f>IF(COUNTIF('別紙1-4(研修内容計画書)'!$I$128:$J$131,$C83),AN$8,"")</f>
        <v/>
      </c>
      <c r="AO83" s="407" t="str">
        <f>IF(COUNTIF('別紙1-4(研修内容計画書)'!$I$132:$J$135,$C83),AO$8,"")</f>
        <v/>
      </c>
      <c r="AP83" s="407" t="str">
        <f>IF(COUNTIF('別紙1-4(研修内容計画書)'!$I$136:$J$139,$C83),AP$8,"")</f>
        <v/>
      </c>
      <c r="AQ83" s="407" t="str">
        <f>IF(COUNTIF('別紙1-4(研修内容計画書)'!$I$140:$J$143,$C83),AQ$8,"")</f>
        <v/>
      </c>
      <c r="AR83" s="407" t="str">
        <f>IF(COUNTIF('別紙1-4(研修内容計画書)'!$I$144:$J$147,$C83),AR$8,"")</f>
        <v/>
      </c>
      <c r="AS83" s="407" t="str">
        <f>IF(COUNTIF('別紙1-4(研修内容計画書)'!$I$148:$J$151,$C83),AS$8,"")</f>
        <v/>
      </c>
      <c r="AT83" s="407" t="str">
        <f>IF(COUNTIF('別紙1-4(研修内容計画書)'!$I$152:$J$155,$C83),AT$8,"")</f>
        <v/>
      </c>
      <c r="AU83" s="407" t="str">
        <f>IF(COUNTIF('別紙1-4(研修内容計画書)'!$I$156:$J$159,$C83),AU$8,"")</f>
        <v/>
      </c>
      <c r="AV83" s="407" t="str">
        <f>IF(COUNTIF('別紙1-4(研修内容計画書)'!$I$160:$J$163,$C83),AV$8,"")</f>
        <v/>
      </c>
      <c r="AW83" s="407" t="str">
        <f>IF(COUNTIF('別紙1-4(研修内容計画書)'!$I$164:$J$167,$C83),AW$8,"")</f>
        <v/>
      </c>
      <c r="AX83" s="407" t="str">
        <f>IF(COUNTIF('別紙1-4(研修内容計画書)'!$I$168:$J$171,$C83),AX$8,"")</f>
        <v/>
      </c>
      <c r="AY83" s="407" t="str">
        <f>IF(COUNTIF('別紙1-4(研修内容計画書)'!$I$172:$J$175,$C83),AY$8,"")</f>
        <v/>
      </c>
      <c r="AZ83" s="407" t="str">
        <f>IF(COUNTIF('別紙1-4(研修内容計画書)'!$I$176:$J$179,$C83),AZ$8,"")</f>
        <v/>
      </c>
      <c r="BA83" s="407" t="str">
        <f>IF(COUNTIF('別紙1-4(研修内容計画書)'!$I$180:$J$183,$C83),BA$8,"")</f>
        <v/>
      </c>
      <c r="BB83" s="407" t="str">
        <f>IF(COUNTIF('別紙1-4(研修内容計画書)'!$I$184:$J$187,$C83),BB$8,"")</f>
        <v/>
      </c>
      <c r="BC83" s="407" t="str">
        <f>IF(COUNTIF('別紙1-4(研修内容計画書)'!$I$188:$J$191,$C83),BC$8,"")</f>
        <v/>
      </c>
      <c r="BD83" s="407" t="str">
        <f>IF(COUNTIF('別紙1-4(研修内容計画書)'!$I$192:$J$195,$C83),BD$8,"")</f>
        <v/>
      </c>
      <c r="BE83" s="407" t="str">
        <f>IF(COUNTIF('別紙1-4(研修内容計画書)'!$I$196:$J$199,$C83),BE$8,"")</f>
        <v/>
      </c>
      <c r="BF83" s="407" t="str">
        <f>IF(COUNTIF('別紙1-4(研修内容計画書)'!$I$200:$J$203,$C83),BF$8,"")</f>
        <v/>
      </c>
      <c r="BG83" s="407" t="str">
        <f>IF(COUNTIF('別紙1-4(研修内容計画書)'!$I$204:$J$207,$C83),BG$8,"")</f>
        <v/>
      </c>
      <c r="BH83" s="407" t="str">
        <f>IF(COUNTIF('別紙1-4(研修内容計画書)'!$I$208:$J$211,$C83),BH$8,"")</f>
        <v/>
      </c>
      <c r="BI83" s="407" t="str">
        <f>IF(COUNTIF('別紙1-4(研修内容計画書)'!$I$212:$J$215,$C83),BI$8,"")</f>
        <v/>
      </c>
      <c r="BJ83" s="407" t="str">
        <f>IF(COUNTIF('別紙1-4(研修内容計画書)'!$I$216:$J$219,$C83),BJ$8,"")</f>
        <v/>
      </c>
      <c r="BK83" s="407" t="str">
        <f>IF(COUNTIF('別紙1-4(研修内容計画書)'!$I$220:$J$223,$C83),BK$8,"")</f>
        <v/>
      </c>
      <c r="BL83" s="407" t="str">
        <f>IF(COUNTIF('別紙1-4(研修内容計画書)'!$I$224:$J$227,$C83),BL$8,"")</f>
        <v/>
      </c>
      <c r="BM83" s="407" t="str">
        <f>IF(COUNTIF('別紙1-4(研修内容計画書)'!$I$228:$J$231,$C83),BM$8,"")</f>
        <v/>
      </c>
      <c r="BN83" s="407" t="str">
        <f>IF(COUNTIF('別紙1-4(研修内容計画書)'!$I$232:$J$235,$C83),BN$8,"")</f>
        <v/>
      </c>
      <c r="BO83" s="407" t="str">
        <f>IF(COUNTIF('別紙1-4(研修内容計画書)'!$I$236:$J$239,$C83),BO$8,"")</f>
        <v/>
      </c>
      <c r="BP83" s="407" t="str">
        <f>IF(COUNTIF('別紙1-4(研修内容計画書)'!$I$240:$J$243,$C83),BP$8,"")</f>
        <v/>
      </c>
      <c r="BQ83" s="407" t="str">
        <f>IF(COUNTIF('別紙1-4(研修内容計画書)'!$I$244:$J$247,$C83),BQ$8,"")</f>
        <v/>
      </c>
      <c r="BR83" s="407" t="str">
        <f>IF(COUNTIF('別紙1-4(研修内容計画書)'!$I$248:$J$251,$C83),BR$8,"")</f>
        <v/>
      </c>
      <c r="BS83" s="407" t="str">
        <f>IF(COUNTIF('別紙1-4(研修内容計画書)'!$I$252:$J$255,$C83),BS$8,"")</f>
        <v/>
      </c>
      <c r="BT83" s="407" t="str">
        <f>IF(COUNTIF('別紙1-4(研修内容計画書)'!$I$256:$J$259,$C83),BT$8,"")</f>
        <v/>
      </c>
      <c r="BU83" s="407" t="str">
        <f>IF(COUNTIF('別紙1-4(研修内容計画書)'!$I$260:$J$263,$C83),BU$8,"")</f>
        <v/>
      </c>
      <c r="BV83" s="407" t="str">
        <f>IF(COUNTIF('別紙1-4(研修内容計画書)'!$I$264:$J$267,$C83),BV$8,"")</f>
        <v/>
      </c>
      <c r="BW83" s="407" t="str">
        <f>IF(COUNTIF('別紙1-4(研修内容計画書)'!$I$268:$J$271,$C83),BW$8,"")</f>
        <v/>
      </c>
      <c r="BX83" s="407" t="str">
        <f>IF(COUNTIF('別紙1-4(研修内容計画書)'!$I$272:$J$275,$C83),BX$8,"")</f>
        <v/>
      </c>
      <c r="BY83" s="407" t="str">
        <f>IF(COUNTIF('別紙1-4(研修内容計画書)'!$I$276:$J$279,$C83),BY$8,"")</f>
        <v/>
      </c>
      <c r="BZ83" s="407" t="str">
        <f>IF(COUNTIF('別紙1-4(研修内容計画書)'!$I$280:$J$283,$C83),BZ$8,"")</f>
        <v/>
      </c>
      <c r="CA83" s="407" t="str">
        <f>IF(COUNTIF('別紙1-4(研修内容計画書)'!$I$284:$J$287,$C83),CA$8,"")</f>
        <v/>
      </c>
      <c r="CB83" s="407" t="str">
        <f>IF(COUNTIF('別紙1-4(研修内容計画書)'!$I$288:$J$291,$C83),CB$8,"")</f>
        <v/>
      </c>
      <c r="CC83" s="407" t="str">
        <f>IF(COUNTIF('別紙1-4(研修内容計画書)'!$I$292:$J$295,$C83),CC$8,"")</f>
        <v/>
      </c>
      <c r="CD83" s="408"/>
      <c r="CE83" s="409"/>
      <c r="CF83" s="132"/>
    </row>
    <row r="84" spans="1:84" ht="18.75" customHeight="1">
      <c r="A84" s="416">
        <v>71</v>
      </c>
      <c r="B84" s="417" t="str">
        <f>IF(AND('別紙1-7(研修責任者教育担当者)'!E88="〇",'別紙1-7(研修責任者教育担当者)'!F88="〇"),"専任・兼任",IF('別紙1-7(研修責任者教育担当者)'!E88="〇","専任",IF('別紙1-7(研修責任者教育担当者)'!F88="〇","兼任","")))</f>
        <v/>
      </c>
      <c r="C84" s="418">
        <f>VLOOKUP(A84,'別紙1-7(研修責任者教育担当者)'!$B$18:$C$97,2,0)</f>
        <v>0</v>
      </c>
      <c r="D84" s="464" t="s">
        <v>206</v>
      </c>
      <c r="E84" s="465"/>
      <c r="F84" s="403" t="e">
        <f t="shared" si="9"/>
        <v>#DIV/0!</v>
      </c>
      <c r="G84" s="404" t="e">
        <f t="shared" si="7"/>
        <v>#DIV/0!</v>
      </c>
      <c r="H84" s="405">
        <f t="shared" si="8"/>
        <v>0</v>
      </c>
      <c r="I84" s="405"/>
      <c r="J84" s="406" t="str">
        <f>IF(COUNTIF('別紙1-4(研修内容計画書)'!$I$8:$J$11,$C84),J$8,"")</f>
        <v/>
      </c>
      <c r="K84" s="407" t="str">
        <f>IF(COUNTIF('別紙1-4(研修内容計画書)'!$I$12:$J$15,$C84),K$8,"")</f>
        <v/>
      </c>
      <c r="L84" s="407" t="str">
        <f>IF(COUNTIF('別紙1-4(研修内容計画書)'!$I$16:$J$19,$C84),L$8,"")</f>
        <v/>
      </c>
      <c r="M84" s="407" t="str">
        <f>IF(COUNTIF('別紙1-4(研修内容計画書)'!$I$20:$J$23,$C84),M$8,"")</f>
        <v/>
      </c>
      <c r="N84" s="407" t="str">
        <f>IF(COUNTIF('別紙1-4(研修内容計画書)'!$I$24:$J$27,$C84),N$8,"")</f>
        <v/>
      </c>
      <c r="O84" s="407" t="str">
        <f>IF(COUNTIF('別紙1-4(研修内容計画書)'!$I$28:$J$31,$C84),O$8,"")</f>
        <v/>
      </c>
      <c r="P84" s="407" t="str">
        <f>IF(COUNTIF('別紙1-4(研修内容計画書)'!$I$32:$J$35,$C84),P$8,"")</f>
        <v/>
      </c>
      <c r="Q84" s="407" t="str">
        <f>IF(COUNTIF('別紙1-4(研修内容計画書)'!$I$36:$J$39,$C84),Q$8,"")</f>
        <v/>
      </c>
      <c r="R84" s="407" t="str">
        <f>IF(COUNTIF('別紙1-4(研修内容計画書)'!$I$40:$J$43,$C84),R$8,"")</f>
        <v/>
      </c>
      <c r="S84" s="407" t="str">
        <f>IF(COUNTIF('別紙1-4(研修内容計画書)'!$I$44:$J$47,$C84),S$8,"")</f>
        <v/>
      </c>
      <c r="T84" s="407" t="str">
        <f>IF(COUNTIF('別紙1-4(研修内容計画書)'!$I$48:$J$51,$C84),T$8,"")</f>
        <v/>
      </c>
      <c r="U84" s="407" t="str">
        <f>IF(COUNTIF('別紙1-4(研修内容計画書)'!$I$52:$J$55,$C84),U$8,"")</f>
        <v/>
      </c>
      <c r="V84" s="407" t="str">
        <f>IF(COUNTIF('別紙1-4(研修内容計画書)'!$I$56:$J$59,$C84),V$8,"")</f>
        <v/>
      </c>
      <c r="W84" s="407" t="str">
        <f>IF(COUNTIF('別紙1-4(研修内容計画書)'!$I$60:$J$63,$C84),W$8,"")</f>
        <v/>
      </c>
      <c r="X84" s="407" t="str">
        <f>IF(COUNTIF('別紙1-4(研修内容計画書)'!$I$64:$J$67,$C84),X$8,"")</f>
        <v/>
      </c>
      <c r="Y84" s="407" t="str">
        <f>IF(COUNTIF('別紙1-4(研修内容計画書)'!$I$68:$J$71,$C84),Y$8,"")</f>
        <v/>
      </c>
      <c r="Z84" s="407" t="str">
        <f>IF(COUNTIF('別紙1-4(研修内容計画書)'!$I$72:$J$75,$C84),Z$8,"")</f>
        <v/>
      </c>
      <c r="AA84" s="407" t="str">
        <f>IF(COUNTIF('別紙1-4(研修内容計画書)'!$I$76:$J$79,$C84),AA$8,"")</f>
        <v/>
      </c>
      <c r="AB84" s="407" t="str">
        <f>IF(COUNTIF('別紙1-4(研修内容計画書)'!$I$80:$J$83,$C84),AB$8,"")</f>
        <v/>
      </c>
      <c r="AC84" s="407" t="str">
        <f>IF(COUNTIF('別紙1-4(研修内容計画書)'!$I$84:$J$87,$C84),AC$8,"")</f>
        <v/>
      </c>
      <c r="AD84" s="407" t="str">
        <f>IF(COUNTIF('別紙1-4(研修内容計画書)'!$I$88:$J$91,$C84),AD$8,"")</f>
        <v/>
      </c>
      <c r="AE84" s="407" t="str">
        <f>IF(COUNTIF('別紙1-4(研修内容計画書)'!$I$92:$J$95,$C84),AE$8,"")</f>
        <v/>
      </c>
      <c r="AF84" s="407" t="str">
        <f>IF(COUNTIF('別紙1-4(研修内容計画書)'!$I$96:$J$99,$C84),AF$8,"")</f>
        <v/>
      </c>
      <c r="AG84" s="407" t="str">
        <f>IF(COUNTIF('別紙1-4(研修内容計画書)'!$I$100:$J$103,$C84),AG$8,"")</f>
        <v/>
      </c>
      <c r="AH84" s="407" t="str">
        <f>IF(COUNTIF('別紙1-4(研修内容計画書)'!$I$104:$J$107,$C84),AH$8,"")</f>
        <v/>
      </c>
      <c r="AI84" s="407" t="str">
        <f>IF(COUNTIF('別紙1-4(研修内容計画書)'!$I$108:$J$111,$C84),AI$8,"")</f>
        <v/>
      </c>
      <c r="AJ84" s="407" t="str">
        <f>IF(COUNTIF('別紙1-4(研修内容計画書)'!$I$112:$J$115,$C84),AJ$8,"")</f>
        <v/>
      </c>
      <c r="AK84" s="407" t="str">
        <f>IF(COUNTIF('別紙1-4(研修内容計画書)'!$I$116:$J$119,$C84),AK$8,"")</f>
        <v/>
      </c>
      <c r="AL84" s="407" t="str">
        <f>IF(COUNTIF('別紙1-4(研修内容計画書)'!$I$120:$J$123,$C84),AL$8,"")</f>
        <v/>
      </c>
      <c r="AM84" s="407" t="str">
        <f>IF(COUNTIF('別紙1-4(研修内容計画書)'!$I$124:$J$127,$C84),AM$8,"")</f>
        <v/>
      </c>
      <c r="AN84" s="407" t="str">
        <f>IF(COUNTIF('別紙1-4(研修内容計画書)'!$I$128:$J$131,$C84),AN$8,"")</f>
        <v/>
      </c>
      <c r="AO84" s="407" t="str">
        <f>IF(COUNTIF('別紙1-4(研修内容計画書)'!$I$132:$J$135,$C84),AO$8,"")</f>
        <v/>
      </c>
      <c r="AP84" s="407" t="str">
        <f>IF(COUNTIF('別紙1-4(研修内容計画書)'!$I$136:$J$139,$C84),AP$8,"")</f>
        <v/>
      </c>
      <c r="AQ84" s="407" t="str">
        <f>IF(COUNTIF('別紙1-4(研修内容計画書)'!$I$140:$J$143,$C84),AQ$8,"")</f>
        <v/>
      </c>
      <c r="AR84" s="407" t="str">
        <f>IF(COUNTIF('別紙1-4(研修内容計画書)'!$I$144:$J$147,$C84),AR$8,"")</f>
        <v/>
      </c>
      <c r="AS84" s="407" t="str">
        <f>IF(COUNTIF('別紙1-4(研修内容計画書)'!$I$148:$J$151,$C84),AS$8,"")</f>
        <v/>
      </c>
      <c r="AT84" s="407" t="str">
        <f>IF(COUNTIF('別紙1-4(研修内容計画書)'!$I$152:$J$155,$C84),AT$8,"")</f>
        <v/>
      </c>
      <c r="AU84" s="407" t="str">
        <f>IF(COUNTIF('別紙1-4(研修内容計画書)'!$I$156:$J$159,$C84),AU$8,"")</f>
        <v/>
      </c>
      <c r="AV84" s="407" t="str">
        <f>IF(COUNTIF('別紙1-4(研修内容計画書)'!$I$160:$J$163,$C84),AV$8,"")</f>
        <v/>
      </c>
      <c r="AW84" s="407" t="str">
        <f>IF(COUNTIF('別紙1-4(研修内容計画書)'!$I$164:$J$167,$C84),AW$8,"")</f>
        <v/>
      </c>
      <c r="AX84" s="407" t="str">
        <f>IF(COUNTIF('別紙1-4(研修内容計画書)'!$I$168:$J$171,$C84),AX$8,"")</f>
        <v/>
      </c>
      <c r="AY84" s="407" t="str">
        <f>IF(COUNTIF('別紙1-4(研修内容計画書)'!$I$172:$J$175,$C84),AY$8,"")</f>
        <v/>
      </c>
      <c r="AZ84" s="407" t="str">
        <f>IF(COUNTIF('別紙1-4(研修内容計画書)'!$I$176:$J$179,$C84),AZ$8,"")</f>
        <v/>
      </c>
      <c r="BA84" s="407" t="str">
        <f>IF(COUNTIF('別紙1-4(研修内容計画書)'!$I$180:$J$183,$C84),BA$8,"")</f>
        <v/>
      </c>
      <c r="BB84" s="407" t="str">
        <f>IF(COUNTIF('別紙1-4(研修内容計画書)'!$I$184:$J$187,$C84),BB$8,"")</f>
        <v/>
      </c>
      <c r="BC84" s="407" t="str">
        <f>IF(COUNTIF('別紙1-4(研修内容計画書)'!$I$188:$J$191,$C84),BC$8,"")</f>
        <v/>
      </c>
      <c r="BD84" s="407" t="str">
        <f>IF(COUNTIF('別紙1-4(研修内容計画書)'!$I$192:$J$195,$C84),BD$8,"")</f>
        <v/>
      </c>
      <c r="BE84" s="407" t="str">
        <f>IF(COUNTIF('別紙1-4(研修内容計画書)'!$I$196:$J$199,$C84),BE$8,"")</f>
        <v/>
      </c>
      <c r="BF84" s="407" t="str">
        <f>IF(COUNTIF('別紙1-4(研修内容計画書)'!$I$200:$J$203,$C84),BF$8,"")</f>
        <v/>
      </c>
      <c r="BG84" s="407" t="str">
        <f>IF(COUNTIF('別紙1-4(研修内容計画書)'!$I$204:$J$207,$C84),BG$8,"")</f>
        <v/>
      </c>
      <c r="BH84" s="407" t="str">
        <f>IF(COUNTIF('別紙1-4(研修内容計画書)'!$I$208:$J$211,$C84),BH$8,"")</f>
        <v/>
      </c>
      <c r="BI84" s="407" t="str">
        <f>IF(COUNTIF('別紙1-4(研修内容計画書)'!$I$212:$J$215,$C84),BI$8,"")</f>
        <v/>
      </c>
      <c r="BJ84" s="407" t="str">
        <f>IF(COUNTIF('別紙1-4(研修内容計画書)'!$I$216:$J$219,$C84),BJ$8,"")</f>
        <v/>
      </c>
      <c r="BK84" s="407" t="str">
        <f>IF(COUNTIF('別紙1-4(研修内容計画書)'!$I$220:$J$223,$C84),BK$8,"")</f>
        <v/>
      </c>
      <c r="BL84" s="407" t="str">
        <f>IF(COUNTIF('別紙1-4(研修内容計画書)'!$I$224:$J$227,$C84),BL$8,"")</f>
        <v/>
      </c>
      <c r="BM84" s="407" t="str">
        <f>IF(COUNTIF('別紙1-4(研修内容計画書)'!$I$228:$J$231,$C84),BM$8,"")</f>
        <v/>
      </c>
      <c r="BN84" s="407" t="str">
        <f>IF(COUNTIF('別紙1-4(研修内容計画書)'!$I$232:$J$235,$C84),BN$8,"")</f>
        <v/>
      </c>
      <c r="BO84" s="407" t="str">
        <f>IF(COUNTIF('別紙1-4(研修内容計画書)'!$I$236:$J$239,$C84),BO$8,"")</f>
        <v/>
      </c>
      <c r="BP84" s="407" t="str">
        <f>IF(COUNTIF('別紙1-4(研修内容計画書)'!$I$240:$J$243,$C84),BP$8,"")</f>
        <v/>
      </c>
      <c r="BQ84" s="407" t="str">
        <f>IF(COUNTIF('別紙1-4(研修内容計画書)'!$I$244:$J$247,$C84),BQ$8,"")</f>
        <v/>
      </c>
      <c r="BR84" s="407" t="str">
        <f>IF(COUNTIF('別紙1-4(研修内容計画書)'!$I$248:$J$251,$C84),BR$8,"")</f>
        <v/>
      </c>
      <c r="BS84" s="407" t="str">
        <f>IF(COUNTIF('別紙1-4(研修内容計画書)'!$I$252:$J$255,$C84),BS$8,"")</f>
        <v/>
      </c>
      <c r="BT84" s="407" t="str">
        <f>IF(COUNTIF('別紙1-4(研修内容計画書)'!$I$256:$J$259,$C84),BT$8,"")</f>
        <v/>
      </c>
      <c r="BU84" s="407" t="str">
        <f>IF(COUNTIF('別紙1-4(研修内容計画書)'!$I$260:$J$263,$C84),BU$8,"")</f>
        <v/>
      </c>
      <c r="BV84" s="407" t="str">
        <f>IF(COUNTIF('別紙1-4(研修内容計画書)'!$I$264:$J$267,$C84),BV$8,"")</f>
        <v/>
      </c>
      <c r="BW84" s="407" t="str">
        <f>IF(COUNTIF('別紙1-4(研修内容計画書)'!$I$268:$J$271,$C84),BW$8,"")</f>
        <v/>
      </c>
      <c r="BX84" s="407" t="str">
        <f>IF(COUNTIF('別紙1-4(研修内容計画書)'!$I$272:$J$275,$C84),BX$8,"")</f>
        <v/>
      </c>
      <c r="BY84" s="407" t="str">
        <f>IF(COUNTIF('別紙1-4(研修内容計画書)'!$I$276:$J$279,$C84),BY$8,"")</f>
        <v/>
      </c>
      <c r="BZ84" s="407" t="str">
        <f>IF(COUNTIF('別紙1-4(研修内容計画書)'!$I$280:$J$283,$C84),BZ$8,"")</f>
        <v/>
      </c>
      <c r="CA84" s="407" t="str">
        <f>IF(COUNTIF('別紙1-4(研修内容計画書)'!$I$284:$J$287,$C84),CA$8,"")</f>
        <v/>
      </c>
      <c r="CB84" s="407" t="str">
        <f>IF(COUNTIF('別紙1-4(研修内容計画書)'!$I$288:$J$291,$C84),CB$8,"")</f>
        <v/>
      </c>
      <c r="CC84" s="407" t="str">
        <f>IF(COUNTIF('別紙1-4(研修内容計画書)'!$I$292:$J$295,$C84),CC$8,"")</f>
        <v/>
      </c>
      <c r="CD84" s="408"/>
      <c r="CE84" s="409"/>
      <c r="CF84" s="132"/>
    </row>
    <row r="85" spans="1:84" ht="18.75" customHeight="1">
      <c r="A85" s="416">
        <v>72</v>
      </c>
      <c r="B85" s="417" t="str">
        <f>IF(AND('別紙1-7(研修責任者教育担当者)'!E89="〇",'別紙1-7(研修責任者教育担当者)'!F89="〇"),"専任・兼任",IF('別紙1-7(研修責任者教育担当者)'!E89="〇","専任",IF('別紙1-7(研修責任者教育担当者)'!F89="〇","兼任","")))</f>
        <v/>
      </c>
      <c r="C85" s="418">
        <f>VLOOKUP(A85,'別紙1-7(研修責任者教育担当者)'!$B$18:$C$97,2,0)</f>
        <v>0</v>
      </c>
      <c r="D85" s="464" t="s">
        <v>206</v>
      </c>
      <c r="E85" s="465"/>
      <c r="F85" s="403" t="e">
        <f t="shared" si="9"/>
        <v>#DIV/0!</v>
      </c>
      <c r="G85" s="404" t="e">
        <f t="shared" si="7"/>
        <v>#DIV/0!</v>
      </c>
      <c r="H85" s="405">
        <f t="shared" si="8"/>
        <v>0</v>
      </c>
      <c r="I85" s="405"/>
      <c r="J85" s="406" t="str">
        <f>IF(COUNTIF('別紙1-4(研修内容計画書)'!$I$8:$J$11,$C85),J$8,"")</f>
        <v/>
      </c>
      <c r="K85" s="407" t="str">
        <f>IF(COUNTIF('別紙1-4(研修内容計画書)'!$I$12:$J$15,$C85),K$8,"")</f>
        <v/>
      </c>
      <c r="L85" s="407" t="str">
        <f>IF(COUNTIF('別紙1-4(研修内容計画書)'!$I$16:$J$19,$C85),L$8,"")</f>
        <v/>
      </c>
      <c r="M85" s="407" t="str">
        <f>IF(COUNTIF('別紙1-4(研修内容計画書)'!$I$20:$J$23,$C85),M$8,"")</f>
        <v/>
      </c>
      <c r="N85" s="407" t="str">
        <f>IF(COUNTIF('別紙1-4(研修内容計画書)'!$I$24:$J$27,$C85),N$8,"")</f>
        <v/>
      </c>
      <c r="O85" s="407" t="str">
        <f>IF(COUNTIF('別紙1-4(研修内容計画書)'!$I$28:$J$31,$C85),O$8,"")</f>
        <v/>
      </c>
      <c r="P85" s="407" t="str">
        <f>IF(COUNTIF('別紙1-4(研修内容計画書)'!$I$32:$J$35,$C85),P$8,"")</f>
        <v/>
      </c>
      <c r="Q85" s="407" t="str">
        <f>IF(COUNTIF('別紙1-4(研修内容計画書)'!$I$36:$J$39,$C85),Q$8,"")</f>
        <v/>
      </c>
      <c r="R85" s="407" t="str">
        <f>IF(COUNTIF('別紙1-4(研修内容計画書)'!$I$40:$J$43,$C85),R$8,"")</f>
        <v/>
      </c>
      <c r="S85" s="407" t="str">
        <f>IF(COUNTIF('別紙1-4(研修内容計画書)'!$I$44:$J$47,$C85),S$8,"")</f>
        <v/>
      </c>
      <c r="T85" s="407" t="str">
        <f>IF(COUNTIF('別紙1-4(研修内容計画書)'!$I$48:$J$51,$C85),T$8,"")</f>
        <v/>
      </c>
      <c r="U85" s="407" t="str">
        <f>IF(COUNTIF('別紙1-4(研修内容計画書)'!$I$52:$J$55,$C85),U$8,"")</f>
        <v/>
      </c>
      <c r="V85" s="407" t="str">
        <f>IF(COUNTIF('別紙1-4(研修内容計画書)'!$I$56:$J$59,$C85),V$8,"")</f>
        <v/>
      </c>
      <c r="W85" s="407" t="str">
        <f>IF(COUNTIF('別紙1-4(研修内容計画書)'!$I$60:$J$63,$C85),W$8,"")</f>
        <v/>
      </c>
      <c r="X85" s="407" t="str">
        <f>IF(COUNTIF('別紙1-4(研修内容計画書)'!$I$64:$J$67,$C85),X$8,"")</f>
        <v/>
      </c>
      <c r="Y85" s="407" t="str">
        <f>IF(COUNTIF('別紙1-4(研修内容計画書)'!$I$68:$J$71,$C85),Y$8,"")</f>
        <v/>
      </c>
      <c r="Z85" s="407" t="str">
        <f>IF(COUNTIF('別紙1-4(研修内容計画書)'!$I$72:$J$75,$C85),Z$8,"")</f>
        <v/>
      </c>
      <c r="AA85" s="407" t="str">
        <f>IF(COUNTIF('別紙1-4(研修内容計画書)'!$I$76:$J$79,$C85),AA$8,"")</f>
        <v/>
      </c>
      <c r="AB85" s="407" t="str">
        <f>IF(COUNTIF('別紙1-4(研修内容計画書)'!$I$80:$J$83,$C85),AB$8,"")</f>
        <v/>
      </c>
      <c r="AC85" s="407" t="str">
        <f>IF(COUNTIF('別紙1-4(研修内容計画書)'!$I$84:$J$87,$C85),AC$8,"")</f>
        <v/>
      </c>
      <c r="AD85" s="407" t="str">
        <f>IF(COUNTIF('別紙1-4(研修内容計画書)'!$I$88:$J$91,$C85),AD$8,"")</f>
        <v/>
      </c>
      <c r="AE85" s="407" t="str">
        <f>IF(COUNTIF('別紙1-4(研修内容計画書)'!$I$92:$J$95,$C85),AE$8,"")</f>
        <v/>
      </c>
      <c r="AF85" s="407" t="str">
        <f>IF(COUNTIF('別紙1-4(研修内容計画書)'!$I$96:$J$99,$C85),AF$8,"")</f>
        <v/>
      </c>
      <c r="AG85" s="407" t="str">
        <f>IF(COUNTIF('別紙1-4(研修内容計画書)'!$I$100:$J$103,$C85),AG$8,"")</f>
        <v/>
      </c>
      <c r="AH85" s="407" t="str">
        <f>IF(COUNTIF('別紙1-4(研修内容計画書)'!$I$104:$J$107,$C85),AH$8,"")</f>
        <v/>
      </c>
      <c r="AI85" s="407" t="str">
        <f>IF(COUNTIF('別紙1-4(研修内容計画書)'!$I$108:$J$111,$C85),AI$8,"")</f>
        <v/>
      </c>
      <c r="AJ85" s="407" t="str">
        <f>IF(COUNTIF('別紙1-4(研修内容計画書)'!$I$112:$J$115,$C85),AJ$8,"")</f>
        <v/>
      </c>
      <c r="AK85" s="407" t="str">
        <f>IF(COUNTIF('別紙1-4(研修内容計画書)'!$I$116:$J$119,$C85),AK$8,"")</f>
        <v/>
      </c>
      <c r="AL85" s="407" t="str">
        <f>IF(COUNTIF('別紙1-4(研修内容計画書)'!$I$120:$J$123,$C85),AL$8,"")</f>
        <v/>
      </c>
      <c r="AM85" s="407" t="str">
        <f>IF(COUNTIF('別紙1-4(研修内容計画書)'!$I$124:$J$127,$C85),AM$8,"")</f>
        <v/>
      </c>
      <c r="AN85" s="407" t="str">
        <f>IF(COUNTIF('別紙1-4(研修内容計画書)'!$I$128:$J$131,$C85),AN$8,"")</f>
        <v/>
      </c>
      <c r="AO85" s="407" t="str">
        <f>IF(COUNTIF('別紙1-4(研修内容計画書)'!$I$132:$J$135,$C85),AO$8,"")</f>
        <v/>
      </c>
      <c r="AP85" s="407" t="str">
        <f>IF(COUNTIF('別紙1-4(研修内容計画書)'!$I$136:$J$139,$C85),AP$8,"")</f>
        <v/>
      </c>
      <c r="AQ85" s="407" t="str">
        <f>IF(COUNTIF('別紙1-4(研修内容計画書)'!$I$140:$J$143,$C85),AQ$8,"")</f>
        <v/>
      </c>
      <c r="AR85" s="407" t="str">
        <f>IF(COUNTIF('別紙1-4(研修内容計画書)'!$I$144:$J$147,$C85),AR$8,"")</f>
        <v/>
      </c>
      <c r="AS85" s="407" t="str">
        <f>IF(COUNTIF('別紙1-4(研修内容計画書)'!$I$148:$J$151,$C85),AS$8,"")</f>
        <v/>
      </c>
      <c r="AT85" s="407" t="str">
        <f>IF(COUNTIF('別紙1-4(研修内容計画書)'!$I$152:$J$155,$C85),AT$8,"")</f>
        <v/>
      </c>
      <c r="AU85" s="407" t="str">
        <f>IF(COUNTIF('別紙1-4(研修内容計画書)'!$I$156:$J$159,$C85),AU$8,"")</f>
        <v/>
      </c>
      <c r="AV85" s="407" t="str">
        <f>IF(COUNTIF('別紙1-4(研修内容計画書)'!$I$160:$J$163,$C85),AV$8,"")</f>
        <v/>
      </c>
      <c r="AW85" s="407" t="str">
        <f>IF(COUNTIF('別紙1-4(研修内容計画書)'!$I$164:$J$167,$C85),AW$8,"")</f>
        <v/>
      </c>
      <c r="AX85" s="407" t="str">
        <f>IF(COUNTIF('別紙1-4(研修内容計画書)'!$I$168:$J$171,$C85),AX$8,"")</f>
        <v/>
      </c>
      <c r="AY85" s="407" t="str">
        <f>IF(COUNTIF('別紙1-4(研修内容計画書)'!$I$172:$J$175,$C85),AY$8,"")</f>
        <v/>
      </c>
      <c r="AZ85" s="407" t="str">
        <f>IF(COUNTIF('別紙1-4(研修内容計画書)'!$I$176:$J$179,$C85),AZ$8,"")</f>
        <v/>
      </c>
      <c r="BA85" s="407" t="str">
        <f>IF(COUNTIF('別紙1-4(研修内容計画書)'!$I$180:$J$183,$C85),BA$8,"")</f>
        <v/>
      </c>
      <c r="BB85" s="407" t="str">
        <f>IF(COUNTIF('別紙1-4(研修内容計画書)'!$I$184:$J$187,$C85),BB$8,"")</f>
        <v/>
      </c>
      <c r="BC85" s="407" t="str">
        <f>IF(COUNTIF('別紙1-4(研修内容計画書)'!$I$188:$J$191,$C85),BC$8,"")</f>
        <v/>
      </c>
      <c r="BD85" s="407" t="str">
        <f>IF(COUNTIF('別紙1-4(研修内容計画書)'!$I$192:$J$195,$C85),BD$8,"")</f>
        <v/>
      </c>
      <c r="BE85" s="407" t="str">
        <f>IF(COUNTIF('別紙1-4(研修内容計画書)'!$I$196:$J$199,$C85),BE$8,"")</f>
        <v/>
      </c>
      <c r="BF85" s="407" t="str">
        <f>IF(COUNTIF('別紙1-4(研修内容計画書)'!$I$200:$J$203,$C85),BF$8,"")</f>
        <v/>
      </c>
      <c r="BG85" s="407" t="str">
        <f>IF(COUNTIF('別紙1-4(研修内容計画書)'!$I$204:$J$207,$C85),BG$8,"")</f>
        <v/>
      </c>
      <c r="BH85" s="407" t="str">
        <f>IF(COUNTIF('別紙1-4(研修内容計画書)'!$I$208:$J$211,$C85),BH$8,"")</f>
        <v/>
      </c>
      <c r="BI85" s="407" t="str">
        <f>IF(COUNTIF('別紙1-4(研修内容計画書)'!$I$212:$J$215,$C85),BI$8,"")</f>
        <v/>
      </c>
      <c r="BJ85" s="407" t="str">
        <f>IF(COUNTIF('別紙1-4(研修内容計画書)'!$I$216:$J$219,$C85),BJ$8,"")</f>
        <v/>
      </c>
      <c r="BK85" s="407" t="str">
        <f>IF(COUNTIF('別紙1-4(研修内容計画書)'!$I$220:$J$223,$C85),BK$8,"")</f>
        <v/>
      </c>
      <c r="BL85" s="407" t="str">
        <f>IF(COUNTIF('別紙1-4(研修内容計画書)'!$I$224:$J$227,$C85),BL$8,"")</f>
        <v/>
      </c>
      <c r="BM85" s="407" t="str">
        <f>IF(COUNTIF('別紙1-4(研修内容計画書)'!$I$228:$J$231,$C85),BM$8,"")</f>
        <v/>
      </c>
      <c r="BN85" s="407" t="str">
        <f>IF(COUNTIF('別紙1-4(研修内容計画書)'!$I$232:$J$235,$C85),BN$8,"")</f>
        <v/>
      </c>
      <c r="BO85" s="407" t="str">
        <f>IF(COUNTIF('別紙1-4(研修内容計画書)'!$I$236:$J$239,$C85),BO$8,"")</f>
        <v/>
      </c>
      <c r="BP85" s="407" t="str">
        <f>IF(COUNTIF('別紙1-4(研修内容計画書)'!$I$240:$J$243,$C85),BP$8,"")</f>
        <v/>
      </c>
      <c r="BQ85" s="407" t="str">
        <f>IF(COUNTIF('別紙1-4(研修内容計画書)'!$I$244:$J$247,$C85),BQ$8,"")</f>
        <v/>
      </c>
      <c r="BR85" s="407" t="str">
        <f>IF(COUNTIF('別紙1-4(研修内容計画書)'!$I$248:$J$251,$C85),BR$8,"")</f>
        <v/>
      </c>
      <c r="BS85" s="407" t="str">
        <f>IF(COUNTIF('別紙1-4(研修内容計画書)'!$I$252:$J$255,$C85),BS$8,"")</f>
        <v/>
      </c>
      <c r="BT85" s="407" t="str">
        <f>IF(COUNTIF('別紙1-4(研修内容計画書)'!$I$256:$J$259,$C85),BT$8,"")</f>
        <v/>
      </c>
      <c r="BU85" s="407" t="str">
        <f>IF(COUNTIF('別紙1-4(研修内容計画書)'!$I$260:$J$263,$C85),BU$8,"")</f>
        <v/>
      </c>
      <c r="BV85" s="407" t="str">
        <f>IF(COUNTIF('別紙1-4(研修内容計画書)'!$I$264:$J$267,$C85),BV$8,"")</f>
        <v/>
      </c>
      <c r="BW85" s="407" t="str">
        <f>IF(COUNTIF('別紙1-4(研修内容計画書)'!$I$268:$J$271,$C85),BW$8,"")</f>
        <v/>
      </c>
      <c r="BX85" s="407" t="str">
        <f>IF(COUNTIF('別紙1-4(研修内容計画書)'!$I$272:$J$275,$C85),BX$8,"")</f>
        <v/>
      </c>
      <c r="BY85" s="407" t="str">
        <f>IF(COUNTIF('別紙1-4(研修内容計画書)'!$I$276:$J$279,$C85),BY$8,"")</f>
        <v/>
      </c>
      <c r="BZ85" s="407" t="str">
        <f>IF(COUNTIF('別紙1-4(研修内容計画書)'!$I$280:$J$283,$C85),BZ$8,"")</f>
        <v/>
      </c>
      <c r="CA85" s="407" t="str">
        <f>IF(COUNTIF('別紙1-4(研修内容計画書)'!$I$284:$J$287,$C85),CA$8,"")</f>
        <v/>
      </c>
      <c r="CB85" s="407" t="str">
        <f>IF(COUNTIF('別紙1-4(研修内容計画書)'!$I$288:$J$291,$C85),CB$8,"")</f>
        <v/>
      </c>
      <c r="CC85" s="407" t="str">
        <f>IF(COUNTIF('別紙1-4(研修内容計画書)'!$I$292:$J$295,$C85),CC$8,"")</f>
        <v/>
      </c>
      <c r="CD85" s="408"/>
      <c r="CE85" s="409"/>
      <c r="CF85" s="132"/>
    </row>
    <row r="86" spans="1:84" ht="18.75" customHeight="1">
      <c r="A86" s="416">
        <v>73</v>
      </c>
      <c r="B86" s="417" t="str">
        <f>IF(AND('別紙1-7(研修責任者教育担当者)'!E90="〇",'別紙1-7(研修責任者教育担当者)'!F90="〇"),"専任・兼任",IF('別紙1-7(研修責任者教育担当者)'!E90="〇","専任",IF('別紙1-7(研修責任者教育担当者)'!F90="〇","兼任","")))</f>
        <v/>
      </c>
      <c r="C86" s="418">
        <f>VLOOKUP(A86,'別紙1-7(研修責任者教育担当者)'!$B$18:$C$97,2,0)</f>
        <v>0</v>
      </c>
      <c r="D86" s="464" t="s">
        <v>206</v>
      </c>
      <c r="E86" s="465"/>
      <c r="F86" s="403" t="e">
        <f t="shared" si="9"/>
        <v>#DIV/0!</v>
      </c>
      <c r="G86" s="404" t="e">
        <f t="shared" si="7"/>
        <v>#DIV/0!</v>
      </c>
      <c r="H86" s="405">
        <f t="shared" si="8"/>
        <v>0</v>
      </c>
      <c r="I86" s="405"/>
      <c r="J86" s="406" t="str">
        <f>IF(COUNTIF('別紙1-4(研修内容計画書)'!$I$8:$J$11,$C86),J$8,"")</f>
        <v/>
      </c>
      <c r="K86" s="407" t="str">
        <f>IF(COUNTIF('別紙1-4(研修内容計画書)'!$I$12:$J$15,$C86),K$8,"")</f>
        <v/>
      </c>
      <c r="L86" s="407" t="str">
        <f>IF(COUNTIF('別紙1-4(研修内容計画書)'!$I$16:$J$19,$C86),L$8,"")</f>
        <v/>
      </c>
      <c r="M86" s="407" t="str">
        <f>IF(COUNTIF('別紙1-4(研修内容計画書)'!$I$20:$J$23,$C86),M$8,"")</f>
        <v/>
      </c>
      <c r="N86" s="407" t="str">
        <f>IF(COUNTIF('別紙1-4(研修内容計画書)'!$I$24:$J$27,$C86),N$8,"")</f>
        <v/>
      </c>
      <c r="O86" s="407" t="str">
        <f>IF(COUNTIF('別紙1-4(研修内容計画書)'!$I$28:$J$31,$C86),O$8,"")</f>
        <v/>
      </c>
      <c r="P86" s="407" t="str">
        <f>IF(COUNTIF('別紙1-4(研修内容計画書)'!$I$32:$J$35,$C86),P$8,"")</f>
        <v/>
      </c>
      <c r="Q86" s="407" t="str">
        <f>IF(COUNTIF('別紙1-4(研修内容計画書)'!$I$36:$J$39,$C86),Q$8,"")</f>
        <v/>
      </c>
      <c r="R86" s="407" t="str">
        <f>IF(COUNTIF('別紙1-4(研修内容計画書)'!$I$40:$J$43,$C86),R$8,"")</f>
        <v/>
      </c>
      <c r="S86" s="407" t="str">
        <f>IF(COUNTIF('別紙1-4(研修内容計画書)'!$I$44:$J$47,$C86),S$8,"")</f>
        <v/>
      </c>
      <c r="T86" s="407" t="str">
        <f>IF(COUNTIF('別紙1-4(研修内容計画書)'!$I$48:$J$51,$C86),T$8,"")</f>
        <v/>
      </c>
      <c r="U86" s="407" t="str">
        <f>IF(COUNTIF('別紙1-4(研修内容計画書)'!$I$52:$J$55,$C86),U$8,"")</f>
        <v/>
      </c>
      <c r="V86" s="407" t="str">
        <f>IF(COUNTIF('別紙1-4(研修内容計画書)'!$I$56:$J$59,$C86),V$8,"")</f>
        <v/>
      </c>
      <c r="W86" s="407" t="str">
        <f>IF(COUNTIF('別紙1-4(研修内容計画書)'!$I$60:$J$63,$C86),W$8,"")</f>
        <v/>
      </c>
      <c r="X86" s="407" t="str">
        <f>IF(COUNTIF('別紙1-4(研修内容計画書)'!$I$64:$J$67,$C86),X$8,"")</f>
        <v/>
      </c>
      <c r="Y86" s="407" t="str">
        <f>IF(COUNTIF('別紙1-4(研修内容計画書)'!$I$68:$J$71,$C86),Y$8,"")</f>
        <v/>
      </c>
      <c r="Z86" s="407" t="str">
        <f>IF(COUNTIF('別紙1-4(研修内容計画書)'!$I$72:$J$75,$C86),Z$8,"")</f>
        <v/>
      </c>
      <c r="AA86" s="407" t="str">
        <f>IF(COUNTIF('別紙1-4(研修内容計画書)'!$I$76:$J$79,$C86),AA$8,"")</f>
        <v/>
      </c>
      <c r="AB86" s="407" t="str">
        <f>IF(COUNTIF('別紙1-4(研修内容計画書)'!$I$80:$J$83,$C86),AB$8,"")</f>
        <v/>
      </c>
      <c r="AC86" s="407" t="str">
        <f>IF(COUNTIF('別紙1-4(研修内容計画書)'!$I$84:$J$87,$C86),AC$8,"")</f>
        <v/>
      </c>
      <c r="AD86" s="407" t="str">
        <f>IF(COUNTIF('別紙1-4(研修内容計画書)'!$I$88:$J$91,$C86),AD$8,"")</f>
        <v/>
      </c>
      <c r="AE86" s="407" t="str">
        <f>IF(COUNTIF('別紙1-4(研修内容計画書)'!$I$92:$J$95,$C86),AE$8,"")</f>
        <v/>
      </c>
      <c r="AF86" s="407" t="str">
        <f>IF(COUNTIF('別紙1-4(研修内容計画書)'!$I$96:$J$99,$C86),AF$8,"")</f>
        <v/>
      </c>
      <c r="AG86" s="407" t="str">
        <f>IF(COUNTIF('別紙1-4(研修内容計画書)'!$I$100:$J$103,$C86),AG$8,"")</f>
        <v/>
      </c>
      <c r="AH86" s="407" t="str">
        <f>IF(COUNTIF('別紙1-4(研修内容計画書)'!$I$104:$J$107,$C86),AH$8,"")</f>
        <v/>
      </c>
      <c r="AI86" s="407" t="str">
        <f>IF(COUNTIF('別紙1-4(研修内容計画書)'!$I$108:$J$111,$C86),AI$8,"")</f>
        <v/>
      </c>
      <c r="AJ86" s="407" t="str">
        <f>IF(COUNTIF('別紙1-4(研修内容計画書)'!$I$112:$J$115,$C86),AJ$8,"")</f>
        <v/>
      </c>
      <c r="AK86" s="407" t="str">
        <f>IF(COUNTIF('別紙1-4(研修内容計画書)'!$I$116:$J$119,$C86),AK$8,"")</f>
        <v/>
      </c>
      <c r="AL86" s="407" t="str">
        <f>IF(COUNTIF('別紙1-4(研修内容計画書)'!$I$120:$J$123,$C86),AL$8,"")</f>
        <v/>
      </c>
      <c r="AM86" s="407" t="str">
        <f>IF(COUNTIF('別紙1-4(研修内容計画書)'!$I$124:$J$127,$C86),AM$8,"")</f>
        <v/>
      </c>
      <c r="AN86" s="407" t="str">
        <f>IF(COUNTIF('別紙1-4(研修内容計画書)'!$I$128:$J$131,$C86),AN$8,"")</f>
        <v/>
      </c>
      <c r="AO86" s="407" t="str">
        <f>IF(COUNTIF('別紙1-4(研修内容計画書)'!$I$132:$J$135,$C86),AO$8,"")</f>
        <v/>
      </c>
      <c r="AP86" s="407" t="str">
        <f>IF(COUNTIF('別紙1-4(研修内容計画書)'!$I$136:$J$139,$C86),AP$8,"")</f>
        <v/>
      </c>
      <c r="AQ86" s="407" t="str">
        <f>IF(COUNTIF('別紙1-4(研修内容計画書)'!$I$140:$J$143,$C86),AQ$8,"")</f>
        <v/>
      </c>
      <c r="AR86" s="407" t="str">
        <f>IF(COUNTIF('別紙1-4(研修内容計画書)'!$I$144:$J$147,$C86),AR$8,"")</f>
        <v/>
      </c>
      <c r="AS86" s="407" t="str">
        <f>IF(COUNTIF('別紙1-4(研修内容計画書)'!$I$148:$J$151,$C86),AS$8,"")</f>
        <v/>
      </c>
      <c r="AT86" s="407" t="str">
        <f>IF(COUNTIF('別紙1-4(研修内容計画書)'!$I$152:$J$155,$C86),AT$8,"")</f>
        <v/>
      </c>
      <c r="AU86" s="407" t="str">
        <f>IF(COUNTIF('別紙1-4(研修内容計画書)'!$I$156:$J$159,$C86),AU$8,"")</f>
        <v/>
      </c>
      <c r="AV86" s="407" t="str">
        <f>IF(COUNTIF('別紙1-4(研修内容計画書)'!$I$160:$J$163,$C86),AV$8,"")</f>
        <v/>
      </c>
      <c r="AW86" s="407" t="str">
        <f>IF(COUNTIF('別紙1-4(研修内容計画書)'!$I$164:$J$167,$C86),AW$8,"")</f>
        <v/>
      </c>
      <c r="AX86" s="407" t="str">
        <f>IF(COUNTIF('別紙1-4(研修内容計画書)'!$I$168:$J$171,$C86),AX$8,"")</f>
        <v/>
      </c>
      <c r="AY86" s="407" t="str">
        <f>IF(COUNTIF('別紙1-4(研修内容計画書)'!$I$172:$J$175,$C86),AY$8,"")</f>
        <v/>
      </c>
      <c r="AZ86" s="407" t="str">
        <f>IF(COUNTIF('別紙1-4(研修内容計画書)'!$I$176:$J$179,$C86),AZ$8,"")</f>
        <v/>
      </c>
      <c r="BA86" s="407" t="str">
        <f>IF(COUNTIF('別紙1-4(研修内容計画書)'!$I$180:$J$183,$C86),BA$8,"")</f>
        <v/>
      </c>
      <c r="BB86" s="407" t="str">
        <f>IF(COUNTIF('別紙1-4(研修内容計画書)'!$I$184:$J$187,$C86),BB$8,"")</f>
        <v/>
      </c>
      <c r="BC86" s="407" t="str">
        <f>IF(COUNTIF('別紙1-4(研修内容計画書)'!$I$188:$J$191,$C86),BC$8,"")</f>
        <v/>
      </c>
      <c r="BD86" s="407" t="str">
        <f>IF(COUNTIF('別紙1-4(研修内容計画書)'!$I$192:$J$195,$C86),BD$8,"")</f>
        <v/>
      </c>
      <c r="BE86" s="407" t="str">
        <f>IF(COUNTIF('別紙1-4(研修内容計画書)'!$I$196:$J$199,$C86),BE$8,"")</f>
        <v/>
      </c>
      <c r="BF86" s="407" t="str">
        <f>IF(COUNTIF('別紙1-4(研修内容計画書)'!$I$200:$J$203,$C86),BF$8,"")</f>
        <v/>
      </c>
      <c r="BG86" s="407" t="str">
        <f>IF(COUNTIF('別紙1-4(研修内容計画書)'!$I$204:$J$207,$C86),BG$8,"")</f>
        <v/>
      </c>
      <c r="BH86" s="407" t="str">
        <f>IF(COUNTIF('別紙1-4(研修内容計画書)'!$I$208:$J$211,$C86),BH$8,"")</f>
        <v/>
      </c>
      <c r="BI86" s="407" t="str">
        <f>IF(COUNTIF('別紙1-4(研修内容計画書)'!$I$212:$J$215,$C86),BI$8,"")</f>
        <v/>
      </c>
      <c r="BJ86" s="407" t="str">
        <f>IF(COUNTIF('別紙1-4(研修内容計画書)'!$I$216:$J$219,$C86),BJ$8,"")</f>
        <v/>
      </c>
      <c r="BK86" s="407" t="str">
        <f>IF(COUNTIF('別紙1-4(研修内容計画書)'!$I$220:$J$223,$C86),BK$8,"")</f>
        <v/>
      </c>
      <c r="BL86" s="407" t="str">
        <f>IF(COUNTIF('別紙1-4(研修内容計画書)'!$I$224:$J$227,$C86),BL$8,"")</f>
        <v/>
      </c>
      <c r="BM86" s="407" t="str">
        <f>IF(COUNTIF('別紙1-4(研修内容計画書)'!$I$228:$J$231,$C86),BM$8,"")</f>
        <v/>
      </c>
      <c r="BN86" s="407" t="str">
        <f>IF(COUNTIF('別紙1-4(研修内容計画書)'!$I$232:$J$235,$C86),BN$8,"")</f>
        <v/>
      </c>
      <c r="BO86" s="407" t="str">
        <f>IF(COUNTIF('別紙1-4(研修内容計画書)'!$I$236:$J$239,$C86),BO$8,"")</f>
        <v/>
      </c>
      <c r="BP86" s="407" t="str">
        <f>IF(COUNTIF('別紙1-4(研修内容計画書)'!$I$240:$J$243,$C86),BP$8,"")</f>
        <v/>
      </c>
      <c r="BQ86" s="407" t="str">
        <f>IF(COUNTIF('別紙1-4(研修内容計画書)'!$I$244:$J$247,$C86),BQ$8,"")</f>
        <v/>
      </c>
      <c r="BR86" s="407" t="str">
        <f>IF(COUNTIF('別紙1-4(研修内容計画書)'!$I$248:$J$251,$C86),BR$8,"")</f>
        <v/>
      </c>
      <c r="BS86" s="407" t="str">
        <f>IF(COUNTIF('別紙1-4(研修内容計画書)'!$I$252:$J$255,$C86),BS$8,"")</f>
        <v/>
      </c>
      <c r="BT86" s="407" t="str">
        <f>IF(COUNTIF('別紙1-4(研修内容計画書)'!$I$256:$J$259,$C86),BT$8,"")</f>
        <v/>
      </c>
      <c r="BU86" s="407" t="str">
        <f>IF(COUNTIF('別紙1-4(研修内容計画書)'!$I$260:$J$263,$C86),BU$8,"")</f>
        <v/>
      </c>
      <c r="BV86" s="407" t="str">
        <f>IF(COUNTIF('別紙1-4(研修内容計画書)'!$I$264:$J$267,$C86),BV$8,"")</f>
        <v/>
      </c>
      <c r="BW86" s="407" t="str">
        <f>IF(COUNTIF('別紙1-4(研修内容計画書)'!$I$268:$J$271,$C86),BW$8,"")</f>
        <v/>
      </c>
      <c r="BX86" s="407" t="str">
        <f>IF(COUNTIF('別紙1-4(研修内容計画書)'!$I$272:$J$275,$C86),BX$8,"")</f>
        <v/>
      </c>
      <c r="BY86" s="407" t="str">
        <f>IF(COUNTIF('別紙1-4(研修内容計画書)'!$I$276:$J$279,$C86),BY$8,"")</f>
        <v/>
      </c>
      <c r="BZ86" s="407" t="str">
        <f>IF(COUNTIF('別紙1-4(研修内容計画書)'!$I$280:$J$283,$C86),BZ$8,"")</f>
        <v/>
      </c>
      <c r="CA86" s="407" t="str">
        <f>IF(COUNTIF('別紙1-4(研修内容計画書)'!$I$284:$J$287,$C86),CA$8,"")</f>
        <v/>
      </c>
      <c r="CB86" s="407" t="str">
        <f>IF(COUNTIF('別紙1-4(研修内容計画書)'!$I$288:$J$291,$C86),CB$8,"")</f>
        <v/>
      </c>
      <c r="CC86" s="407" t="str">
        <f>IF(COUNTIF('別紙1-4(研修内容計画書)'!$I$292:$J$295,$C86),CC$8,"")</f>
        <v/>
      </c>
      <c r="CD86" s="408"/>
      <c r="CE86" s="409"/>
      <c r="CF86" s="132"/>
    </row>
    <row r="87" spans="1:84" ht="18.75" customHeight="1">
      <c r="A87" s="416">
        <v>74</v>
      </c>
      <c r="B87" s="417" t="str">
        <f>IF(AND('別紙1-7(研修責任者教育担当者)'!E91="〇",'別紙1-7(研修責任者教育担当者)'!F91="〇"),"専任・兼任",IF('別紙1-7(研修責任者教育担当者)'!E91="〇","専任",IF('別紙1-7(研修責任者教育担当者)'!F91="〇","兼任","")))</f>
        <v/>
      </c>
      <c r="C87" s="418">
        <f>VLOOKUP(A87,'別紙1-7(研修責任者教育担当者)'!$B$18:$C$97,2,0)</f>
        <v>0</v>
      </c>
      <c r="D87" s="464" t="s">
        <v>206</v>
      </c>
      <c r="E87" s="465"/>
      <c r="F87" s="403" t="e">
        <f t="shared" si="9"/>
        <v>#DIV/0!</v>
      </c>
      <c r="G87" s="404" t="e">
        <f t="shared" si="7"/>
        <v>#DIV/0!</v>
      </c>
      <c r="H87" s="405">
        <f t="shared" si="8"/>
        <v>0</v>
      </c>
      <c r="I87" s="405"/>
      <c r="J87" s="406" t="str">
        <f>IF(COUNTIF('別紙1-4(研修内容計画書)'!$I$8:$J$11,$C87),J$8,"")</f>
        <v/>
      </c>
      <c r="K87" s="407" t="str">
        <f>IF(COUNTIF('別紙1-4(研修内容計画書)'!$I$12:$J$15,$C87),K$8,"")</f>
        <v/>
      </c>
      <c r="L87" s="407" t="str">
        <f>IF(COUNTIF('別紙1-4(研修内容計画書)'!$I$16:$J$19,$C87),L$8,"")</f>
        <v/>
      </c>
      <c r="M87" s="407" t="str">
        <f>IF(COUNTIF('別紙1-4(研修内容計画書)'!$I$20:$J$23,$C87),M$8,"")</f>
        <v/>
      </c>
      <c r="N87" s="407" t="str">
        <f>IF(COUNTIF('別紙1-4(研修内容計画書)'!$I$24:$J$27,$C87),N$8,"")</f>
        <v/>
      </c>
      <c r="O87" s="407" t="str">
        <f>IF(COUNTIF('別紙1-4(研修内容計画書)'!$I$28:$J$31,$C87),O$8,"")</f>
        <v/>
      </c>
      <c r="P87" s="407" t="str">
        <f>IF(COUNTIF('別紙1-4(研修内容計画書)'!$I$32:$J$35,$C87),P$8,"")</f>
        <v/>
      </c>
      <c r="Q87" s="407" t="str">
        <f>IF(COUNTIF('別紙1-4(研修内容計画書)'!$I$36:$J$39,$C87),Q$8,"")</f>
        <v/>
      </c>
      <c r="R87" s="407" t="str">
        <f>IF(COUNTIF('別紙1-4(研修内容計画書)'!$I$40:$J$43,$C87),R$8,"")</f>
        <v/>
      </c>
      <c r="S87" s="407" t="str">
        <f>IF(COUNTIF('別紙1-4(研修内容計画書)'!$I$44:$J$47,$C87),S$8,"")</f>
        <v/>
      </c>
      <c r="T87" s="407" t="str">
        <f>IF(COUNTIF('別紙1-4(研修内容計画書)'!$I$48:$J$51,$C87),T$8,"")</f>
        <v/>
      </c>
      <c r="U87" s="407" t="str">
        <f>IF(COUNTIF('別紙1-4(研修内容計画書)'!$I$52:$J$55,$C87),U$8,"")</f>
        <v/>
      </c>
      <c r="V87" s="407" t="str">
        <f>IF(COUNTIF('別紙1-4(研修内容計画書)'!$I$56:$J$59,$C87),V$8,"")</f>
        <v/>
      </c>
      <c r="W87" s="407" t="str">
        <f>IF(COUNTIF('別紙1-4(研修内容計画書)'!$I$60:$J$63,$C87),W$8,"")</f>
        <v/>
      </c>
      <c r="X87" s="407" t="str">
        <f>IF(COUNTIF('別紙1-4(研修内容計画書)'!$I$64:$J$67,$C87),X$8,"")</f>
        <v/>
      </c>
      <c r="Y87" s="407" t="str">
        <f>IF(COUNTIF('別紙1-4(研修内容計画書)'!$I$68:$J$71,$C87),Y$8,"")</f>
        <v/>
      </c>
      <c r="Z87" s="407" t="str">
        <f>IF(COUNTIF('別紙1-4(研修内容計画書)'!$I$72:$J$75,$C87),Z$8,"")</f>
        <v/>
      </c>
      <c r="AA87" s="407" t="str">
        <f>IF(COUNTIF('別紙1-4(研修内容計画書)'!$I$76:$J$79,$C87),AA$8,"")</f>
        <v/>
      </c>
      <c r="AB87" s="407" t="str">
        <f>IF(COUNTIF('別紙1-4(研修内容計画書)'!$I$80:$J$83,$C87),AB$8,"")</f>
        <v/>
      </c>
      <c r="AC87" s="407" t="str">
        <f>IF(COUNTIF('別紙1-4(研修内容計画書)'!$I$84:$J$87,$C87),AC$8,"")</f>
        <v/>
      </c>
      <c r="AD87" s="407" t="str">
        <f>IF(COUNTIF('別紙1-4(研修内容計画書)'!$I$88:$J$91,$C87),AD$8,"")</f>
        <v/>
      </c>
      <c r="AE87" s="407" t="str">
        <f>IF(COUNTIF('別紙1-4(研修内容計画書)'!$I$92:$J$95,$C87),AE$8,"")</f>
        <v/>
      </c>
      <c r="AF87" s="407" t="str">
        <f>IF(COUNTIF('別紙1-4(研修内容計画書)'!$I$96:$J$99,$C87),AF$8,"")</f>
        <v/>
      </c>
      <c r="AG87" s="407" t="str">
        <f>IF(COUNTIF('別紙1-4(研修内容計画書)'!$I$100:$J$103,$C87),AG$8,"")</f>
        <v/>
      </c>
      <c r="AH87" s="407" t="str">
        <f>IF(COUNTIF('別紙1-4(研修内容計画書)'!$I$104:$J$107,$C87),AH$8,"")</f>
        <v/>
      </c>
      <c r="AI87" s="407" t="str">
        <f>IF(COUNTIF('別紙1-4(研修内容計画書)'!$I$108:$J$111,$C87),AI$8,"")</f>
        <v/>
      </c>
      <c r="AJ87" s="407" t="str">
        <f>IF(COUNTIF('別紙1-4(研修内容計画書)'!$I$112:$J$115,$C87),AJ$8,"")</f>
        <v/>
      </c>
      <c r="AK87" s="407" t="str">
        <f>IF(COUNTIF('別紙1-4(研修内容計画書)'!$I$116:$J$119,$C87),AK$8,"")</f>
        <v/>
      </c>
      <c r="AL87" s="407" t="str">
        <f>IF(COUNTIF('別紙1-4(研修内容計画書)'!$I$120:$J$123,$C87),AL$8,"")</f>
        <v/>
      </c>
      <c r="AM87" s="407" t="str">
        <f>IF(COUNTIF('別紙1-4(研修内容計画書)'!$I$124:$J$127,$C87),AM$8,"")</f>
        <v/>
      </c>
      <c r="AN87" s="407" t="str">
        <f>IF(COUNTIF('別紙1-4(研修内容計画書)'!$I$128:$J$131,$C87),AN$8,"")</f>
        <v/>
      </c>
      <c r="AO87" s="407" t="str">
        <f>IF(COUNTIF('別紙1-4(研修内容計画書)'!$I$132:$J$135,$C87),AO$8,"")</f>
        <v/>
      </c>
      <c r="AP87" s="407" t="str">
        <f>IF(COUNTIF('別紙1-4(研修内容計画書)'!$I$136:$J$139,$C87),AP$8,"")</f>
        <v/>
      </c>
      <c r="AQ87" s="407" t="str">
        <f>IF(COUNTIF('別紙1-4(研修内容計画書)'!$I$140:$J$143,$C87),AQ$8,"")</f>
        <v/>
      </c>
      <c r="AR87" s="407" t="str">
        <f>IF(COUNTIF('別紙1-4(研修内容計画書)'!$I$144:$J$147,$C87),AR$8,"")</f>
        <v/>
      </c>
      <c r="AS87" s="407" t="str">
        <f>IF(COUNTIF('別紙1-4(研修内容計画書)'!$I$148:$J$151,$C87),AS$8,"")</f>
        <v/>
      </c>
      <c r="AT87" s="407" t="str">
        <f>IF(COUNTIF('別紙1-4(研修内容計画書)'!$I$152:$J$155,$C87),AT$8,"")</f>
        <v/>
      </c>
      <c r="AU87" s="407" t="str">
        <f>IF(COUNTIF('別紙1-4(研修内容計画書)'!$I$156:$J$159,$C87),AU$8,"")</f>
        <v/>
      </c>
      <c r="AV87" s="407" t="str">
        <f>IF(COUNTIF('別紙1-4(研修内容計画書)'!$I$160:$J$163,$C87),AV$8,"")</f>
        <v/>
      </c>
      <c r="AW87" s="407" t="str">
        <f>IF(COUNTIF('別紙1-4(研修内容計画書)'!$I$164:$J$167,$C87),AW$8,"")</f>
        <v/>
      </c>
      <c r="AX87" s="407" t="str">
        <f>IF(COUNTIF('別紙1-4(研修内容計画書)'!$I$168:$J$171,$C87),AX$8,"")</f>
        <v/>
      </c>
      <c r="AY87" s="407" t="str">
        <f>IF(COUNTIF('別紙1-4(研修内容計画書)'!$I$172:$J$175,$C87),AY$8,"")</f>
        <v/>
      </c>
      <c r="AZ87" s="407" t="str">
        <f>IF(COUNTIF('別紙1-4(研修内容計画書)'!$I$176:$J$179,$C87),AZ$8,"")</f>
        <v/>
      </c>
      <c r="BA87" s="407" t="str">
        <f>IF(COUNTIF('別紙1-4(研修内容計画書)'!$I$180:$J$183,$C87),BA$8,"")</f>
        <v/>
      </c>
      <c r="BB87" s="407" t="str">
        <f>IF(COUNTIF('別紙1-4(研修内容計画書)'!$I$184:$J$187,$C87),BB$8,"")</f>
        <v/>
      </c>
      <c r="BC87" s="407" t="str">
        <f>IF(COUNTIF('別紙1-4(研修内容計画書)'!$I$188:$J$191,$C87),BC$8,"")</f>
        <v/>
      </c>
      <c r="BD87" s="407" t="str">
        <f>IF(COUNTIF('別紙1-4(研修内容計画書)'!$I$192:$J$195,$C87),BD$8,"")</f>
        <v/>
      </c>
      <c r="BE87" s="407" t="str">
        <f>IF(COUNTIF('別紙1-4(研修内容計画書)'!$I$196:$J$199,$C87),BE$8,"")</f>
        <v/>
      </c>
      <c r="BF87" s="407" t="str">
        <f>IF(COUNTIF('別紙1-4(研修内容計画書)'!$I$200:$J$203,$C87),BF$8,"")</f>
        <v/>
      </c>
      <c r="BG87" s="407" t="str">
        <f>IF(COUNTIF('別紙1-4(研修内容計画書)'!$I$204:$J$207,$C87),BG$8,"")</f>
        <v/>
      </c>
      <c r="BH87" s="407" t="str">
        <f>IF(COUNTIF('別紙1-4(研修内容計画書)'!$I$208:$J$211,$C87),BH$8,"")</f>
        <v/>
      </c>
      <c r="BI87" s="407" t="str">
        <f>IF(COUNTIF('別紙1-4(研修内容計画書)'!$I$212:$J$215,$C87),BI$8,"")</f>
        <v/>
      </c>
      <c r="BJ87" s="407" t="str">
        <f>IF(COUNTIF('別紙1-4(研修内容計画書)'!$I$216:$J$219,$C87),BJ$8,"")</f>
        <v/>
      </c>
      <c r="BK87" s="407" t="str">
        <f>IF(COUNTIF('別紙1-4(研修内容計画書)'!$I$220:$J$223,$C87),BK$8,"")</f>
        <v/>
      </c>
      <c r="BL87" s="407" t="str">
        <f>IF(COUNTIF('別紙1-4(研修内容計画書)'!$I$224:$J$227,$C87),BL$8,"")</f>
        <v/>
      </c>
      <c r="BM87" s="407" t="str">
        <f>IF(COUNTIF('別紙1-4(研修内容計画書)'!$I$228:$J$231,$C87),BM$8,"")</f>
        <v/>
      </c>
      <c r="BN87" s="407" t="str">
        <f>IF(COUNTIF('別紙1-4(研修内容計画書)'!$I$232:$J$235,$C87),BN$8,"")</f>
        <v/>
      </c>
      <c r="BO87" s="407" t="str">
        <f>IF(COUNTIF('別紙1-4(研修内容計画書)'!$I$236:$J$239,$C87),BO$8,"")</f>
        <v/>
      </c>
      <c r="BP87" s="407" t="str">
        <f>IF(COUNTIF('別紙1-4(研修内容計画書)'!$I$240:$J$243,$C87),BP$8,"")</f>
        <v/>
      </c>
      <c r="BQ87" s="407" t="str">
        <f>IF(COUNTIF('別紙1-4(研修内容計画書)'!$I$244:$J$247,$C87),BQ$8,"")</f>
        <v/>
      </c>
      <c r="BR87" s="407" t="str">
        <f>IF(COUNTIF('別紙1-4(研修内容計画書)'!$I$248:$J$251,$C87),BR$8,"")</f>
        <v/>
      </c>
      <c r="BS87" s="407" t="str">
        <f>IF(COUNTIF('別紙1-4(研修内容計画書)'!$I$252:$J$255,$C87),BS$8,"")</f>
        <v/>
      </c>
      <c r="BT87" s="407" t="str">
        <f>IF(COUNTIF('別紙1-4(研修内容計画書)'!$I$256:$J$259,$C87),BT$8,"")</f>
        <v/>
      </c>
      <c r="BU87" s="407" t="str">
        <f>IF(COUNTIF('別紙1-4(研修内容計画書)'!$I$260:$J$263,$C87),BU$8,"")</f>
        <v/>
      </c>
      <c r="BV87" s="407" t="str">
        <f>IF(COUNTIF('別紙1-4(研修内容計画書)'!$I$264:$J$267,$C87),BV$8,"")</f>
        <v/>
      </c>
      <c r="BW87" s="407" t="str">
        <f>IF(COUNTIF('別紙1-4(研修内容計画書)'!$I$268:$J$271,$C87),BW$8,"")</f>
        <v/>
      </c>
      <c r="BX87" s="407" t="str">
        <f>IF(COUNTIF('別紙1-4(研修内容計画書)'!$I$272:$J$275,$C87),BX$8,"")</f>
        <v/>
      </c>
      <c r="BY87" s="407" t="str">
        <f>IF(COUNTIF('別紙1-4(研修内容計画書)'!$I$276:$J$279,$C87),BY$8,"")</f>
        <v/>
      </c>
      <c r="BZ87" s="407" t="str">
        <f>IF(COUNTIF('別紙1-4(研修内容計画書)'!$I$280:$J$283,$C87),BZ$8,"")</f>
        <v/>
      </c>
      <c r="CA87" s="407" t="str">
        <f>IF(COUNTIF('別紙1-4(研修内容計画書)'!$I$284:$J$287,$C87),CA$8,"")</f>
        <v/>
      </c>
      <c r="CB87" s="407" t="str">
        <f>IF(COUNTIF('別紙1-4(研修内容計画書)'!$I$288:$J$291,$C87),CB$8,"")</f>
        <v/>
      </c>
      <c r="CC87" s="407" t="str">
        <f>IF(COUNTIF('別紙1-4(研修内容計画書)'!$I$292:$J$295,$C87),CC$8,"")</f>
        <v/>
      </c>
      <c r="CD87" s="408"/>
      <c r="CE87" s="409"/>
      <c r="CF87" s="132"/>
    </row>
    <row r="88" spans="1:84" ht="18.75" customHeight="1">
      <c r="A88" s="416">
        <v>75</v>
      </c>
      <c r="B88" s="417" t="str">
        <f>IF(AND('別紙1-7(研修責任者教育担当者)'!E92="〇",'別紙1-7(研修責任者教育担当者)'!F92="〇"),"専任・兼任",IF('別紙1-7(研修責任者教育担当者)'!E92="〇","専任",IF('別紙1-7(研修責任者教育担当者)'!F92="〇","兼任","")))</f>
        <v/>
      </c>
      <c r="C88" s="418">
        <f>VLOOKUP(A88,'別紙1-7(研修責任者教育担当者)'!$B$18:$C$97,2,0)</f>
        <v>0</v>
      </c>
      <c r="D88" s="464" t="s">
        <v>206</v>
      </c>
      <c r="E88" s="465"/>
      <c r="F88" s="403" t="e">
        <f t="shared" si="9"/>
        <v>#DIV/0!</v>
      </c>
      <c r="G88" s="404" t="e">
        <f t="shared" si="7"/>
        <v>#DIV/0!</v>
      </c>
      <c r="H88" s="405">
        <f t="shared" si="8"/>
        <v>0</v>
      </c>
      <c r="I88" s="405"/>
      <c r="J88" s="406" t="str">
        <f>IF(COUNTIF('別紙1-4(研修内容計画書)'!$I$8:$J$11,$C88),J$8,"")</f>
        <v/>
      </c>
      <c r="K88" s="407" t="str">
        <f>IF(COUNTIF('別紙1-4(研修内容計画書)'!$I$12:$J$15,$C88),K$8,"")</f>
        <v/>
      </c>
      <c r="L88" s="407" t="str">
        <f>IF(COUNTIF('別紙1-4(研修内容計画書)'!$I$16:$J$19,$C88),L$8,"")</f>
        <v/>
      </c>
      <c r="M88" s="407" t="str">
        <f>IF(COUNTIF('別紙1-4(研修内容計画書)'!$I$20:$J$23,$C88),M$8,"")</f>
        <v/>
      </c>
      <c r="N88" s="407" t="str">
        <f>IF(COUNTIF('別紙1-4(研修内容計画書)'!$I$24:$J$27,$C88),N$8,"")</f>
        <v/>
      </c>
      <c r="O88" s="407" t="str">
        <f>IF(COUNTIF('別紙1-4(研修内容計画書)'!$I$28:$J$31,$C88),O$8,"")</f>
        <v/>
      </c>
      <c r="P88" s="407" t="str">
        <f>IF(COUNTIF('別紙1-4(研修内容計画書)'!$I$32:$J$35,$C88),P$8,"")</f>
        <v/>
      </c>
      <c r="Q88" s="407" t="str">
        <f>IF(COUNTIF('別紙1-4(研修内容計画書)'!$I$36:$J$39,$C88),Q$8,"")</f>
        <v/>
      </c>
      <c r="R88" s="407" t="str">
        <f>IF(COUNTIF('別紙1-4(研修内容計画書)'!$I$40:$J$43,$C88),R$8,"")</f>
        <v/>
      </c>
      <c r="S88" s="407" t="str">
        <f>IF(COUNTIF('別紙1-4(研修内容計画書)'!$I$44:$J$47,$C88),S$8,"")</f>
        <v/>
      </c>
      <c r="T88" s="407" t="str">
        <f>IF(COUNTIF('別紙1-4(研修内容計画書)'!$I$48:$J$51,$C88),T$8,"")</f>
        <v/>
      </c>
      <c r="U88" s="407" t="str">
        <f>IF(COUNTIF('別紙1-4(研修内容計画書)'!$I$52:$J$55,$C88),U$8,"")</f>
        <v/>
      </c>
      <c r="V88" s="407" t="str">
        <f>IF(COUNTIF('別紙1-4(研修内容計画書)'!$I$56:$J$59,$C88),V$8,"")</f>
        <v/>
      </c>
      <c r="W88" s="407" t="str">
        <f>IF(COUNTIF('別紙1-4(研修内容計画書)'!$I$60:$J$63,$C88),W$8,"")</f>
        <v/>
      </c>
      <c r="X88" s="407" t="str">
        <f>IF(COUNTIF('別紙1-4(研修内容計画書)'!$I$64:$J$67,$C88),X$8,"")</f>
        <v/>
      </c>
      <c r="Y88" s="407" t="str">
        <f>IF(COUNTIF('別紙1-4(研修内容計画書)'!$I$68:$J$71,$C88),Y$8,"")</f>
        <v/>
      </c>
      <c r="Z88" s="407" t="str">
        <f>IF(COUNTIF('別紙1-4(研修内容計画書)'!$I$72:$J$75,$C88),Z$8,"")</f>
        <v/>
      </c>
      <c r="AA88" s="407" t="str">
        <f>IF(COUNTIF('別紙1-4(研修内容計画書)'!$I$76:$J$79,$C88),AA$8,"")</f>
        <v/>
      </c>
      <c r="AB88" s="407" t="str">
        <f>IF(COUNTIF('別紙1-4(研修内容計画書)'!$I$80:$J$83,$C88),AB$8,"")</f>
        <v/>
      </c>
      <c r="AC88" s="407" t="str">
        <f>IF(COUNTIF('別紙1-4(研修内容計画書)'!$I$84:$J$87,$C88),AC$8,"")</f>
        <v/>
      </c>
      <c r="AD88" s="407" t="str">
        <f>IF(COUNTIF('別紙1-4(研修内容計画書)'!$I$88:$J$91,$C88),AD$8,"")</f>
        <v/>
      </c>
      <c r="AE88" s="407" t="str">
        <f>IF(COUNTIF('別紙1-4(研修内容計画書)'!$I$92:$J$95,$C88),AE$8,"")</f>
        <v/>
      </c>
      <c r="AF88" s="407" t="str">
        <f>IF(COUNTIF('別紙1-4(研修内容計画書)'!$I$96:$J$99,$C88),AF$8,"")</f>
        <v/>
      </c>
      <c r="AG88" s="407" t="str">
        <f>IF(COUNTIF('別紙1-4(研修内容計画書)'!$I$100:$J$103,$C88),AG$8,"")</f>
        <v/>
      </c>
      <c r="AH88" s="407" t="str">
        <f>IF(COUNTIF('別紙1-4(研修内容計画書)'!$I$104:$J$107,$C88),AH$8,"")</f>
        <v/>
      </c>
      <c r="AI88" s="407" t="str">
        <f>IF(COUNTIF('別紙1-4(研修内容計画書)'!$I$108:$J$111,$C88),AI$8,"")</f>
        <v/>
      </c>
      <c r="AJ88" s="407" t="str">
        <f>IF(COUNTIF('別紙1-4(研修内容計画書)'!$I$112:$J$115,$C88),AJ$8,"")</f>
        <v/>
      </c>
      <c r="AK88" s="407" t="str">
        <f>IF(COUNTIF('別紙1-4(研修内容計画書)'!$I$116:$J$119,$C88),AK$8,"")</f>
        <v/>
      </c>
      <c r="AL88" s="407" t="str">
        <f>IF(COUNTIF('別紙1-4(研修内容計画書)'!$I$120:$J$123,$C88),AL$8,"")</f>
        <v/>
      </c>
      <c r="AM88" s="407" t="str">
        <f>IF(COUNTIF('別紙1-4(研修内容計画書)'!$I$124:$J$127,$C88),AM$8,"")</f>
        <v/>
      </c>
      <c r="AN88" s="407" t="str">
        <f>IF(COUNTIF('別紙1-4(研修内容計画書)'!$I$128:$J$131,$C88),AN$8,"")</f>
        <v/>
      </c>
      <c r="AO88" s="407" t="str">
        <f>IF(COUNTIF('別紙1-4(研修内容計画書)'!$I$132:$J$135,$C88),AO$8,"")</f>
        <v/>
      </c>
      <c r="AP88" s="407" t="str">
        <f>IF(COUNTIF('別紙1-4(研修内容計画書)'!$I$136:$J$139,$C88),AP$8,"")</f>
        <v/>
      </c>
      <c r="AQ88" s="407" t="str">
        <f>IF(COUNTIF('別紙1-4(研修内容計画書)'!$I$140:$J$143,$C88),AQ$8,"")</f>
        <v/>
      </c>
      <c r="AR88" s="407" t="str">
        <f>IF(COUNTIF('別紙1-4(研修内容計画書)'!$I$144:$J$147,$C88),AR$8,"")</f>
        <v/>
      </c>
      <c r="AS88" s="407" t="str">
        <f>IF(COUNTIF('別紙1-4(研修内容計画書)'!$I$148:$J$151,$C88),AS$8,"")</f>
        <v/>
      </c>
      <c r="AT88" s="407" t="str">
        <f>IF(COUNTIF('別紙1-4(研修内容計画書)'!$I$152:$J$155,$C88),AT$8,"")</f>
        <v/>
      </c>
      <c r="AU88" s="407" t="str">
        <f>IF(COUNTIF('別紙1-4(研修内容計画書)'!$I$156:$J$159,$C88),AU$8,"")</f>
        <v/>
      </c>
      <c r="AV88" s="407" t="str">
        <f>IF(COUNTIF('別紙1-4(研修内容計画書)'!$I$160:$J$163,$C88),AV$8,"")</f>
        <v/>
      </c>
      <c r="AW88" s="407" t="str">
        <f>IF(COUNTIF('別紙1-4(研修内容計画書)'!$I$164:$J$167,$C88),AW$8,"")</f>
        <v/>
      </c>
      <c r="AX88" s="407" t="str">
        <f>IF(COUNTIF('別紙1-4(研修内容計画書)'!$I$168:$J$171,$C88),AX$8,"")</f>
        <v/>
      </c>
      <c r="AY88" s="407" t="str">
        <f>IF(COUNTIF('別紙1-4(研修内容計画書)'!$I$172:$J$175,$C88),AY$8,"")</f>
        <v/>
      </c>
      <c r="AZ88" s="407" t="str">
        <f>IF(COUNTIF('別紙1-4(研修内容計画書)'!$I$176:$J$179,$C88),AZ$8,"")</f>
        <v/>
      </c>
      <c r="BA88" s="407" t="str">
        <f>IF(COUNTIF('別紙1-4(研修内容計画書)'!$I$180:$J$183,$C88),BA$8,"")</f>
        <v/>
      </c>
      <c r="BB88" s="407" t="str">
        <f>IF(COUNTIF('別紙1-4(研修内容計画書)'!$I$184:$J$187,$C88),BB$8,"")</f>
        <v/>
      </c>
      <c r="BC88" s="407" t="str">
        <f>IF(COUNTIF('別紙1-4(研修内容計画書)'!$I$188:$J$191,$C88),BC$8,"")</f>
        <v/>
      </c>
      <c r="BD88" s="407" t="str">
        <f>IF(COUNTIF('別紙1-4(研修内容計画書)'!$I$192:$J$195,$C88),BD$8,"")</f>
        <v/>
      </c>
      <c r="BE88" s="407" t="str">
        <f>IF(COUNTIF('別紙1-4(研修内容計画書)'!$I$196:$J$199,$C88),BE$8,"")</f>
        <v/>
      </c>
      <c r="BF88" s="407" t="str">
        <f>IF(COUNTIF('別紙1-4(研修内容計画書)'!$I$200:$J$203,$C88),BF$8,"")</f>
        <v/>
      </c>
      <c r="BG88" s="407" t="str">
        <f>IF(COUNTIF('別紙1-4(研修内容計画書)'!$I$204:$J$207,$C88),BG$8,"")</f>
        <v/>
      </c>
      <c r="BH88" s="407" t="str">
        <f>IF(COUNTIF('別紙1-4(研修内容計画書)'!$I$208:$J$211,$C88),BH$8,"")</f>
        <v/>
      </c>
      <c r="BI88" s="407" t="str">
        <f>IF(COUNTIF('別紙1-4(研修内容計画書)'!$I$212:$J$215,$C88),BI$8,"")</f>
        <v/>
      </c>
      <c r="BJ88" s="407" t="str">
        <f>IF(COUNTIF('別紙1-4(研修内容計画書)'!$I$216:$J$219,$C88),BJ$8,"")</f>
        <v/>
      </c>
      <c r="BK88" s="407" t="str">
        <f>IF(COUNTIF('別紙1-4(研修内容計画書)'!$I$220:$J$223,$C88),BK$8,"")</f>
        <v/>
      </c>
      <c r="BL88" s="407" t="str">
        <f>IF(COUNTIF('別紙1-4(研修内容計画書)'!$I$224:$J$227,$C88),BL$8,"")</f>
        <v/>
      </c>
      <c r="BM88" s="407" t="str">
        <f>IF(COUNTIF('別紙1-4(研修内容計画書)'!$I$228:$J$231,$C88),BM$8,"")</f>
        <v/>
      </c>
      <c r="BN88" s="407" t="str">
        <f>IF(COUNTIF('別紙1-4(研修内容計画書)'!$I$232:$J$235,$C88),BN$8,"")</f>
        <v/>
      </c>
      <c r="BO88" s="407" t="str">
        <f>IF(COUNTIF('別紙1-4(研修内容計画書)'!$I$236:$J$239,$C88),BO$8,"")</f>
        <v/>
      </c>
      <c r="BP88" s="407" t="str">
        <f>IF(COUNTIF('別紙1-4(研修内容計画書)'!$I$240:$J$243,$C88),BP$8,"")</f>
        <v/>
      </c>
      <c r="BQ88" s="407" t="str">
        <f>IF(COUNTIF('別紙1-4(研修内容計画書)'!$I$244:$J$247,$C88),BQ$8,"")</f>
        <v/>
      </c>
      <c r="BR88" s="407" t="str">
        <f>IF(COUNTIF('別紙1-4(研修内容計画書)'!$I$248:$J$251,$C88),BR$8,"")</f>
        <v/>
      </c>
      <c r="BS88" s="407" t="str">
        <f>IF(COUNTIF('別紙1-4(研修内容計画書)'!$I$252:$J$255,$C88),BS$8,"")</f>
        <v/>
      </c>
      <c r="BT88" s="407" t="str">
        <f>IF(COUNTIF('別紙1-4(研修内容計画書)'!$I$256:$J$259,$C88),BT$8,"")</f>
        <v/>
      </c>
      <c r="BU88" s="407" t="str">
        <f>IF(COUNTIF('別紙1-4(研修内容計画書)'!$I$260:$J$263,$C88),BU$8,"")</f>
        <v/>
      </c>
      <c r="BV88" s="407" t="str">
        <f>IF(COUNTIF('別紙1-4(研修内容計画書)'!$I$264:$J$267,$C88),BV$8,"")</f>
        <v/>
      </c>
      <c r="BW88" s="407" t="str">
        <f>IF(COUNTIF('別紙1-4(研修内容計画書)'!$I$268:$J$271,$C88),BW$8,"")</f>
        <v/>
      </c>
      <c r="BX88" s="407" t="str">
        <f>IF(COUNTIF('別紙1-4(研修内容計画書)'!$I$272:$J$275,$C88),BX$8,"")</f>
        <v/>
      </c>
      <c r="BY88" s="407" t="str">
        <f>IF(COUNTIF('別紙1-4(研修内容計画書)'!$I$276:$J$279,$C88),BY$8,"")</f>
        <v/>
      </c>
      <c r="BZ88" s="407" t="str">
        <f>IF(COUNTIF('別紙1-4(研修内容計画書)'!$I$280:$J$283,$C88),BZ$8,"")</f>
        <v/>
      </c>
      <c r="CA88" s="407" t="str">
        <f>IF(COUNTIF('別紙1-4(研修内容計画書)'!$I$284:$J$287,$C88),CA$8,"")</f>
        <v/>
      </c>
      <c r="CB88" s="407" t="str">
        <f>IF(COUNTIF('別紙1-4(研修内容計画書)'!$I$288:$J$291,$C88),CB$8,"")</f>
        <v/>
      </c>
      <c r="CC88" s="407" t="str">
        <f>IF(COUNTIF('別紙1-4(研修内容計画書)'!$I$292:$J$295,$C88),CC$8,"")</f>
        <v/>
      </c>
      <c r="CD88" s="408"/>
      <c r="CE88" s="409"/>
      <c r="CF88" s="132"/>
    </row>
    <row r="89" spans="1:84" ht="18.75" customHeight="1">
      <c r="A89" s="416">
        <v>76</v>
      </c>
      <c r="B89" s="417" t="str">
        <f>IF(AND('別紙1-7(研修責任者教育担当者)'!E93="〇",'別紙1-7(研修責任者教育担当者)'!F93="〇"),"専任・兼任",IF('別紙1-7(研修責任者教育担当者)'!E93="〇","専任",IF('別紙1-7(研修責任者教育担当者)'!F93="〇","兼任","")))</f>
        <v/>
      </c>
      <c r="C89" s="418">
        <f>VLOOKUP(A89,'別紙1-7(研修責任者教育担当者)'!$B$18:$C$97,2,0)</f>
        <v>0</v>
      </c>
      <c r="D89" s="464" t="s">
        <v>206</v>
      </c>
      <c r="E89" s="465"/>
      <c r="F89" s="403" t="e">
        <f>ROUNDDOWN(E89/$F$6,0)</f>
        <v>#DIV/0!</v>
      </c>
      <c r="G89" s="404" t="e">
        <f>ROUNDDOWN(F89*H89,0)</f>
        <v>#DIV/0!</v>
      </c>
      <c r="H89" s="405">
        <f t="shared" si="8"/>
        <v>0</v>
      </c>
      <c r="I89" s="405"/>
      <c r="J89" s="406" t="str">
        <f>IF(COUNTIF('別紙1-4(研修内容計画書)'!$I$8:$J$11,$C89),J$8,"")</f>
        <v/>
      </c>
      <c r="K89" s="407" t="str">
        <f>IF(COUNTIF('別紙1-4(研修内容計画書)'!$I$12:$J$15,$C89),K$8,"")</f>
        <v/>
      </c>
      <c r="L89" s="407" t="str">
        <f>IF(COUNTIF('別紙1-4(研修内容計画書)'!$I$16:$J$19,$C89),L$8,"")</f>
        <v/>
      </c>
      <c r="M89" s="407" t="str">
        <f>IF(COUNTIF('別紙1-4(研修内容計画書)'!$I$20:$J$23,$C89),M$8,"")</f>
        <v/>
      </c>
      <c r="N89" s="407" t="str">
        <f>IF(COUNTIF('別紙1-4(研修内容計画書)'!$I$24:$J$27,$C89),N$8,"")</f>
        <v/>
      </c>
      <c r="O89" s="407" t="str">
        <f>IF(COUNTIF('別紙1-4(研修内容計画書)'!$I$28:$J$31,$C89),O$8,"")</f>
        <v/>
      </c>
      <c r="P89" s="407" t="str">
        <f>IF(COUNTIF('別紙1-4(研修内容計画書)'!$I$32:$J$35,$C89),P$8,"")</f>
        <v/>
      </c>
      <c r="Q89" s="407" t="str">
        <f>IF(COUNTIF('別紙1-4(研修内容計画書)'!$I$36:$J$39,$C89),Q$8,"")</f>
        <v/>
      </c>
      <c r="R89" s="407" t="str">
        <f>IF(COUNTIF('別紙1-4(研修内容計画書)'!$I$40:$J$43,$C89),R$8,"")</f>
        <v/>
      </c>
      <c r="S89" s="407" t="str">
        <f>IF(COUNTIF('別紙1-4(研修内容計画書)'!$I$44:$J$47,$C89),S$8,"")</f>
        <v/>
      </c>
      <c r="T89" s="407" t="str">
        <f>IF(COUNTIF('別紙1-4(研修内容計画書)'!$I$48:$J$51,$C89),T$8,"")</f>
        <v/>
      </c>
      <c r="U89" s="407" t="str">
        <f>IF(COUNTIF('別紙1-4(研修内容計画書)'!$I$52:$J$55,$C89),U$8,"")</f>
        <v/>
      </c>
      <c r="V89" s="407" t="str">
        <f>IF(COUNTIF('別紙1-4(研修内容計画書)'!$I$56:$J$59,$C89),V$8,"")</f>
        <v/>
      </c>
      <c r="W89" s="407" t="str">
        <f>IF(COUNTIF('別紙1-4(研修内容計画書)'!$I$60:$J$63,$C89),W$8,"")</f>
        <v/>
      </c>
      <c r="X89" s="407" t="str">
        <f>IF(COUNTIF('別紙1-4(研修内容計画書)'!$I$64:$J$67,$C89),X$8,"")</f>
        <v/>
      </c>
      <c r="Y89" s="407" t="str">
        <f>IF(COUNTIF('別紙1-4(研修内容計画書)'!$I$68:$J$71,$C89),Y$8,"")</f>
        <v/>
      </c>
      <c r="Z89" s="407" t="str">
        <f>IF(COUNTIF('別紙1-4(研修内容計画書)'!$I$72:$J$75,$C89),Z$8,"")</f>
        <v/>
      </c>
      <c r="AA89" s="407" t="str">
        <f>IF(COUNTIF('別紙1-4(研修内容計画書)'!$I$76:$J$79,$C89),AA$8,"")</f>
        <v/>
      </c>
      <c r="AB89" s="407" t="str">
        <f>IF(COUNTIF('別紙1-4(研修内容計画書)'!$I$80:$J$83,$C89),AB$8,"")</f>
        <v/>
      </c>
      <c r="AC89" s="407" t="str">
        <f>IF(COUNTIF('別紙1-4(研修内容計画書)'!$I$84:$J$87,$C89),AC$8,"")</f>
        <v/>
      </c>
      <c r="AD89" s="407" t="str">
        <f>IF(COUNTIF('別紙1-4(研修内容計画書)'!$I$88:$J$91,$C89),AD$8,"")</f>
        <v/>
      </c>
      <c r="AE89" s="407" t="str">
        <f>IF(COUNTIF('別紙1-4(研修内容計画書)'!$I$92:$J$95,$C89),AE$8,"")</f>
        <v/>
      </c>
      <c r="AF89" s="407" t="str">
        <f>IF(COUNTIF('別紙1-4(研修内容計画書)'!$I$96:$J$99,$C89),AF$8,"")</f>
        <v/>
      </c>
      <c r="AG89" s="407" t="str">
        <f>IF(COUNTIF('別紙1-4(研修内容計画書)'!$I$100:$J$103,$C89),AG$8,"")</f>
        <v/>
      </c>
      <c r="AH89" s="407" t="str">
        <f>IF(COUNTIF('別紙1-4(研修内容計画書)'!$I$104:$J$107,$C89),AH$8,"")</f>
        <v/>
      </c>
      <c r="AI89" s="407" t="str">
        <f>IF(COUNTIF('別紙1-4(研修内容計画書)'!$I$108:$J$111,$C89),AI$8,"")</f>
        <v/>
      </c>
      <c r="AJ89" s="407" t="str">
        <f>IF(COUNTIF('別紙1-4(研修内容計画書)'!$I$112:$J$115,$C89),AJ$8,"")</f>
        <v/>
      </c>
      <c r="AK89" s="407" t="str">
        <f>IF(COUNTIF('別紙1-4(研修内容計画書)'!$I$116:$J$119,$C89),AK$8,"")</f>
        <v/>
      </c>
      <c r="AL89" s="407" t="str">
        <f>IF(COUNTIF('別紙1-4(研修内容計画書)'!$I$120:$J$123,$C89),AL$8,"")</f>
        <v/>
      </c>
      <c r="AM89" s="407" t="str">
        <f>IF(COUNTIF('別紙1-4(研修内容計画書)'!$I$124:$J$127,$C89),AM$8,"")</f>
        <v/>
      </c>
      <c r="AN89" s="407" t="str">
        <f>IF(COUNTIF('別紙1-4(研修内容計画書)'!$I$128:$J$131,$C89),AN$8,"")</f>
        <v/>
      </c>
      <c r="AO89" s="407" t="str">
        <f>IF(COUNTIF('別紙1-4(研修内容計画書)'!$I$132:$J$135,$C89),AO$8,"")</f>
        <v/>
      </c>
      <c r="AP89" s="407" t="str">
        <f>IF(COUNTIF('別紙1-4(研修内容計画書)'!$I$136:$J$139,$C89),AP$8,"")</f>
        <v/>
      </c>
      <c r="AQ89" s="407" t="str">
        <f>IF(COUNTIF('別紙1-4(研修内容計画書)'!$I$140:$J$143,$C89),AQ$8,"")</f>
        <v/>
      </c>
      <c r="AR89" s="407" t="str">
        <f>IF(COUNTIF('別紙1-4(研修内容計画書)'!$I$144:$J$147,$C89),AR$8,"")</f>
        <v/>
      </c>
      <c r="AS89" s="407" t="str">
        <f>IF(COUNTIF('別紙1-4(研修内容計画書)'!$I$148:$J$151,$C89),AS$8,"")</f>
        <v/>
      </c>
      <c r="AT89" s="407" t="str">
        <f>IF(COUNTIF('別紙1-4(研修内容計画書)'!$I$152:$J$155,$C89),AT$8,"")</f>
        <v/>
      </c>
      <c r="AU89" s="407" t="str">
        <f>IF(COUNTIF('別紙1-4(研修内容計画書)'!$I$156:$J$159,$C89),AU$8,"")</f>
        <v/>
      </c>
      <c r="AV89" s="407" t="str">
        <f>IF(COUNTIF('別紙1-4(研修内容計画書)'!$I$160:$J$163,$C89),AV$8,"")</f>
        <v/>
      </c>
      <c r="AW89" s="407" t="str">
        <f>IF(COUNTIF('別紙1-4(研修内容計画書)'!$I$164:$J$167,$C89),AW$8,"")</f>
        <v/>
      </c>
      <c r="AX89" s="407" t="str">
        <f>IF(COUNTIF('別紙1-4(研修内容計画書)'!$I$168:$J$171,$C89),AX$8,"")</f>
        <v/>
      </c>
      <c r="AY89" s="407" t="str">
        <f>IF(COUNTIF('別紙1-4(研修内容計画書)'!$I$172:$J$175,$C89),AY$8,"")</f>
        <v/>
      </c>
      <c r="AZ89" s="407" t="str">
        <f>IF(COUNTIF('別紙1-4(研修内容計画書)'!$I$176:$J$179,$C89),AZ$8,"")</f>
        <v/>
      </c>
      <c r="BA89" s="407" t="str">
        <f>IF(COUNTIF('別紙1-4(研修内容計画書)'!$I$180:$J$183,$C89),BA$8,"")</f>
        <v/>
      </c>
      <c r="BB89" s="407" t="str">
        <f>IF(COUNTIF('別紙1-4(研修内容計画書)'!$I$184:$J$187,$C89),BB$8,"")</f>
        <v/>
      </c>
      <c r="BC89" s="407" t="str">
        <f>IF(COUNTIF('別紙1-4(研修内容計画書)'!$I$188:$J$191,$C89),BC$8,"")</f>
        <v/>
      </c>
      <c r="BD89" s="407" t="str">
        <f>IF(COUNTIF('別紙1-4(研修内容計画書)'!$I$192:$J$195,$C89),BD$8,"")</f>
        <v/>
      </c>
      <c r="BE89" s="407" t="str">
        <f>IF(COUNTIF('別紙1-4(研修内容計画書)'!$I$196:$J$199,$C89),BE$8,"")</f>
        <v/>
      </c>
      <c r="BF89" s="407" t="str">
        <f>IF(COUNTIF('別紙1-4(研修内容計画書)'!$I$200:$J$203,$C89),BF$8,"")</f>
        <v/>
      </c>
      <c r="BG89" s="407" t="str">
        <f>IF(COUNTIF('別紙1-4(研修内容計画書)'!$I$204:$J$207,$C89),BG$8,"")</f>
        <v/>
      </c>
      <c r="BH89" s="407" t="str">
        <f>IF(COUNTIF('別紙1-4(研修内容計画書)'!$I$208:$J$211,$C89),BH$8,"")</f>
        <v/>
      </c>
      <c r="BI89" s="407" t="str">
        <f>IF(COUNTIF('別紙1-4(研修内容計画書)'!$I$212:$J$215,$C89),BI$8,"")</f>
        <v/>
      </c>
      <c r="BJ89" s="407" t="str">
        <f>IF(COUNTIF('別紙1-4(研修内容計画書)'!$I$216:$J$219,$C89),BJ$8,"")</f>
        <v/>
      </c>
      <c r="BK89" s="407" t="str">
        <f>IF(COUNTIF('別紙1-4(研修内容計画書)'!$I$220:$J$223,$C89),BK$8,"")</f>
        <v/>
      </c>
      <c r="BL89" s="407" t="str">
        <f>IF(COUNTIF('別紙1-4(研修内容計画書)'!$I$224:$J$227,$C89),BL$8,"")</f>
        <v/>
      </c>
      <c r="BM89" s="407" t="str">
        <f>IF(COUNTIF('別紙1-4(研修内容計画書)'!$I$228:$J$231,$C89),BM$8,"")</f>
        <v/>
      </c>
      <c r="BN89" s="407" t="str">
        <f>IF(COUNTIF('別紙1-4(研修内容計画書)'!$I$232:$J$235,$C89),BN$8,"")</f>
        <v/>
      </c>
      <c r="BO89" s="407" t="str">
        <f>IF(COUNTIF('別紙1-4(研修内容計画書)'!$I$236:$J$239,$C89),BO$8,"")</f>
        <v/>
      </c>
      <c r="BP89" s="407" t="str">
        <f>IF(COUNTIF('別紙1-4(研修内容計画書)'!$I$240:$J$243,$C89),BP$8,"")</f>
        <v/>
      </c>
      <c r="BQ89" s="407" t="str">
        <f>IF(COUNTIF('別紙1-4(研修内容計画書)'!$I$244:$J$247,$C89),BQ$8,"")</f>
        <v/>
      </c>
      <c r="BR89" s="407" t="str">
        <f>IF(COUNTIF('別紙1-4(研修内容計画書)'!$I$248:$J$251,$C89),BR$8,"")</f>
        <v/>
      </c>
      <c r="BS89" s="407" t="str">
        <f>IF(COUNTIF('別紙1-4(研修内容計画書)'!$I$252:$J$255,$C89),BS$8,"")</f>
        <v/>
      </c>
      <c r="BT89" s="407" t="str">
        <f>IF(COUNTIF('別紙1-4(研修内容計画書)'!$I$256:$J$259,$C89),BT$8,"")</f>
        <v/>
      </c>
      <c r="BU89" s="407" t="str">
        <f>IF(COUNTIF('別紙1-4(研修内容計画書)'!$I$260:$J$263,$C89),BU$8,"")</f>
        <v/>
      </c>
      <c r="BV89" s="407" t="str">
        <f>IF(COUNTIF('別紙1-4(研修内容計画書)'!$I$264:$J$267,$C89),BV$8,"")</f>
        <v/>
      </c>
      <c r="BW89" s="407" t="str">
        <f>IF(COUNTIF('別紙1-4(研修内容計画書)'!$I$268:$J$271,$C89),BW$8,"")</f>
        <v/>
      </c>
      <c r="BX89" s="407" t="str">
        <f>IF(COUNTIF('別紙1-4(研修内容計画書)'!$I$272:$J$275,$C89),BX$8,"")</f>
        <v/>
      </c>
      <c r="BY89" s="407" t="str">
        <f>IF(COUNTIF('別紙1-4(研修内容計画書)'!$I$276:$J$279,$C89),BY$8,"")</f>
        <v/>
      </c>
      <c r="BZ89" s="407" t="str">
        <f>IF(COUNTIF('別紙1-4(研修内容計画書)'!$I$280:$J$283,$C89),BZ$8,"")</f>
        <v/>
      </c>
      <c r="CA89" s="407" t="str">
        <f>IF(COUNTIF('別紙1-4(研修内容計画書)'!$I$284:$J$287,$C89),CA$8,"")</f>
        <v/>
      </c>
      <c r="CB89" s="407" t="str">
        <f>IF(COUNTIF('別紙1-4(研修内容計画書)'!$I$288:$J$291,$C89),CB$8,"")</f>
        <v/>
      </c>
      <c r="CC89" s="407" t="str">
        <f>IF(COUNTIF('別紙1-4(研修内容計画書)'!$I$292:$J$295,$C89),CC$8,"")</f>
        <v/>
      </c>
      <c r="CD89" s="408"/>
      <c r="CE89" s="409"/>
      <c r="CF89" s="132"/>
    </row>
    <row r="90" spans="1:84" ht="18.75" customHeight="1">
      <c r="A90" s="416">
        <v>77</v>
      </c>
      <c r="B90" s="417" t="str">
        <f>IF(AND('別紙1-7(研修責任者教育担当者)'!E94="〇",'別紙1-7(研修責任者教育担当者)'!F94="〇"),"専任・兼任",IF('別紙1-7(研修責任者教育担当者)'!E94="〇","専任",IF('別紙1-7(研修責任者教育担当者)'!F94="〇","兼任","")))</f>
        <v/>
      </c>
      <c r="C90" s="418">
        <f>VLOOKUP(A90,'別紙1-7(研修責任者教育担当者)'!$B$18:$C$97,2,0)</f>
        <v>0</v>
      </c>
      <c r="D90" s="464" t="s">
        <v>206</v>
      </c>
      <c r="E90" s="465"/>
      <c r="F90" s="403" t="e">
        <f>ROUNDDOWN(E90/$F$6,0)</f>
        <v>#DIV/0!</v>
      </c>
      <c r="G90" s="404" t="e">
        <f>ROUNDDOWN(F90*H90,0)</f>
        <v>#DIV/0!</v>
      </c>
      <c r="H90" s="405">
        <f t="shared" si="8"/>
        <v>0</v>
      </c>
      <c r="I90" s="405"/>
      <c r="J90" s="406" t="str">
        <f>IF(COUNTIF('別紙1-4(研修内容計画書)'!$I$8:$J$11,$C90),J$8,"")</f>
        <v/>
      </c>
      <c r="K90" s="407" t="str">
        <f>IF(COUNTIF('別紙1-4(研修内容計画書)'!$I$12:$J$15,$C90),K$8,"")</f>
        <v/>
      </c>
      <c r="L90" s="407" t="str">
        <f>IF(COUNTIF('別紙1-4(研修内容計画書)'!$I$16:$J$19,$C90),L$8,"")</f>
        <v/>
      </c>
      <c r="M90" s="407" t="str">
        <f>IF(COUNTIF('別紙1-4(研修内容計画書)'!$I$20:$J$23,$C90),M$8,"")</f>
        <v/>
      </c>
      <c r="N90" s="407" t="str">
        <f>IF(COUNTIF('別紙1-4(研修内容計画書)'!$I$24:$J$27,$C90),N$8,"")</f>
        <v/>
      </c>
      <c r="O90" s="407" t="str">
        <f>IF(COUNTIF('別紙1-4(研修内容計画書)'!$I$28:$J$31,$C90),O$8,"")</f>
        <v/>
      </c>
      <c r="P90" s="407" t="str">
        <f>IF(COUNTIF('別紙1-4(研修内容計画書)'!$I$32:$J$35,$C90),P$8,"")</f>
        <v/>
      </c>
      <c r="Q90" s="407" t="str">
        <f>IF(COUNTIF('別紙1-4(研修内容計画書)'!$I$36:$J$39,$C90),Q$8,"")</f>
        <v/>
      </c>
      <c r="R90" s="407" t="str">
        <f>IF(COUNTIF('別紙1-4(研修内容計画書)'!$I$40:$J$43,$C90),R$8,"")</f>
        <v/>
      </c>
      <c r="S90" s="407" t="str">
        <f>IF(COUNTIF('別紙1-4(研修内容計画書)'!$I$44:$J$47,$C90),S$8,"")</f>
        <v/>
      </c>
      <c r="T90" s="407" t="str">
        <f>IF(COUNTIF('別紙1-4(研修内容計画書)'!$I$48:$J$51,$C90),T$8,"")</f>
        <v/>
      </c>
      <c r="U90" s="407" t="str">
        <f>IF(COUNTIF('別紙1-4(研修内容計画書)'!$I$52:$J$55,$C90),U$8,"")</f>
        <v/>
      </c>
      <c r="V90" s="407" t="str">
        <f>IF(COUNTIF('別紙1-4(研修内容計画書)'!$I$56:$J$59,$C90),V$8,"")</f>
        <v/>
      </c>
      <c r="W90" s="407" t="str">
        <f>IF(COUNTIF('別紙1-4(研修内容計画書)'!$I$60:$J$63,$C90),W$8,"")</f>
        <v/>
      </c>
      <c r="X90" s="407" t="str">
        <f>IF(COUNTIF('別紙1-4(研修内容計画書)'!$I$64:$J$67,$C90),X$8,"")</f>
        <v/>
      </c>
      <c r="Y90" s="407" t="str">
        <f>IF(COUNTIF('別紙1-4(研修内容計画書)'!$I$68:$J$71,$C90),Y$8,"")</f>
        <v/>
      </c>
      <c r="Z90" s="407" t="str">
        <f>IF(COUNTIF('別紙1-4(研修内容計画書)'!$I$72:$J$75,$C90),Z$8,"")</f>
        <v/>
      </c>
      <c r="AA90" s="407" t="str">
        <f>IF(COUNTIF('別紙1-4(研修内容計画書)'!$I$76:$J$79,$C90),AA$8,"")</f>
        <v/>
      </c>
      <c r="AB90" s="407" t="str">
        <f>IF(COUNTIF('別紙1-4(研修内容計画書)'!$I$80:$J$83,$C90),AB$8,"")</f>
        <v/>
      </c>
      <c r="AC90" s="407" t="str">
        <f>IF(COUNTIF('別紙1-4(研修内容計画書)'!$I$84:$J$87,$C90),AC$8,"")</f>
        <v/>
      </c>
      <c r="AD90" s="407" t="str">
        <f>IF(COUNTIF('別紙1-4(研修内容計画書)'!$I$88:$J$91,$C90),AD$8,"")</f>
        <v/>
      </c>
      <c r="AE90" s="407" t="str">
        <f>IF(COUNTIF('別紙1-4(研修内容計画書)'!$I$92:$J$95,$C90),AE$8,"")</f>
        <v/>
      </c>
      <c r="AF90" s="407" t="str">
        <f>IF(COUNTIF('別紙1-4(研修内容計画書)'!$I$96:$J$99,$C90),AF$8,"")</f>
        <v/>
      </c>
      <c r="AG90" s="407" t="str">
        <f>IF(COUNTIF('別紙1-4(研修内容計画書)'!$I$100:$J$103,$C90),AG$8,"")</f>
        <v/>
      </c>
      <c r="AH90" s="407" t="str">
        <f>IF(COUNTIF('別紙1-4(研修内容計画書)'!$I$104:$J$107,$C90),AH$8,"")</f>
        <v/>
      </c>
      <c r="AI90" s="407" t="str">
        <f>IF(COUNTIF('別紙1-4(研修内容計画書)'!$I$108:$J$111,$C90),AI$8,"")</f>
        <v/>
      </c>
      <c r="AJ90" s="407" t="str">
        <f>IF(COUNTIF('別紙1-4(研修内容計画書)'!$I$112:$J$115,$C90),AJ$8,"")</f>
        <v/>
      </c>
      <c r="AK90" s="407" t="str">
        <f>IF(COUNTIF('別紙1-4(研修内容計画書)'!$I$116:$J$119,$C90),AK$8,"")</f>
        <v/>
      </c>
      <c r="AL90" s="407" t="str">
        <f>IF(COUNTIF('別紙1-4(研修内容計画書)'!$I$120:$J$123,$C90),AL$8,"")</f>
        <v/>
      </c>
      <c r="AM90" s="407" t="str">
        <f>IF(COUNTIF('別紙1-4(研修内容計画書)'!$I$124:$J$127,$C90),AM$8,"")</f>
        <v/>
      </c>
      <c r="AN90" s="407" t="str">
        <f>IF(COUNTIF('別紙1-4(研修内容計画書)'!$I$128:$J$131,$C90),AN$8,"")</f>
        <v/>
      </c>
      <c r="AO90" s="407" t="str">
        <f>IF(COUNTIF('別紙1-4(研修内容計画書)'!$I$132:$J$135,$C90),AO$8,"")</f>
        <v/>
      </c>
      <c r="AP90" s="407" t="str">
        <f>IF(COUNTIF('別紙1-4(研修内容計画書)'!$I$136:$J$139,$C90),AP$8,"")</f>
        <v/>
      </c>
      <c r="AQ90" s="407" t="str">
        <f>IF(COUNTIF('別紙1-4(研修内容計画書)'!$I$140:$J$143,$C90),AQ$8,"")</f>
        <v/>
      </c>
      <c r="AR90" s="407" t="str">
        <f>IF(COUNTIF('別紙1-4(研修内容計画書)'!$I$144:$J$147,$C90),AR$8,"")</f>
        <v/>
      </c>
      <c r="AS90" s="407" t="str">
        <f>IF(COUNTIF('別紙1-4(研修内容計画書)'!$I$148:$J$151,$C90),AS$8,"")</f>
        <v/>
      </c>
      <c r="AT90" s="407" t="str">
        <f>IF(COUNTIF('別紙1-4(研修内容計画書)'!$I$152:$J$155,$C90),AT$8,"")</f>
        <v/>
      </c>
      <c r="AU90" s="407" t="str">
        <f>IF(COUNTIF('別紙1-4(研修内容計画書)'!$I$156:$J$159,$C90),AU$8,"")</f>
        <v/>
      </c>
      <c r="AV90" s="407" t="str">
        <f>IF(COUNTIF('別紙1-4(研修内容計画書)'!$I$160:$J$163,$C90),AV$8,"")</f>
        <v/>
      </c>
      <c r="AW90" s="407" t="str">
        <f>IF(COUNTIF('別紙1-4(研修内容計画書)'!$I$164:$J$167,$C90),AW$8,"")</f>
        <v/>
      </c>
      <c r="AX90" s="407" t="str">
        <f>IF(COUNTIF('別紙1-4(研修内容計画書)'!$I$168:$J$171,$C90),AX$8,"")</f>
        <v/>
      </c>
      <c r="AY90" s="407" t="str">
        <f>IF(COUNTIF('別紙1-4(研修内容計画書)'!$I$172:$J$175,$C90),AY$8,"")</f>
        <v/>
      </c>
      <c r="AZ90" s="407" t="str">
        <f>IF(COUNTIF('別紙1-4(研修内容計画書)'!$I$176:$J$179,$C90),AZ$8,"")</f>
        <v/>
      </c>
      <c r="BA90" s="407" t="str">
        <f>IF(COUNTIF('別紙1-4(研修内容計画書)'!$I$180:$J$183,$C90),BA$8,"")</f>
        <v/>
      </c>
      <c r="BB90" s="407" t="str">
        <f>IF(COUNTIF('別紙1-4(研修内容計画書)'!$I$184:$J$187,$C90),BB$8,"")</f>
        <v/>
      </c>
      <c r="BC90" s="407" t="str">
        <f>IF(COUNTIF('別紙1-4(研修内容計画書)'!$I$188:$J$191,$C90),BC$8,"")</f>
        <v/>
      </c>
      <c r="BD90" s="407" t="str">
        <f>IF(COUNTIF('別紙1-4(研修内容計画書)'!$I$192:$J$195,$C90),BD$8,"")</f>
        <v/>
      </c>
      <c r="BE90" s="407" t="str">
        <f>IF(COUNTIF('別紙1-4(研修内容計画書)'!$I$196:$J$199,$C90),BE$8,"")</f>
        <v/>
      </c>
      <c r="BF90" s="407" t="str">
        <f>IF(COUNTIF('別紙1-4(研修内容計画書)'!$I$200:$J$203,$C90),BF$8,"")</f>
        <v/>
      </c>
      <c r="BG90" s="407" t="str">
        <f>IF(COUNTIF('別紙1-4(研修内容計画書)'!$I$204:$J$207,$C90),BG$8,"")</f>
        <v/>
      </c>
      <c r="BH90" s="407" t="str">
        <f>IF(COUNTIF('別紙1-4(研修内容計画書)'!$I$208:$J$211,$C90),BH$8,"")</f>
        <v/>
      </c>
      <c r="BI90" s="407" t="str">
        <f>IF(COUNTIF('別紙1-4(研修内容計画書)'!$I$212:$J$215,$C90),BI$8,"")</f>
        <v/>
      </c>
      <c r="BJ90" s="407" t="str">
        <f>IF(COUNTIF('別紙1-4(研修内容計画書)'!$I$216:$J$219,$C90),BJ$8,"")</f>
        <v/>
      </c>
      <c r="BK90" s="407" t="str">
        <f>IF(COUNTIF('別紙1-4(研修内容計画書)'!$I$220:$J$223,$C90),BK$8,"")</f>
        <v/>
      </c>
      <c r="BL90" s="407" t="str">
        <f>IF(COUNTIF('別紙1-4(研修内容計画書)'!$I$224:$J$227,$C90),BL$8,"")</f>
        <v/>
      </c>
      <c r="BM90" s="407" t="str">
        <f>IF(COUNTIF('別紙1-4(研修内容計画書)'!$I$228:$J$231,$C90),BM$8,"")</f>
        <v/>
      </c>
      <c r="BN90" s="407" t="str">
        <f>IF(COUNTIF('別紙1-4(研修内容計画書)'!$I$232:$J$235,$C90),BN$8,"")</f>
        <v/>
      </c>
      <c r="BO90" s="407" t="str">
        <f>IF(COUNTIF('別紙1-4(研修内容計画書)'!$I$236:$J$239,$C90),BO$8,"")</f>
        <v/>
      </c>
      <c r="BP90" s="407" t="str">
        <f>IF(COUNTIF('別紙1-4(研修内容計画書)'!$I$240:$J$243,$C90),BP$8,"")</f>
        <v/>
      </c>
      <c r="BQ90" s="407" t="str">
        <f>IF(COUNTIF('別紙1-4(研修内容計画書)'!$I$244:$J$247,$C90),BQ$8,"")</f>
        <v/>
      </c>
      <c r="BR90" s="407" t="str">
        <f>IF(COUNTIF('別紙1-4(研修内容計画書)'!$I$248:$J$251,$C90),BR$8,"")</f>
        <v/>
      </c>
      <c r="BS90" s="407" t="str">
        <f>IF(COUNTIF('別紙1-4(研修内容計画書)'!$I$252:$J$255,$C90),BS$8,"")</f>
        <v/>
      </c>
      <c r="BT90" s="407" t="str">
        <f>IF(COUNTIF('別紙1-4(研修内容計画書)'!$I$256:$J$259,$C90),BT$8,"")</f>
        <v/>
      </c>
      <c r="BU90" s="407" t="str">
        <f>IF(COUNTIF('別紙1-4(研修内容計画書)'!$I$260:$J$263,$C90),BU$8,"")</f>
        <v/>
      </c>
      <c r="BV90" s="407" t="str">
        <f>IF(COUNTIF('別紙1-4(研修内容計画書)'!$I$264:$J$267,$C90),BV$8,"")</f>
        <v/>
      </c>
      <c r="BW90" s="407" t="str">
        <f>IF(COUNTIF('別紙1-4(研修内容計画書)'!$I$268:$J$271,$C90),BW$8,"")</f>
        <v/>
      </c>
      <c r="BX90" s="407" t="str">
        <f>IF(COUNTIF('別紙1-4(研修内容計画書)'!$I$272:$J$275,$C90),BX$8,"")</f>
        <v/>
      </c>
      <c r="BY90" s="407" t="str">
        <f>IF(COUNTIF('別紙1-4(研修内容計画書)'!$I$276:$J$279,$C90),BY$8,"")</f>
        <v/>
      </c>
      <c r="BZ90" s="407" t="str">
        <f>IF(COUNTIF('別紙1-4(研修内容計画書)'!$I$280:$J$283,$C90),BZ$8,"")</f>
        <v/>
      </c>
      <c r="CA90" s="407" t="str">
        <f>IF(COUNTIF('別紙1-4(研修内容計画書)'!$I$284:$J$287,$C90),CA$8,"")</f>
        <v/>
      </c>
      <c r="CB90" s="407" t="str">
        <f>IF(COUNTIF('別紙1-4(研修内容計画書)'!$I$288:$J$291,$C90),CB$8,"")</f>
        <v/>
      </c>
      <c r="CC90" s="407" t="str">
        <f>IF(COUNTIF('別紙1-4(研修内容計画書)'!$I$292:$J$295,$C90),CC$8,"")</f>
        <v/>
      </c>
      <c r="CD90" s="408"/>
      <c r="CE90" s="409"/>
      <c r="CF90" s="132"/>
    </row>
    <row r="91" spans="1:84" ht="18.75" customHeight="1">
      <c r="A91" s="416">
        <v>78</v>
      </c>
      <c r="B91" s="417" t="str">
        <f>IF(AND('別紙1-7(研修責任者教育担当者)'!E95="〇",'別紙1-7(研修責任者教育担当者)'!F95="〇"),"専任・兼任",IF('別紙1-7(研修責任者教育担当者)'!E95="〇","専任",IF('別紙1-7(研修責任者教育担当者)'!F95="〇","兼任","")))</f>
        <v/>
      </c>
      <c r="C91" s="418">
        <f>VLOOKUP(A91,'別紙1-7(研修責任者教育担当者)'!$B$18:$C$97,2,0)</f>
        <v>0</v>
      </c>
      <c r="D91" s="464" t="s">
        <v>206</v>
      </c>
      <c r="E91" s="465"/>
      <c r="F91" s="403" t="e">
        <f>ROUNDDOWN(E91/$F$6,0)</f>
        <v>#DIV/0!</v>
      </c>
      <c r="G91" s="404" t="e">
        <f>ROUNDDOWN(F91*H91,0)</f>
        <v>#DIV/0!</v>
      </c>
      <c r="H91" s="405">
        <f t="shared" si="8"/>
        <v>0</v>
      </c>
      <c r="I91" s="405"/>
      <c r="J91" s="406" t="str">
        <f>IF(COUNTIF('別紙1-4(研修内容計画書)'!$I$8:$J$11,$C91),J$8,"")</f>
        <v/>
      </c>
      <c r="K91" s="407" t="str">
        <f>IF(COUNTIF('別紙1-4(研修内容計画書)'!$I$12:$J$15,$C91),K$8,"")</f>
        <v/>
      </c>
      <c r="L91" s="407" t="str">
        <f>IF(COUNTIF('別紙1-4(研修内容計画書)'!$I$16:$J$19,$C91),L$8,"")</f>
        <v/>
      </c>
      <c r="M91" s="407" t="str">
        <f>IF(COUNTIF('別紙1-4(研修内容計画書)'!$I$20:$J$23,$C91),M$8,"")</f>
        <v/>
      </c>
      <c r="N91" s="407" t="str">
        <f>IF(COUNTIF('別紙1-4(研修内容計画書)'!$I$24:$J$27,$C91),N$8,"")</f>
        <v/>
      </c>
      <c r="O91" s="407" t="str">
        <f>IF(COUNTIF('別紙1-4(研修内容計画書)'!$I$28:$J$31,$C91),O$8,"")</f>
        <v/>
      </c>
      <c r="P91" s="407" t="str">
        <f>IF(COUNTIF('別紙1-4(研修内容計画書)'!$I$32:$J$35,$C91),P$8,"")</f>
        <v/>
      </c>
      <c r="Q91" s="407" t="str">
        <f>IF(COUNTIF('別紙1-4(研修内容計画書)'!$I$36:$J$39,$C91),Q$8,"")</f>
        <v/>
      </c>
      <c r="R91" s="407" t="str">
        <f>IF(COUNTIF('別紙1-4(研修内容計画書)'!$I$40:$J$43,$C91),R$8,"")</f>
        <v/>
      </c>
      <c r="S91" s="407" t="str">
        <f>IF(COUNTIF('別紙1-4(研修内容計画書)'!$I$44:$J$47,$C91),S$8,"")</f>
        <v/>
      </c>
      <c r="T91" s="407" t="str">
        <f>IF(COUNTIF('別紙1-4(研修内容計画書)'!$I$48:$J$51,$C91),T$8,"")</f>
        <v/>
      </c>
      <c r="U91" s="407" t="str">
        <f>IF(COUNTIF('別紙1-4(研修内容計画書)'!$I$52:$J$55,$C91),U$8,"")</f>
        <v/>
      </c>
      <c r="V91" s="407" t="str">
        <f>IF(COUNTIF('別紙1-4(研修内容計画書)'!$I$56:$J$59,$C91),V$8,"")</f>
        <v/>
      </c>
      <c r="W91" s="407" t="str">
        <f>IF(COUNTIF('別紙1-4(研修内容計画書)'!$I$60:$J$63,$C91),W$8,"")</f>
        <v/>
      </c>
      <c r="X91" s="407" t="str">
        <f>IF(COUNTIF('別紙1-4(研修内容計画書)'!$I$64:$J$67,$C91),X$8,"")</f>
        <v/>
      </c>
      <c r="Y91" s="407" t="str">
        <f>IF(COUNTIF('別紙1-4(研修内容計画書)'!$I$68:$J$71,$C91),Y$8,"")</f>
        <v/>
      </c>
      <c r="Z91" s="407" t="str">
        <f>IF(COUNTIF('別紙1-4(研修内容計画書)'!$I$72:$J$75,$C91),Z$8,"")</f>
        <v/>
      </c>
      <c r="AA91" s="407" t="str">
        <f>IF(COUNTIF('別紙1-4(研修内容計画書)'!$I$76:$J$79,$C91),AA$8,"")</f>
        <v/>
      </c>
      <c r="AB91" s="407" t="str">
        <f>IF(COUNTIF('別紙1-4(研修内容計画書)'!$I$80:$J$83,$C91),AB$8,"")</f>
        <v/>
      </c>
      <c r="AC91" s="407" t="str">
        <f>IF(COUNTIF('別紙1-4(研修内容計画書)'!$I$84:$J$87,$C91),AC$8,"")</f>
        <v/>
      </c>
      <c r="AD91" s="407" t="str">
        <f>IF(COUNTIF('別紙1-4(研修内容計画書)'!$I$88:$J$91,$C91),AD$8,"")</f>
        <v/>
      </c>
      <c r="AE91" s="407" t="str">
        <f>IF(COUNTIF('別紙1-4(研修内容計画書)'!$I$92:$J$95,$C91),AE$8,"")</f>
        <v/>
      </c>
      <c r="AF91" s="407" t="str">
        <f>IF(COUNTIF('別紙1-4(研修内容計画書)'!$I$96:$J$99,$C91),AF$8,"")</f>
        <v/>
      </c>
      <c r="AG91" s="407" t="str">
        <f>IF(COUNTIF('別紙1-4(研修内容計画書)'!$I$100:$J$103,$C91),AG$8,"")</f>
        <v/>
      </c>
      <c r="AH91" s="407" t="str">
        <f>IF(COUNTIF('別紙1-4(研修内容計画書)'!$I$104:$J$107,$C91),AH$8,"")</f>
        <v/>
      </c>
      <c r="AI91" s="407" t="str">
        <f>IF(COUNTIF('別紙1-4(研修内容計画書)'!$I$108:$J$111,$C91),AI$8,"")</f>
        <v/>
      </c>
      <c r="AJ91" s="407" t="str">
        <f>IF(COUNTIF('別紙1-4(研修内容計画書)'!$I$112:$J$115,$C91),AJ$8,"")</f>
        <v/>
      </c>
      <c r="AK91" s="407" t="str">
        <f>IF(COUNTIF('別紙1-4(研修内容計画書)'!$I$116:$J$119,$C91),AK$8,"")</f>
        <v/>
      </c>
      <c r="AL91" s="407" t="str">
        <f>IF(COUNTIF('別紙1-4(研修内容計画書)'!$I$120:$J$123,$C91),AL$8,"")</f>
        <v/>
      </c>
      <c r="AM91" s="407" t="str">
        <f>IF(COUNTIF('別紙1-4(研修内容計画書)'!$I$124:$J$127,$C91),AM$8,"")</f>
        <v/>
      </c>
      <c r="AN91" s="407" t="str">
        <f>IF(COUNTIF('別紙1-4(研修内容計画書)'!$I$128:$J$131,$C91),AN$8,"")</f>
        <v/>
      </c>
      <c r="AO91" s="407" t="str">
        <f>IF(COUNTIF('別紙1-4(研修内容計画書)'!$I$132:$J$135,$C91),AO$8,"")</f>
        <v/>
      </c>
      <c r="AP91" s="407" t="str">
        <f>IF(COUNTIF('別紙1-4(研修内容計画書)'!$I$136:$J$139,$C91),AP$8,"")</f>
        <v/>
      </c>
      <c r="AQ91" s="407" t="str">
        <f>IF(COUNTIF('別紙1-4(研修内容計画書)'!$I$140:$J$143,$C91),AQ$8,"")</f>
        <v/>
      </c>
      <c r="AR91" s="407" t="str">
        <f>IF(COUNTIF('別紙1-4(研修内容計画書)'!$I$144:$J$147,$C91),AR$8,"")</f>
        <v/>
      </c>
      <c r="AS91" s="407" t="str">
        <f>IF(COUNTIF('別紙1-4(研修内容計画書)'!$I$148:$J$151,$C91),AS$8,"")</f>
        <v/>
      </c>
      <c r="AT91" s="407" t="str">
        <f>IF(COUNTIF('別紙1-4(研修内容計画書)'!$I$152:$J$155,$C91),AT$8,"")</f>
        <v/>
      </c>
      <c r="AU91" s="407" t="str">
        <f>IF(COUNTIF('別紙1-4(研修内容計画書)'!$I$156:$J$159,$C91),AU$8,"")</f>
        <v/>
      </c>
      <c r="AV91" s="407" t="str">
        <f>IF(COUNTIF('別紙1-4(研修内容計画書)'!$I$160:$J$163,$C91),AV$8,"")</f>
        <v/>
      </c>
      <c r="AW91" s="407" t="str">
        <f>IF(COUNTIF('別紙1-4(研修内容計画書)'!$I$164:$J$167,$C91),AW$8,"")</f>
        <v/>
      </c>
      <c r="AX91" s="407" t="str">
        <f>IF(COUNTIF('別紙1-4(研修内容計画書)'!$I$168:$J$171,$C91),AX$8,"")</f>
        <v/>
      </c>
      <c r="AY91" s="407" t="str">
        <f>IF(COUNTIF('別紙1-4(研修内容計画書)'!$I$172:$J$175,$C91),AY$8,"")</f>
        <v/>
      </c>
      <c r="AZ91" s="407" t="str">
        <f>IF(COUNTIF('別紙1-4(研修内容計画書)'!$I$176:$J$179,$C91),AZ$8,"")</f>
        <v/>
      </c>
      <c r="BA91" s="407" t="str">
        <f>IF(COUNTIF('別紙1-4(研修内容計画書)'!$I$180:$J$183,$C91),BA$8,"")</f>
        <v/>
      </c>
      <c r="BB91" s="407" t="str">
        <f>IF(COUNTIF('別紙1-4(研修内容計画書)'!$I$184:$J$187,$C91),BB$8,"")</f>
        <v/>
      </c>
      <c r="BC91" s="407" t="str">
        <f>IF(COUNTIF('別紙1-4(研修内容計画書)'!$I$188:$J$191,$C91),BC$8,"")</f>
        <v/>
      </c>
      <c r="BD91" s="407" t="str">
        <f>IF(COUNTIF('別紙1-4(研修内容計画書)'!$I$192:$J$195,$C91),BD$8,"")</f>
        <v/>
      </c>
      <c r="BE91" s="407" t="str">
        <f>IF(COUNTIF('別紙1-4(研修内容計画書)'!$I$196:$J$199,$C91),BE$8,"")</f>
        <v/>
      </c>
      <c r="BF91" s="407" t="str">
        <f>IF(COUNTIF('別紙1-4(研修内容計画書)'!$I$200:$J$203,$C91),BF$8,"")</f>
        <v/>
      </c>
      <c r="BG91" s="407" t="str">
        <f>IF(COUNTIF('別紙1-4(研修内容計画書)'!$I$204:$J$207,$C91),BG$8,"")</f>
        <v/>
      </c>
      <c r="BH91" s="407" t="str">
        <f>IF(COUNTIF('別紙1-4(研修内容計画書)'!$I$208:$J$211,$C91),BH$8,"")</f>
        <v/>
      </c>
      <c r="BI91" s="407" t="str">
        <f>IF(COUNTIF('別紙1-4(研修内容計画書)'!$I$212:$J$215,$C91),BI$8,"")</f>
        <v/>
      </c>
      <c r="BJ91" s="407" t="str">
        <f>IF(COUNTIF('別紙1-4(研修内容計画書)'!$I$216:$J$219,$C91),BJ$8,"")</f>
        <v/>
      </c>
      <c r="BK91" s="407" t="str">
        <f>IF(COUNTIF('別紙1-4(研修内容計画書)'!$I$220:$J$223,$C91),BK$8,"")</f>
        <v/>
      </c>
      <c r="BL91" s="407" t="str">
        <f>IF(COUNTIF('別紙1-4(研修内容計画書)'!$I$224:$J$227,$C91),BL$8,"")</f>
        <v/>
      </c>
      <c r="BM91" s="407" t="str">
        <f>IF(COUNTIF('別紙1-4(研修内容計画書)'!$I$228:$J$231,$C91),BM$8,"")</f>
        <v/>
      </c>
      <c r="BN91" s="407" t="str">
        <f>IF(COUNTIF('別紙1-4(研修内容計画書)'!$I$232:$J$235,$C91),BN$8,"")</f>
        <v/>
      </c>
      <c r="BO91" s="407" t="str">
        <f>IF(COUNTIF('別紙1-4(研修内容計画書)'!$I$236:$J$239,$C91),BO$8,"")</f>
        <v/>
      </c>
      <c r="BP91" s="407" t="str">
        <f>IF(COUNTIF('別紙1-4(研修内容計画書)'!$I$240:$J$243,$C91),BP$8,"")</f>
        <v/>
      </c>
      <c r="BQ91" s="407" t="str">
        <f>IF(COUNTIF('別紙1-4(研修内容計画書)'!$I$244:$J$247,$C91),BQ$8,"")</f>
        <v/>
      </c>
      <c r="BR91" s="407" t="str">
        <f>IF(COUNTIF('別紙1-4(研修内容計画書)'!$I$248:$J$251,$C91),BR$8,"")</f>
        <v/>
      </c>
      <c r="BS91" s="407" t="str">
        <f>IF(COUNTIF('別紙1-4(研修内容計画書)'!$I$252:$J$255,$C91),BS$8,"")</f>
        <v/>
      </c>
      <c r="BT91" s="407" t="str">
        <f>IF(COUNTIF('別紙1-4(研修内容計画書)'!$I$256:$J$259,$C91),BT$8,"")</f>
        <v/>
      </c>
      <c r="BU91" s="407" t="str">
        <f>IF(COUNTIF('別紙1-4(研修内容計画書)'!$I$260:$J$263,$C91),BU$8,"")</f>
        <v/>
      </c>
      <c r="BV91" s="407" t="str">
        <f>IF(COUNTIF('別紙1-4(研修内容計画書)'!$I$264:$J$267,$C91),BV$8,"")</f>
        <v/>
      </c>
      <c r="BW91" s="407" t="str">
        <f>IF(COUNTIF('別紙1-4(研修内容計画書)'!$I$268:$J$271,$C91),BW$8,"")</f>
        <v/>
      </c>
      <c r="BX91" s="407" t="str">
        <f>IF(COUNTIF('別紙1-4(研修内容計画書)'!$I$272:$J$275,$C91),BX$8,"")</f>
        <v/>
      </c>
      <c r="BY91" s="407" t="str">
        <f>IF(COUNTIF('別紙1-4(研修内容計画書)'!$I$276:$J$279,$C91),BY$8,"")</f>
        <v/>
      </c>
      <c r="BZ91" s="407" t="str">
        <f>IF(COUNTIF('別紙1-4(研修内容計画書)'!$I$280:$J$283,$C91),BZ$8,"")</f>
        <v/>
      </c>
      <c r="CA91" s="407" t="str">
        <f>IF(COUNTIF('別紙1-4(研修内容計画書)'!$I$284:$J$287,$C91),CA$8,"")</f>
        <v/>
      </c>
      <c r="CB91" s="407" t="str">
        <f>IF(COUNTIF('別紙1-4(研修内容計画書)'!$I$288:$J$291,$C91),CB$8,"")</f>
        <v/>
      </c>
      <c r="CC91" s="407" t="str">
        <f>IF(COUNTIF('別紙1-4(研修内容計画書)'!$I$292:$J$295,$C91),CC$8,"")</f>
        <v/>
      </c>
      <c r="CD91" s="408"/>
      <c r="CE91" s="409"/>
      <c r="CF91" s="132"/>
    </row>
    <row r="92" spans="1:84" s="131" customFormat="1" ht="18" customHeight="1">
      <c r="A92" s="416">
        <v>79</v>
      </c>
      <c r="B92" s="417" t="str">
        <f>IF(AND('別紙1-7(研修責任者教育担当者)'!E96="〇",'別紙1-7(研修責任者教育担当者)'!F96="〇"),"専任・兼任",IF('別紙1-7(研修責任者教育担当者)'!E96="〇","専任",IF('別紙1-7(研修責任者教育担当者)'!F96="〇","兼任","")))</f>
        <v/>
      </c>
      <c r="C92" s="418">
        <f>VLOOKUP(A92,'別紙1-7(研修責任者教育担当者)'!$B$18:$C$97,2,0)</f>
        <v>0</v>
      </c>
      <c r="D92" s="464" t="s">
        <v>206</v>
      </c>
      <c r="E92" s="465"/>
      <c r="F92" s="403" t="e">
        <f>ROUNDDOWN(E92/$F$6,0)</f>
        <v>#DIV/0!</v>
      </c>
      <c r="G92" s="404" t="e">
        <f>ROUNDDOWN(F92*H92,0)</f>
        <v>#DIV/0!</v>
      </c>
      <c r="H92" s="405">
        <f t="shared" si="8"/>
        <v>0</v>
      </c>
      <c r="I92" s="405"/>
      <c r="J92" s="406" t="str">
        <f>IF(COUNTIF('別紙1-4(研修内容計画書)'!$I$8:$J$11,$C92),J$8,"")</f>
        <v/>
      </c>
      <c r="K92" s="407" t="str">
        <f>IF(COUNTIF('別紙1-4(研修内容計画書)'!$I$12:$J$15,$C92),K$8,"")</f>
        <v/>
      </c>
      <c r="L92" s="407" t="str">
        <f>IF(COUNTIF('別紙1-4(研修内容計画書)'!$I$16:$J$19,$C92),L$8,"")</f>
        <v/>
      </c>
      <c r="M92" s="407" t="str">
        <f>IF(COUNTIF('別紙1-4(研修内容計画書)'!$I$20:$J$23,$C92),M$8,"")</f>
        <v/>
      </c>
      <c r="N92" s="407" t="str">
        <f>IF(COUNTIF('別紙1-4(研修内容計画書)'!$I$24:$J$27,$C92),N$8,"")</f>
        <v/>
      </c>
      <c r="O92" s="407" t="str">
        <f>IF(COUNTIF('別紙1-4(研修内容計画書)'!$I$28:$J$31,$C92),O$8,"")</f>
        <v/>
      </c>
      <c r="P92" s="407" t="str">
        <f>IF(COUNTIF('別紙1-4(研修内容計画書)'!$I$32:$J$35,$C92),P$8,"")</f>
        <v/>
      </c>
      <c r="Q92" s="407" t="str">
        <f>IF(COUNTIF('別紙1-4(研修内容計画書)'!$I$36:$J$39,$C92),Q$8,"")</f>
        <v/>
      </c>
      <c r="R92" s="407" t="str">
        <f>IF(COUNTIF('別紙1-4(研修内容計画書)'!$I$40:$J$43,$C92),R$8,"")</f>
        <v/>
      </c>
      <c r="S92" s="407" t="str">
        <f>IF(COUNTIF('別紙1-4(研修内容計画書)'!$I$44:$J$47,$C92),S$8,"")</f>
        <v/>
      </c>
      <c r="T92" s="407" t="str">
        <f>IF(COUNTIF('別紙1-4(研修内容計画書)'!$I$48:$J$51,$C92),T$8,"")</f>
        <v/>
      </c>
      <c r="U92" s="407" t="str">
        <f>IF(COUNTIF('別紙1-4(研修内容計画書)'!$I$52:$J$55,$C92),U$8,"")</f>
        <v/>
      </c>
      <c r="V92" s="407" t="str">
        <f>IF(COUNTIF('別紙1-4(研修内容計画書)'!$I$56:$J$59,$C92),V$8,"")</f>
        <v/>
      </c>
      <c r="W92" s="407" t="str">
        <f>IF(COUNTIF('別紙1-4(研修内容計画書)'!$I$60:$J$63,$C92),W$8,"")</f>
        <v/>
      </c>
      <c r="X92" s="407" t="str">
        <f>IF(COUNTIF('別紙1-4(研修内容計画書)'!$I$64:$J$67,$C92),X$8,"")</f>
        <v/>
      </c>
      <c r="Y92" s="407" t="str">
        <f>IF(COUNTIF('別紙1-4(研修内容計画書)'!$I$68:$J$71,$C92),Y$8,"")</f>
        <v/>
      </c>
      <c r="Z92" s="407" t="str">
        <f>IF(COUNTIF('別紙1-4(研修内容計画書)'!$I$72:$J$75,$C92),Z$8,"")</f>
        <v/>
      </c>
      <c r="AA92" s="407" t="str">
        <f>IF(COUNTIF('別紙1-4(研修内容計画書)'!$I$76:$J$79,$C92),AA$8,"")</f>
        <v/>
      </c>
      <c r="AB92" s="407" t="str">
        <f>IF(COUNTIF('別紙1-4(研修内容計画書)'!$I$80:$J$83,$C92),AB$8,"")</f>
        <v/>
      </c>
      <c r="AC92" s="407" t="str">
        <f>IF(COUNTIF('別紙1-4(研修内容計画書)'!$I$84:$J$87,$C92),AC$8,"")</f>
        <v/>
      </c>
      <c r="AD92" s="407" t="str">
        <f>IF(COUNTIF('別紙1-4(研修内容計画書)'!$I$88:$J$91,$C92),AD$8,"")</f>
        <v/>
      </c>
      <c r="AE92" s="407" t="str">
        <f>IF(COUNTIF('別紙1-4(研修内容計画書)'!$I$92:$J$95,$C92),AE$8,"")</f>
        <v/>
      </c>
      <c r="AF92" s="407" t="str">
        <f>IF(COUNTIF('別紙1-4(研修内容計画書)'!$I$96:$J$99,$C92),AF$8,"")</f>
        <v/>
      </c>
      <c r="AG92" s="407" t="str">
        <f>IF(COUNTIF('別紙1-4(研修内容計画書)'!$I$100:$J$103,$C92),AG$8,"")</f>
        <v/>
      </c>
      <c r="AH92" s="407" t="str">
        <f>IF(COUNTIF('別紙1-4(研修内容計画書)'!$I$104:$J$107,$C92),AH$8,"")</f>
        <v/>
      </c>
      <c r="AI92" s="407" t="str">
        <f>IF(COUNTIF('別紙1-4(研修内容計画書)'!$I$108:$J$111,$C92),AI$8,"")</f>
        <v/>
      </c>
      <c r="AJ92" s="407" t="str">
        <f>IF(COUNTIF('別紙1-4(研修内容計画書)'!$I$112:$J$115,$C92),AJ$8,"")</f>
        <v/>
      </c>
      <c r="AK92" s="407" t="str">
        <f>IF(COUNTIF('別紙1-4(研修内容計画書)'!$I$116:$J$119,$C92),AK$8,"")</f>
        <v/>
      </c>
      <c r="AL92" s="407" t="str">
        <f>IF(COUNTIF('別紙1-4(研修内容計画書)'!$I$120:$J$123,$C92),AL$8,"")</f>
        <v/>
      </c>
      <c r="AM92" s="407" t="str">
        <f>IF(COUNTIF('別紙1-4(研修内容計画書)'!$I$124:$J$127,$C92),AM$8,"")</f>
        <v/>
      </c>
      <c r="AN92" s="407" t="str">
        <f>IF(COUNTIF('別紙1-4(研修内容計画書)'!$I$128:$J$131,$C92),AN$8,"")</f>
        <v/>
      </c>
      <c r="AO92" s="407" t="str">
        <f>IF(COUNTIF('別紙1-4(研修内容計画書)'!$I$132:$J$135,$C92),AO$8,"")</f>
        <v/>
      </c>
      <c r="AP92" s="407" t="str">
        <f>IF(COUNTIF('別紙1-4(研修内容計画書)'!$I$136:$J$139,$C92),AP$8,"")</f>
        <v/>
      </c>
      <c r="AQ92" s="407" t="str">
        <f>IF(COUNTIF('別紙1-4(研修内容計画書)'!$I$140:$J$143,$C92),AQ$8,"")</f>
        <v/>
      </c>
      <c r="AR92" s="407" t="str">
        <f>IF(COUNTIF('別紙1-4(研修内容計画書)'!$I$144:$J$147,$C92),AR$8,"")</f>
        <v/>
      </c>
      <c r="AS92" s="407" t="str">
        <f>IF(COUNTIF('別紙1-4(研修内容計画書)'!$I$148:$J$151,$C92),AS$8,"")</f>
        <v/>
      </c>
      <c r="AT92" s="407" t="str">
        <f>IF(COUNTIF('別紙1-4(研修内容計画書)'!$I$152:$J$155,$C92),AT$8,"")</f>
        <v/>
      </c>
      <c r="AU92" s="407" t="str">
        <f>IF(COUNTIF('別紙1-4(研修内容計画書)'!$I$156:$J$159,$C92),AU$8,"")</f>
        <v/>
      </c>
      <c r="AV92" s="407" t="str">
        <f>IF(COUNTIF('別紙1-4(研修内容計画書)'!$I$160:$J$163,$C92),AV$8,"")</f>
        <v/>
      </c>
      <c r="AW92" s="407" t="str">
        <f>IF(COUNTIF('別紙1-4(研修内容計画書)'!$I$164:$J$167,$C92),AW$8,"")</f>
        <v/>
      </c>
      <c r="AX92" s="407" t="str">
        <f>IF(COUNTIF('別紙1-4(研修内容計画書)'!$I$168:$J$171,$C92),AX$8,"")</f>
        <v/>
      </c>
      <c r="AY92" s="407" t="str">
        <f>IF(COUNTIF('別紙1-4(研修内容計画書)'!$I$172:$J$175,$C92),AY$8,"")</f>
        <v/>
      </c>
      <c r="AZ92" s="407" t="str">
        <f>IF(COUNTIF('別紙1-4(研修内容計画書)'!$I$176:$J$179,$C92),AZ$8,"")</f>
        <v/>
      </c>
      <c r="BA92" s="407" t="str">
        <f>IF(COUNTIF('別紙1-4(研修内容計画書)'!$I$180:$J$183,$C92),BA$8,"")</f>
        <v/>
      </c>
      <c r="BB92" s="407" t="str">
        <f>IF(COUNTIF('別紙1-4(研修内容計画書)'!$I$184:$J$187,$C92),BB$8,"")</f>
        <v/>
      </c>
      <c r="BC92" s="407" t="str">
        <f>IF(COUNTIF('別紙1-4(研修内容計画書)'!$I$188:$J$191,$C92),BC$8,"")</f>
        <v/>
      </c>
      <c r="BD92" s="407" t="str">
        <f>IF(COUNTIF('別紙1-4(研修内容計画書)'!$I$192:$J$195,$C92),BD$8,"")</f>
        <v/>
      </c>
      <c r="BE92" s="407" t="str">
        <f>IF(COUNTIF('別紙1-4(研修内容計画書)'!$I$196:$J$199,$C92),BE$8,"")</f>
        <v/>
      </c>
      <c r="BF92" s="407" t="str">
        <f>IF(COUNTIF('別紙1-4(研修内容計画書)'!$I$200:$J$203,$C92),BF$8,"")</f>
        <v/>
      </c>
      <c r="BG92" s="407" t="str">
        <f>IF(COUNTIF('別紙1-4(研修内容計画書)'!$I$204:$J$207,$C92),BG$8,"")</f>
        <v/>
      </c>
      <c r="BH92" s="407" t="str">
        <f>IF(COUNTIF('別紙1-4(研修内容計画書)'!$I$208:$J$211,$C92),BH$8,"")</f>
        <v/>
      </c>
      <c r="BI92" s="407" t="str">
        <f>IF(COUNTIF('別紙1-4(研修内容計画書)'!$I$212:$J$215,$C92),BI$8,"")</f>
        <v/>
      </c>
      <c r="BJ92" s="407" t="str">
        <f>IF(COUNTIF('別紙1-4(研修内容計画書)'!$I$216:$J$219,$C92),BJ$8,"")</f>
        <v/>
      </c>
      <c r="BK92" s="407" t="str">
        <f>IF(COUNTIF('別紙1-4(研修内容計画書)'!$I$220:$J$223,$C92),BK$8,"")</f>
        <v/>
      </c>
      <c r="BL92" s="407" t="str">
        <f>IF(COUNTIF('別紙1-4(研修内容計画書)'!$I$224:$J$227,$C92),BL$8,"")</f>
        <v/>
      </c>
      <c r="BM92" s="407" t="str">
        <f>IF(COUNTIF('別紙1-4(研修内容計画書)'!$I$228:$J$231,$C92),BM$8,"")</f>
        <v/>
      </c>
      <c r="BN92" s="407" t="str">
        <f>IF(COUNTIF('別紙1-4(研修内容計画書)'!$I$232:$J$235,$C92),BN$8,"")</f>
        <v/>
      </c>
      <c r="BO92" s="407" t="str">
        <f>IF(COUNTIF('別紙1-4(研修内容計画書)'!$I$236:$J$239,$C92),BO$8,"")</f>
        <v/>
      </c>
      <c r="BP92" s="407" t="str">
        <f>IF(COUNTIF('別紙1-4(研修内容計画書)'!$I$240:$J$243,$C92),BP$8,"")</f>
        <v/>
      </c>
      <c r="BQ92" s="407" t="str">
        <f>IF(COUNTIF('別紙1-4(研修内容計画書)'!$I$244:$J$247,$C92),BQ$8,"")</f>
        <v/>
      </c>
      <c r="BR92" s="407" t="str">
        <f>IF(COUNTIF('別紙1-4(研修内容計画書)'!$I$248:$J$251,$C92),BR$8,"")</f>
        <v/>
      </c>
      <c r="BS92" s="407" t="str">
        <f>IF(COUNTIF('別紙1-4(研修内容計画書)'!$I$252:$J$255,$C92),BS$8,"")</f>
        <v/>
      </c>
      <c r="BT92" s="407" t="str">
        <f>IF(COUNTIF('別紙1-4(研修内容計画書)'!$I$256:$J$259,$C92),BT$8,"")</f>
        <v/>
      </c>
      <c r="BU92" s="407" t="str">
        <f>IF(COUNTIF('別紙1-4(研修内容計画書)'!$I$260:$J$263,$C92),BU$8,"")</f>
        <v/>
      </c>
      <c r="BV92" s="407" t="str">
        <f>IF(COUNTIF('別紙1-4(研修内容計画書)'!$I$264:$J$267,$C92),BV$8,"")</f>
        <v/>
      </c>
      <c r="BW92" s="407" t="str">
        <f>IF(COUNTIF('別紙1-4(研修内容計画書)'!$I$268:$J$271,$C92),BW$8,"")</f>
        <v/>
      </c>
      <c r="BX92" s="407" t="str">
        <f>IF(COUNTIF('別紙1-4(研修内容計画書)'!$I$272:$J$275,$C92),BX$8,"")</f>
        <v/>
      </c>
      <c r="BY92" s="407" t="str">
        <f>IF(COUNTIF('別紙1-4(研修内容計画書)'!$I$276:$J$279,$C92),BY$8,"")</f>
        <v/>
      </c>
      <c r="BZ92" s="407" t="str">
        <f>IF(COUNTIF('別紙1-4(研修内容計画書)'!$I$280:$J$283,$C92),BZ$8,"")</f>
        <v/>
      </c>
      <c r="CA92" s="407" t="str">
        <f>IF(COUNTIF('別紙1-4(研修内容計画書)'!$I$284:$J$287,$C92),CA$8,"")</f>
        <v/>
      </c>
      <c r="CB92" s="407" t="str">
        <f>IF(COUNTIF('別紙1-4(研修内容計画書)'!$I$288:$J$291,$C92),CB$8,"")</f>
        <v/>
      </c>
      <c r="CC92" s="407" t="str">
        <f>IF(COUNTIF('別紙1-4(研修内容計画書)'!$I$292:$J$295,$C92),CC$8,"")</f>
        <v/>
      </c>
      <c r="CD92" s="408"/>
      <c r="CE92" s="409"/>
      <c r="CF92" s="132"/>
    </row>
    <row r="93" spans="1:84" ht="19.5" customHeight="1" thickBot="1">
      <c r="A93" s="419">
        <v>80</v>
      </c>
      <c r="B93" s="420" t="str">
        <f>IF(AND('別紙1-7(研修責任者教育担当者)'!E97="〇",'別紙1-7(研修責任者教育担当者)'!F97="〇"),"専任・兼任",IF('別紙1-7(研修責任者教育担当者)'!E97="〇","専任",IF('別紙1-7(研修責任者教育担当者)'!F97="〇","兼任","")))</f>
        <v/>
      </c>
      <c r="C93" s="421">
        <f>VLOOKUP(A93,'別紙1-7(研修責任者教育担当者)'!$B$18:$C$97,2,0)</f>
        <v>0</v>
      </c>
      <c r="D93" s="468" t="s">
        <v>206</v>
      </c>
      <c r="E93" s="469"/>
      <c r="F93" s="410" t="e">
        <f>ROUNDDOWN(E93/$F$6,0)</f>
        <v>#DIV/0!</v>
      </c>
      <c r="G93" s="411" t="e">
        <f>ROUNDDOWN(F93*H93,0)</f>
        <v>#DIV/0!</v>
      </c>
      <c r="H93" s="412">
        <f t="shared" si="8"/>
        <v>0</v>
      </c>
      <c r="I93" s="412"/>
      <c r="J93" s="413" t="str">
        <f>IF(COUNTIF('別紙1-4(研修内容計画書)'!$I$8:$J$11,$C93),J$8,"")</f>
        <v/>
      </c>
      <c r="K93" s="414" t="str">
        <f>IF(COUNTIF('別紙1-4(研修内容計画書)'!$I$12:$J$15,$C93),K$8,"")</f>
        <v/>
      </c>
      <c r="L93" s="414" t="str">
        <f>IF(COUNTIF('別紙1-4(研修内容計画書)'!$I$16:$J$19,$C93),L$8,"")</f>
        <v/>
      </c>
      <c r="M93" s="414" t="str">
        <f>IF(COUNTIF('別紙1-4(研修内容計画書)'!$I$20:$J$23,$C93),M$8,"")</f>
        <v/>
      </c>
      <c r="N93" s="414" t="str">
        <f>IF(COUNTIF('別紙1-4(研修内容計画書)'!$I$24:$J$27,$C93),N$8,"")</f>
        <v/>
      </c>
      <c r="O93" s="414" t="str">
        <f>IF(COUNTIF('別紙1-4(研修内容計画書)'!$I$28:$J$31,$C93),O$8,"")</f>
        <v/>
      </c>
      <c r="P93" s="414" t="str">
        <f>IF(COUNTIF('別紙1-4(研修内容計画書)'!$I$32:$J$35,$C93),P$8,"")</f>
        <v/>
      </c>
      <c r="Q93" s="414" t="str">
        <f>IF(COUNTIF('別紙1-4(研修内容計画書)'!$I$36:$J$39,$C93),Q$8,"")</f>
        <v/>
      </c>
      <c r="R93" s="414" t="str">
        <f>IF(COUNTIF('別紙1-4(研修内容計画書)'!$I$40:$J$43,$C93),R$8,"")</f>
        <v/>
      </c>
      <c r="S93" s="414" t="str">
        <f>IF(COUNTIF('別紙1-4(研修内容計画書)'!$I$44:$J$47,$C93),S$8,"")</f>
        <v/>
      </c>
      <c r="T93" s="414" t="str">
        <f>IF(COUNTIF('別紙1-4(研修内容計画書)'!$I$48:$J$51,$C93),T$8,"")</f>
        <v/>
      </c>
      <c r="U93" s="414" t="str">
        <f>IF(COUNTIF('別紙1-4(研修内容計画書)'!$I$52:$J$55,$C93),U$8,"")</f>
        <v/>
      </c>
      <c r="V93" s="414" t="str">
        <f>IF(COUNTIF('別紙1-4(研修内容計画書)'!$I$56:$J$59,$C93),V$8,"")</f>
        <v/>
      </c>
      <c r="W93" s="414" t="str">
        <f>IF(COUNTIF('別紙1-4(研修内容計画書)'!$I$60:$J$63,$C93),W$8,"")</f>
        <v/>
      </c>
      <c r="X93" s="414" t="str">
        <f>IF(COUNTIF('別紙1-4(研修内容計画書)'!$I$64:$J$67,$C93),X$8,"")</f>
        <v/>
      </c>
      <c r="Y93" s="414" t="str">
        <f>IF(COUNTIF('別紙1-4(研修内容計画書)'!$I$68:$J$71,$C93),Y$8,"")</f>
        <v/>
      </c>
      <c r="Z93" s="414" t="str">
        <f>IF(COUNTIF('別紙1-4(研修内容計画書)'!$I$72:$J$75,$C93),Z$8,"")</f>
        <v/>
      </c>
      <c r="AA93" s="414" t="str">
        <f>IF(COUNTIF('別紙1-4(研修内容計画書)'!$I$76:$J$79,$C93),AA$8,"")</f>
        <v/>
      </c>
      <c r="AB93" s="414" t="str">
        <f>IF(COUNTIF('別紙1-4(研修内容計画書)'!$I$80:$J$83,$C93),AB$8,"")</f>
        <v/>
      </c>
      <c r="AC93" s="414" t="str">
        <f>IF(COUNTIF('別紙1-4(研修内容計画書)'!$I$84:$J$87,$C93),AC$8,"")</f>
        <v/>
      </c>
      <c r="AD93" s="414" t="str">
        <f>IF(COUNTIF('別紙1-4(研修内容計画書)'!$I$88:$J$91,$C93),AD$8,"")</f>
        <v/>
      </c>
      <c r="AE93" s="414" t="str">
        <f>IF(COUNTIF('別紙1-4(研修内容計画書)'!$I$92:$J$95,$C93),AE$8,"")</f>
        <v/>
      </c>
      <c r="AF93" s="414" t="str">
        <f>IF(COUNTIF('別紙1-4(研修内容計画書)'!$I$96:$J$99,$C93),AF$8,"")</f>
        <v/>
      </c>
      <c r="AG93" s="414" t="str">
        <f>IF(COUNTIF('別紙1-4(研修内容計画書)'!$I$100:$J$103,$C93),AG$8,"")</f>
        <v/>
      </c>
      <c r="AH93" s="414" t="str">
        <f>IF(COUNTIF('別紙1-4(研修内容計画書)'!$I$104:$J$107,$C93),AH$8,"")</f>
        <v/>
      </c>
      <c r="AI93" s="414" t="str">
        <f>IF(COUNTIF('別紙1-4(研修内容計画書)'!$I$108:$J$111,$C93),AI$8,"")</f>
        <v/>
      </c>
      <c r="AJ93" s="414" t="str">
        <f>IF(COUNTIF('別紙1-4(研修内容計画書)'!$I$112:$J$115,$C93),AJ$8,"")</f>
        <v/>
      </c>
      <c r="AK93" s="414" t="str">
        <f>IF(COUNTIF('別紙1-4(研修内容計画書)'!$I$116:$J$119,$C93),AK$8,"")</f>
        <v/>
      </c>
      <c r="AL93" s="414" t="str">
        <f>IF(COUNTIF('別紙1-4(研修内容計画書)'!$I$120:$J$123,$C93),AL$8,"")</f>
        <v/>
      </c>
      <c r="AM93" s="414" t="str">
        <f>IF(COUNTIF('別紙1-4(研修内容計画書)'!$I$124:$J$127,$C93),AM$8,"")</f>
        <v/>
      </c>
      <c r="AN93" s="414" t="str">
        <f>IF(COUNTIF('別紙1-4(研修内容計画書)'!$I$128:$J$131,$C93),AN$8,"")</f>
        <v/>
      </c>
      <c r="AO93" s="414" t="str">
        <f>IF(COUNTIF('別紙1-4(研修内容計画書)'!$I$132:$J$135,$C93),AO$8,"")</f>
        <v/>
      </c>
      <c r="AP93" s="414" t="str">
        <f>IF(COUNTIF('別紙1-4(研修内容計画書)'!$I$136:$J$139,$C93),AP$8,"")</f>
        <v/>
      </c>
      <c r="AQ93" s="414" t="str">
        <f>IF(COUNTIF('別紙1-4(研修内容計画書)'!$I$140:$J$143,$C93),AQ$8,"")</f>
        <v/>
      </c>
      <c r="AR93" s="414" t="str">
        <f>IF(COUNTIF('別紙1-4(研修内容計画書)'!$I$144:$J$147,$C93),AR$8,"")</f>
        <v/>
      </c>
      <c r="AS93" s="414" t="str">
        <f>IF(COUNTIF('別紙1-4(研修内容計画書)'!$I$148:$J$151,$C93),AS$8,"")</f>
        <v/>
      </c>
      <c r="AT93" s="414" t="str">
        <f>IF(COUNTIF('別紙1-4(研修内容計画書)'!$I$152:$J$155,$C93),AT$8,"")</f>
        <v/>
      </c>
      <c r="AU93" s="414" t="str">
        <f>IF(COUNTIF('別紙1-4(研修内容計画書)'!$I$156:$J$159,$C93),AU$8,"")</f>
        <v/>
      </c>
      <c r="AV93" s="414" t="str">
        <f>IF(COUNTIF('別紙1-4(研修内容計画書)'!$I$160:$J$163,$C93),AV$8,"")</f>
        <v/>
      </c>
      <c r="AW93" s="414" t="str">
        <f>IF(COUNTIF('別紙1-4(研修内容計画書)'!$I$164:$J$167,$C93),AW$8,"")</f>
        <v/>
      </c>
      <c r="AX93" s="414" t="str">
        <f>IF(COUNTIF('別紙1-4(研修内容計画書)'!$I$168:$J$171,$C93),AX$8,"")</f>
        <v/>
      </c>
      <c r="AY93" s="414" t="str">
        <f>IF(COUNTIF('別紙1-4(研修内容計画書)'!$I$172:$J$175,$C93),AY$8,"")</f>
        <v/>
      </c>
      <c r="AZ93" s="414" t="str">
        <f>IF(COUNTIF('別紙1-4(研修内容計画書)'!$I$176:$J$179,$C93),AZ$8,"")</f>
        <v/>
      </c>
      <c r="BA93" s="414" t="str">
        <f>IF(COUNTIF('別紙1-4(研修内容計画書)'!$I$180:$J$183,$C93),BA$8,"")</f>
        <v/>
      </c>
      <c r="BB93" s="414" t="str">
        <f>IF(COUNTIF('別紙1-4(研修内容計画書)'!$I$184:$J$187,$C93),BB$8,"")</f>
        <v/>
      </c>
      <c r="BC93" s="414" t="str">
        <f>IF(COUNTIF('別紙1-4(研修内容計画書)'!$I$188:$J$191,$C93),BC$8,"")</f>
        <v/>
      </c>
      <c r="BD93" s="414" t="str">
        <f>IF(COUNTIF('別紙1-4(研修内容計画書)'!$I$192:$J$195,$C93),BD$8,"")</f>
        <v/>
      </c>
      <c r="BE93" s="414" t="str">
        <f>IF(COUNTIF('別紙1-4(研修内容計画書)'!$I$196:$J$199,$C93),BE$8,"")</f>
        <v/>
      </c>
      <c r="BF93" s="414" t="str">
        <f>IF(COUNTIF('別紙1-4(研修内容計画書)'!$I$200:$J$203,$C93),BF$8,"")</f>
        <v/>
      </c>
      <c r="BG93" s="414" t="str">
        <f>IF(COUNTIF('別紙1-4(研修内容計画書)'!$I$204:$J$207,$C93),BG$8,"")</f>
        <v/>
      </c>
      <c r="BH93" s="414" t="str">
        <f>IF(COUNTIF('別紙1-4(研修内容計画書)'!$I$208:$J$211,$C93),BH$8,"")</f>
        <v/>
      </c>
      <c r="BI93" s="414" t="str">
        <f>IF(COUNTIF('別紙1-4(研修内容計画書)'!$I$212:$J$215,$C93),BI$8,"")</f>
        <v/>
      </c>
      <c r="BJ93" s="414" t="str">
        <f>IF(COUNTIF('別紙1-4(研修内容計画書)'!$I$216:$J$219,$C93),BJ$8,"")</f>
        <v/>
      </c>
      <c r="BK93" s="414" t="str">
        <f>IF(COUNTIF('別紙1-4(研修内容計画書)'!$I$220:$J$223,$C93),BK$8,"")</f>
        <v/>
      </c>
      <c r="BL93" s="414" t="str">
        <f>IF(COUNTIF('別紙1-4(研修内容計画書)'!$I$224:$J$227,$C93),BL$8,"")</f>
        <v/>
      </c>
      <c r="BM93" s="414" t="str">
        <f>IF(COUNTIF('別紙1-4(研修内容計画書)'!$I$228:$J$231,$C93),BM$8,"")</f>
        <v/>
      </c>
      <c r="BN93" s="414" t="str">
        <f>IF(COUNTIF('別紙1-4(研修内容計画書)'!$I$232:$J$235,$C93),BN$8,"")</f>
        <v/>
      </c>
      <c r="BO93" s="414" t="str">
        <f>IF(COUNTIF('別紙1-4(研修内容計画書)'!$I$236:$J$239,$C93),BO$8,"")</f>
        <v/>
      </c>
      <c r="BP93" s="414" t="str">
        <f>IF(COUNTIF('別紙1-4(研修内容計画書)'!$I$240:$J$243,$C93),BP$8,"")</f>
        <v/>
      </c>
      <c r="BQ93" s="414" t="str">
        <f>IF(COUNTIF('別紙1-4(研修内容計画書)'!$I$244:$J$247,$C93),BQ$8,"")</f>
        <v/>
      </c>
      <c r="BR93" s="414" t="str">
        <f>IF(COUNTIF('別紙1-4(研修内容計画書)'!$I$248:$J$251,$C93),BR$8,"")</f>
        <v/>
      </c>
      <c r="BS93" s="414" t="str">
        <f>IF(COUNTIF('別紙1-4(研修内容計画書)'!$I$252:$J$255,$C93),BS$8,"")</f>
        <v/>
      </c>
      <c r="BT93" s="414" t="str">
        <f>IF(COUNTIF('別紙1-4(研修内容計画書)'!$I$256:$J$259,$C93),BT$8,"")</f>
        <v/>
      </c>
      <c r="BU93" s="414" t="str">
        <f>IF(COUNTIF('別紙1-4(研修内容計画書)'!$I$260:$J$263,$C93),BU$8,"")</f>
        <v/>
      </c>
      <c r="BV93" s="414" t="str">
        <f>IF(COUNTIF('別紙1-4(研修内容計画書)'!$I$264:$J$267,$C93),BV$8,"")</f>
        <v/>
      </c>
      <c r="BW93" s="414" t="str">
        <f>IF(COUNTIF('別紙1-4(研修内容計画書)'!$I$268:$J$271,$C93),BW$8,"")</f>
        <v/>
      </c>
      <c r="BX93" s="414" t="str">
        <f>IF(COUNTIF('別紙1-4(研修内容計画書)'!$I$272:$J$275,$C93),BX$8,"")</f>
        <v/>
      </c>
      <c r="BY93" s="414" t="str">
        <f>IF(COUNTIF('別紙1-4(研修内容計画書)'!$I$276:$J$279,$C93),BY$8,"")</f>
        <v/>
      </c>
      <c r="BZ93" s="414" t="str">
        <f>IF(COUNTIF('別紙1-4(研修内容計画書)'!$I$280:$J$283,$C93),BZ$8,"")</f>
        <v/>
      </c>
      <c r="CA93" s="414" t="str">
        <f>IF(COUNTIF('別紙1-4(研修内容計画書)'!$I$284:$J$287,$C93),CA$8,"")</f>
        <v/>
      </c>
      <c r="CB93" s="414" t="str">
        <f>IF(COUNTIF('別紙1-4(研修内容計画書)'!$I$288:$J$291,$C93),CB$8,"")</f>
        <v/>
      </c>
      <c r="CC93" s="414" t="str">
        <f>IF(COUNTIF('別紙1-4(研修内容計画書)'!$I$292:$J$295,$C93),CC$8,"")</f>
        <v/>
      </c>
      <c r="CD93" s="415"/>
      <c r="CE93" s="409"/>
      <c r="CF93" s="132"/>
    </row>
    <row r="94" spans="1:84">
      <c r="A94" s="381"/>
      <c r="B94" s="390"/>
      <c r="C94" s="382"/>
      <c r="D94" s="382"/>
      <c r="E94" s="391" t="s">
        <v>193</v>
      </c>
      <c r="F94" s="392"/>
      <c r="G94" s="393" t="e">
        <f>SUM(G9:G93)</f>
        <v>#DIV/0!</v>
      </c>
      <c r="H94" s="389">
        <f>SUM(H9:H93)</f>
        <v>0</v>
      </c>
      <c r="I94" s="385"/>
      <c r="J94" s="385"/>
      <c r="K94" s="385"/>
      <c r="L94" s="385"/>
      <c r="M94" s="385"/>
      <c r="N94" s="385"/>
      <c r="O94" s="385"/>
      <c r="P94" s="385"/>
      <c r="Q94" s="385"/>
      <c r="R94" s="385"/>
      <c r="S94" s="385"/>
      <c r="T94" s="385"/>
      <c r="U94" s="385"/>
      <c r="V94" s="385"/>
      <c r="W94" s="385"/>
      <c r="X94" s="385"/>
      <c r="Y94" s="385"/>
      <c r="Z94" s="385"/>
      <c r="AA94" s="385"/>
      <c r="AB94" s="385"/>
      <c r="AC94" s="385"/>
      <c r="AD94" s="385"/>
      <c r="AE94" s="385"/>
      <c r="AF94" s="385"/>
      <c r="AG94" s="385"/>
      <c r="AH94" s="385"/>
      <c r="AI94" s="385"/>
      <c r="AJ94" s="385"/>
      <c r="AK94" s="385"/>
      <c r="AL94" s="385"/>
      <c r="AM94" s="385"/>
      <c r="AN94" s="385"/>
      <c r="AO94" s="385"/>
      <c r="AP94" s="385"/>
      <c r="AQ94" s="385"/>
      <c r="AR94" s="385"/>
      <c r="AS94" s="385"/>
      <c r="AT94" s="385"/>
      <c r="AU94" s="385"/>
      <c r="AV94" s="385"/>
      <c r="AW94" s="385"/>
      <c r="AX94" s="385"/>
      <c r="AY94" s="385"/>
      <c r="AZ94" s="385"/>
      <c r="BA94" s="385"/>
      <c r="BB94" s="385"/>
      <c r="BC94" s="385"/>
      <c r="BD94" s="385"/>
      <c r="BE94" s="385"/>
      <c r="BF94" s="385"/>
      <c r="BG94" s="385"/>
      <c r="BH94" s="385"/>
      <c r="BI94" s="385"/>
      <c r="BJ94" s="385"/>
      <c r="BK94" s="385"/>
      <c r="BL94" s="385"/>
      <c r="BM94" s="385"/>
      <c r="BN94" s="385"/>
      <c r="BO94" s="385"/>
      <c r="BP94" s="385"/>
      <c r="BQ94" s="385"/>
      <c r="BR94" s="385"/>
      <c r="BS94" s="385"/>
      <c r="BT94" s="385"/>
      <c r="BU94" s="385"/>
      <c r="BV94" s="385"/>
      <c r="BW94" s="385"/>
      <c r="BX94" s="385"/>
      <c r="BY94" s="385"/>
      <c r="BZ94" s="385"/>
      <c r="CA94" s="385"/>
      <c r="CB94" s="385"/>
      <c r="CC94" s="385"/>
      <c r="CD94" s="385"/>
      <c r="CE94" s="394"/>
    </row>
    <row r="95" spans="1:84">
      <c r="A95" s="381"/>
      <c r="B95" s="381"/>
      <c r="C95" s="382"/>
      <c r="D95" s="382"/>
      <c r="E95" s="395" t="s">
        <v>194</v>
      </c>
      <c r="F95" s="396"/>
      <c r="G95" s="397" t="e">
        <f>SUMIF($D$9:$D$13,"研修責任者",$G$9:$G$13)</f>
        <v>#DIV/0!</v>
      </c>
      <c r="H95" s="398">
        <f>SUMIF($D$9:$D$13,"研修責任者",$H$9:$H$13)</f>
        <v>0</v>
      </c>
      <c r="I95" s="385"/>
      <c r="J95" s="385" t="s">
        <v>620</v>
      </c>
      <c r="K95" s="381"/>
      <c r="L95" s="381"/>
      <c r="M95" s="381"/>
      <c r="N95" s="383"/>
      <c r="O95" s="383"/>
      <c r="P95" s="383"/>
      <c r="Q95" s="383"/>
      <c r="R95" s="383"/>
      <c r="S95" s="383"/>
      <c r="T95" s="383"/>
      <c r="U95" s="383"/>
      <c r="V95" s="383"/>
      <c r="W95" s="383"/>
      <c r="X95" s="383"/>
      <c r="Y95" s="383"/>
      <c r="Z95" s="383"/>
      <c r="AA95" s="383"/>
      <c r="AB95" s="383"/>
      <c r="AC95" s="383"/>
      <c r="AD95" s="383"/>
      <c r="AE95" s="383"/>
      <c r="AF95" s="383"/>
      <c r="AG95" s="383"/>
      <c r="AH95" s="383"/>
      <c r="AI95" s="383"/>
      <c r="AJ95" s="383"/>
      <c r="AK95" s="383"/>
      <c r="AL95" s="383"/>
      <c r="AM95" s="383"/>
      <c r="AN95" s="383"/>
      <c r="AO95" s="383"/>
      <c r="AP95" s="383"/>
      <c r="AQ95" s="383"/>
      <c r="AR95" s="383"/>
      <c r="AS95" s="383"/>
      <c r="AT95" s="383"/>
      <c r="AU95" s="383"/>
      <c r="AV95" s="383"/>
      <c r="AW95" s="383"/>
      <c r="AX95" s="383"/>
      <c r="AY95" s="383"/>
      <c r="AZ95" s="383"/>
      <c r="BA95" s="383"/>
      <c r="BB95" s="383"/>
      <c r="BC95" s="383"/>
      <c r="BD95" s="383"/>
      <c r="BE95" s="383"/>
      <c r="BF95" s="383"/>
      <c r="BG95" s="383"/>
      <c r="BH95" s="383"/>
      <c r="BI95" s="383"/>
      <c r="BJ95" s="383"/>
      <c r="BK95" s="383"/>
      <c r="BL95" s="383"/>
      <c r="BM95" s="383"/>
      <c r="BN95" s="383"/>
      <c r="BO95" s="383"/>
      <c r="BP95" s="383"/>
      <c r="BQ95" s="383"/>
      <c r="BR95" s="383"/>
      <c r="BS95" s="383"/>
      <c r="BT95" s="383"/>
      <c r="BU95" s="383"/>
      <c r="BV95" s="383"/>
      <c r="BW95" s="383"/>
      <c r="BX95" s="383"/>
      <c r="BY95" s="383"/>
      <c r="BZ95" s="383"/>
      <c r="CA95" s="383"/>
      <c r="CB95" s="383"/>
      <c r="CC95" s="383"/>
      <c r="CD95" s="383"/>
      <c r="CE95" s="383"/>
    </row>
    <row r="96" spans="1:84">
      <c r="A96" s="381"/>
      <c r="B96" s="381"/>
      <c r="C96" s="382"/>
      <c r="D96" s="382"/>
      <c r="E96" s="399" t="s">
        <v>208</v>
      </c>
      <c r="F96" s="400"/>
      <c r="G96" s="401" t="e">
        <f>SUMIF($D$14:$D$93,"教育担当者",$G$14:$G$93)</f>
        <v>#DIV/0!</v>
      </c>
      <c r="H96" s="402">
        <f>SUMIF($D$14:$D$93,"教育担当者",$H$14:$H$93)</f>
        <v>0</v>
      </c>
      <c r="I96" s="385"/>
      <c r="J96" s="242"/>
      <c r="K96" s="386"/>
      <c r="L96" s="386"/>
      <c r="M96" s="381"/>
      <c r="N96" s="943"/>
      <c r="O96" s="943"/>
      <c r="P96" s="943"/>
      <c r="Q96" s="943"/>
      <c r="R96" s="943"/>
      <c r="S96" s="943"/>
      <c r="T96" s="943"/>
      <c r="U96" s="943"/>
      <c r="V96" s="383"/>
      <c r="W96" s="383"/>
      <c r="X96" s="383"/>
      <c r="Y96" s="383"/>
      <c r="Z96" s="383"/>
      <c r="AA96" s="383"/>
      <c r="AB96" s="383"/>
      <c r="AC96" s="383"/>
      <c r="AD96" s="383"/>
      <c r="AE96" s="383"/>
      <c r="AF96" s="383"/>
      <c r="AG96" s="383"/>
      <c r="AH96" s="383"/>
      <c r="AI96" s="383"/>
      <c r="AJ96" s="383"/>
      <c r="AK96" s="383"/>
      <c r="AL96" s="383"/>
      <c r="AM96" s="383"/>
      <c r="AN96" s="383"/>
      <c r="AO96" s="383"/>
      <c r="AP96" s="383"/>
      <c r="AQ96" s="383"/>
      <c r="AR96" s="383"/>
      <c r="AS96" s="383"/>
      <c r="AT96" s="383"/>
      <c r="AU96" s="383"/>
      <c r="AV96" s="383"/>
      <c r="AW96" s="383"/>
      <c r="AX96" s="383"/>
      <c r="AY96" s="383"/>
      <c r="AZ96" s="383"/>
      <c r="BA96" s="383"/>
      <c r="BB96" s="383"/>
      <c r="BC96" s="383"/>
      <c r="BD96" s="383"/>
      <c r="BE96" s="383"/>
      <c r="BF96" s="383"/>
      <c r="BG96" s="383"/>
      <c r="BH96" s="383"/>
      <c r="BI96" s="383"/>
      <c r="BJ96" s="383"/>
      <c r="BK96" s="383"/>
      <c r="BL96" s="383"/>
      <c r="BM96" s="383"/>
      <c r="BN96" s="383"/>
      <c r="BO96" s="383"/>
      <c r="BP96" s="383"/>
      <c r="BQ96" s="383"/>
      <c r="BR96" s="383"/>
      <c r="BS96" s="383"/>
      <c r="BT96" s="383"/>
      <c r="BU96" s="383"/>
      <c r="BV96" s="383"/>
      <c r="BW96" s="383"/>
      <c r="BX96" s="383"/>
      <c r="BY96" s="383"/>
      <c r="BZ96" s="383"/>
      <c r="CA96" s="383"/>
      <c r="CB96" s="383"/>
      <c r="CC96" s="383"/>
      <c r="CD96" s="383"/>
      <c r="CE96" s="383"/>
    </row>
    <row r="97" spans="1:83" ht="18.75" customHeight="1">
      <c r="A97" s="381"/>
      <c r="B97" s="381"/>
      <c r="C97" s="382"/>
      <c r="D97" s="382"/>
      <c r="E97" s="936" t="s">
        <v>715</v>
      </c>
      <c r="F97" s="937"/>
      <c r="G97" s="580">
        <f>SUMIF($D$14:$D$93,"教育担当者(医療機関受入研修)",$G$14:$G$93)</f>
        <v>0</v>
      </c>
      <c r="H97" s="581">
        <f>SUMIF($D$14:$D$93,"教育担当者(医療機関受入研修)",$H$14:$H$93)</f>
        <v>0</v>
      </c>
      <c r="I97" s="385"/>
      <c r="J97" s="242" t="s">
        <v>552</v>
      </c>
      <c r="K97" s="386"/>
      <c r="L97" s="386"/>
      <c r="M97" s="381"/>
      <c r="N97" s="926" t="str">
        <f>IF(U97="☑",第1号様式!AB8,"右欄にチェックを付してください")</f>
        <v>右欄にチェックを付してください</v>
      </c>
      <c r="O97" s="926"/>
      <c r="P97" s="926"/>
      <c r="Q97" s="926"/>
      <c r="R97" s="926"/>
      <c r="S97" s="926"/>
      <c r="T97" s="926"/>
      <c r="U97" s="18" t="s">
        <v>749</v>
      </c>
      <c r="V97" s="388"/>
      <c r="W97" s="388"/>
      <c r="X97" s="383"/>
      <c r="Y97" s="383"/>
      <c r="Z97" s="383"/>
      <c r="AA97" s="383"/>
      <c r="AB97" s="383"/>
      <c r="AC97" s="383"/>
      <c r="AD97" s="383"/>
      <c r="AE97" s="383"/>
      <c r="AF97" s="383"/>
      <c r="AG97" s="383"/>
      <c r="AH97" s="383"/>
      <c r="AI97" s="383"/>
      <c r="AJ97" s="383"/>
      <c r="AK97" s="383"/>
      <c r="AL97" s="383"/>
      <c r="AM97" s="383"/>
      <c r="AN97" s="383"/>
      <c r="AO97" s="383"/>
      <c r="AP97" s="383"/>
      <c r="AQ97" s="383"/>
      <c r="AR97" s="383"/>
      <c r="AS97" s="383"/>
      <c r="AT97" s="383"/>
      <c r="AU97" s="383"/>
      <c r="AV97" s="383"/>
      <c r="AW97" s="383"/>
      <c r="AX97" s="383"/>
      <c r="AY97" s="383"/>
      <c r="AZ97" s="383"/>
      <c r="BA97" s="383"/>
      <c r="BB97" s="383"/>
      <c r="BC97" s="383"/>
      <c r="BD97" s="383"/>
      <c r="BE97" s="383"/>
      <c r="BF97" s="383"/>
      <c r="BG97" s="383"/>
      <c r="BH97" s="383"/>
      <c r="BI97" s="383"/>
      <c r="BJ97" s="383"/>
      <c r="BK97" s="383"/>
      <c r="BL97" s="383"/>
      <c r="BM97" s="383"/>
      <c r="BN97" s="383"/>
      <c r="BO97" s="383"/>
      <c r="BP97" s="383"/>
      <c r="BQ97" s="383"/>
      <c r="BR97" s="383"/>
      <c r="BS97" s="383"/>
      <c r="BT97" s="383"/>
      <c r="BU97" s="383"/>
      <c r="BV97" s="383"/>
      <c r="BW97" s="383"/>
      <c r="BX97" s="383"/>
      <c r="BY97" s="383"/>
      <c r="BZ97" s="383"/>
      <c r="CA97" s="383"/>
      <c r="CB97" s="383"/>
      <c r="CC97" s="383"/>
      <c r="CD97" s="383"/>
      <c r="CE97" s="383"/>
    </row>
    <row r="98" spans="1:83" ht="13.5" customHeight="1">
      <c r="A98" s="381"/>
      <c r="B98" s="381"/>
      <c r="C98" s="382"/>
      <c r="D98" s="382"/>
      <c r="E98" s="383"/>
      <c r="F98" s="383"/>
      <c r="G98" s="384"/>
      <c r="H98" s="381"/>
      <c r="I98" s="385"/>
      <c r="J98" s="242" t="s">
        <v>254</v>
      </c>
      <c r="K98" s="386"/>
      <c r="L98" s="386"/>
      <c r="M98" s="381"/>
      <c r="N98" s="926" t="str">
        <f>IF(U97="☑",第1号様式!AB9,"右欄にチェックを付してください")</f>
        <v>右欄にチェックを付してください</v>
      </c>
      <c r="O98" s="926"/>
      <c r="P98" s="926"/>
      <c r="Q98" s="926"/>
      <c r="R98" s="926"/>
      <c r="S98" s="926"/>
      <c r="T98" s="926"/>
      <c r="U98" s="388"/>
      <c r="V98" s="388"/>
      <c r="W98" s="388"/>
      <c r="X98" s="383"/>
      <c r="Y98" s="383"/>
      <c r="Z98" s="383"/>
      <c r="AA98" s="383"/>
      <c r="AB98" s="383"/>
      <c r="AC98" s="383"/>
      <c r="AD98" s="383"/>
      <c r="AE98" s="383"/>
      <c r="AF98" s="383"/>
      <c r="AG98" s="383"/>
      <c r="AH98" s="383"/>
      <c r="AI98" s="383"/>
      <c r="AJ98" s="383"/>
      <c r="AK98" s="383"/>
      <c r="AL98" s="383"/>
      <c r="AM98" s="383"/>
      <c r="AN98" s="383"/>
      <c r="AO98" s="383"/>
      <c r="AP98" s="383"/>
      <c r="AQ98" s="383"/>
      <c r="AR98" s="383"/>
      <c r="AS98" s="383"/>
      <c r="AT98" s="383"/>
      <c r="AU98" s="383"/>
      <c r="AV98" s="383"/>
      <c r="AW98" s="383"/>
      <c r="AX98" s="383"/>
      <c r="AY98" s="383"/>
      <c r="AZ98" s="383"/>
      <c r="BA98" s="383"/>
      <c r="BB98" s="383"/>
      <c r="BC98" s="383"/>
      <c r="BD98" s="383"/>
      <c r="BE98" s="383"/>
      <c r="BF98" s="383"/>
      <c r="BG98" s="383"/>
      <c r="BH98" s="383"/>
      <c r="BI98" s="383"/>
      <c r="BJ98" s="383"/>
      <c r="BK98" s="383"/>
      <c r="BL98" s="383"/>
      <c r="BM98" s="383"/>
      <c r="BN98" s="383"/>
      <c r="BO98" s="383"/>
      <c r="BP98" s="383"/>
      <c r="BQ98" s="383"/>
      <c r="BR98" s="383"/>
      <c r="BS98" s="383"/>
      <c r="BT98" s="383"/>
      <c r="BU98" s="383"/>
      <c r="BV98" s="383"/>
      <c r="BW98" s="383"/>
      <c r="BX98" s="383"/>
      <c r="BY98" s="383"/>
      <c r="BZ98" s="383"/>
      <c r="CA98" s="383"/>
      <c r="CB98" s="383"/>
      <c r="CC98" s="383"/>
      <c r="CD98" s="383"/>
      <c r="CE98" s="383"/>
    </row>
    <row r="99" spans="1:83">
      <c r="C99" s="84"/>
      <c r="D99" s="84"/>
      <c r="E99" s="84"/>
      <c r="F99" s="84"/>
      <c r="G99" s="133"/>
    </row>
    <row r="100" spans="1:83">
      <c r="C100" s="84"/>
      <c r="D100" s="84"/>
      <c r="E100" s="84"/>
      <c r="F100" s="84"/>
      <c r="G100" s="134"/>
    </row>
    <row r="101" spans="1:83">
      <c r="C101" s="84"/>
      <c r="D101" s="84"/>
      <c r="E101" s="84"/>
      <c r="F101" s="84"/>
      <c r="G101" s="134"/>
    </row>
    <row r="102" spans="1:83">
      <c r="C102" s="84"/>
      <c r="D102" s="84"/>
      <c r="E102" s="84"/>
      <c r="F102" s="84"/>
      <c r="G102" s="133"/>
    </row>
    <row r="103" spans="1:83">
      <c r="C103" s="84"/>
      <c r="D103" s="84"/>
      <c r="E103" s="84"/>
      <c r="F103" s="84"/>
      <c r="G103" s="133"/>
    </row>
    <row r="104" spans="1:83">
      <c r="C104" s="84"/>
    </row>
    <row r="105" spans="1:83">
      <c r="C105" s="84"/>
    </row>
    <row r="106" spans="1:83">
      <c r="C106" s="84"/>
    </row>
    <row r="107" spans="1:83">
      <c r="C107" s="84"/>
    </row>
    <row r="108" spans="1:83">
      <c r="C108" s="84"/>
    </row>
    <row r="109" spans="1:83">
      <c r="C109" s="84"/>
    </row>
    <row r="110" spans="1:83">
      <c r="C110" s="84"/>
    </row>
    <row r="111" spans="1:83">
      <c r="C111" s="84"/>
    </row>
    <row r="112" spans="1:83">
      <c r="C112" s="84"/>
    </row>
    <row r="113" spans="3:3">
      <c r="C113" s="84"/>
    </row>
    <row r="114" spans="3:3">
      <c r="C114" s="84"/>
    </row>
    <row r="115" spans="3:3">
      <c r="C115" s="84"/>
    </row>
    <row r="116" spans="3:3">
      <c r="C116" s="84"/>
    </row>
    <row r="117" spans="3:3">
      <c r="C117" s="84"/>
    </row>
    <row r="118" spans="3:3">
      <c r="C118" s="84"/>
    </row>
    <row r="119" spans="3:3">
      <c r="C119" s="84"/>
    </row>
    <row r="120" spans="3:3">
      <c r="C120" s="84"/>
    </row>
    <row r="121" spans="3:3">
      <c r="C121" s="84"/>
    </row>
    <row r="122" spans="3:3">
      <c r="C122" s="84"/>
    </row>
    <row r="123" spans="3:3">
      <c r="C123" s="84"/>
    </row>
    <row r="124" spans="3:3">
      <c r="C124" s="84"/>
    </row>
    <row r="125" spans="3:3">
      <c r="C125" s="84"/>
    </row>
    <row r="126" spans="3:3">
      <c r="C126" s="84"/>
    </row>
    <row r="127" spans="3:3">
      <c r="C127" s="84"/>
    </row>
    <row r="128" spans="3:3">
      <c r="C128" s="84"/>
    </row>
    <row r="129" spans="3:3">
      <c r="C129" s="84"/>
    </row>
    <row r="130" spans="3:3">
      <c r="C130" s="84"/>
    </row>
    <row r="131" spans="3:3">
      <c r="C131" s="84"/>
    </row>
  </sheetData>
  <sheetProtection algorithmName="SHA-512" hashValue="Gy/lRTBLovsen+L4mgJgFlAWN+eXBAj86X7zvAsmQj/8Tbx2ntbnbaVabphbPQloj2Dfc6wrA3UXw0ylxOf/Lg==" saltValue="g+HUdL+sY4cDurXgpSN9Gw==" spinCount="100000" sheet="1" objects="1" scenarios="1"/>
  <mergeCells count="16">
    <mergeCell ref="E2:Y2"/>
    <mergeCell ref="F7:F8"/>
    <mergeCell ref="G7:G8"/>
    <mergeCell ref="N96:U96"/>
    <mergeCell ref="I3:L3"/>
    <mergeCell ref="I4:L4"/>
    <mergeCell ref="I5:L5"/>
    <mergeCell ref="B7:B8"/>
    <mergeCell ref="N98:T98"/>
    <mergeCell ref="H7:H8"/>
    <mergeCell ref="C6:E6"/>
    <mergeCell ref="C7:C8"/>
    <mergeCell ref="D7:D8"/>
    <mergeCell ref="E7:E8"/>
    <mergeCell ref="N97:T97"/>
    <mergeCell ref="E97:F97"/>
  </mergeCells>
  <phoneticPr fontId="2"/>
  <dataValidations count="2">
    <dataValidation type="list" allowBlank="1" showInputMessage="1" showErrorMessage="1" sqref="U97" xr:uid="{9F03B51F-CA10-4DEF-AD7A-B80761CEFA94}">
      <formula1>"☐,☑"</formula1>
    </dataValidation>
    <dataValidation type="list" allowBlank="1" showInputMessage="1" showErrorMessage="1" sqref="D9:D93" xr:uid="{F5DD215C-B05B-451E-9307-E577FD88AB16}">
      <formula1>"研修責任者,教育担当者,教育担当者(医療機関受入研修)"</formula1>
    </dataValidation>
  </dataValidations>
  <hyperlinks>
    <hyperlink ref="CF6" location="チェックリスト!A1" display="チェックリストに戻る" xr:uid="{BCE33D1E-AA8C-49E3-A518-A0E7689C2993}"/>
    <hyperlink ref="CF7" location="'基本情報シート(※ここから入力作成始めてください)'!A1" display="基本情報シートに戻る" xr:uid="{D8A2AC4E-F939-407A-885F-7EAE4FCFA19E}"/>
    <hyperlink ref="CF1" location="'別紙1-2 '!Print_Area" display="別紙1-2に戻る" xr:uid="{57F0B528-A326-42FD-A89E-3246B0FBE748}"/>
  </hyperlinks>
  <pageMargins left="0.43307086614173229" right="0.11811023622047245" top="0.39370078740157483" bottom="0.23622047244094491" header="0.31496062992125984" footer="0.31496062992125984"/>
  <pageSetup paperSize="9" scale="30" orientation="landscape" r:id="rId1"/>
  <ignoredErrors>
    <ignoredError sqref="AW14 AX14:AY14 AZ14:CB14" formula="1"/>
    <ignoredError sqref="G96" evalError="1"/>
  </ignoredError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FBB67-74F9-45DB-868C-ABB2470D5A09}">
  <sheetPr>
    <tabColor rgb="FFFF0000"/>
  </sheetPr>
  <dimension ref="B1:M47"/>
  <sheetViews>
    <sheetView view="pageBreakPreview" zoomScale="85" zoomScaleNormal="85" zoomScaleSheetLayoutView="85" workbookViewId="0">
      <selection activeCell="C30" sqref="C30"/>
    </sheetView>
  </sheetViews>
  <sheetFormatPr defaultColWidth="9" defaultRowHeight="18.75"/>
  <cols>
    <col min="1" max="1" width="6.875" style="26" customWidth="1"/>
    <col min="2" max="2" width="15" style="26" customWidth="1"/>
    <col min="3" max="3" width="50" style="135" customWidth="1"/>
    <col min="4" max="4" width="12.5" style="26" customWidth="1"/>
    <col min="5" max="5" width="10" style="26" customWidth="1"/>
    <col min="6" max="6" width="16.25" style="26" customWidth="1"/>
    <col min="7" max="7" width="0.125" style="26" customWidth="1"/>
    <col min="8" max="8" width="6.875" style="26" customWidth="1"/>
    <col min="9" max="9" width="15" style="26" customWidth="1"/>
    <col min="10" max="10" width="50" style="26" customWidth="1"/>
    <col min="11" max="11" width="12.5" style="26" customWidth="1"/>
    <col min="12" max="12" width="10" style="26" customWidth="1"/>
    <col min="13" max="13" width="16.375" style="26" customWidth="1"/>
    <col min="14" max="16384" width="9" style="26"/>
  </cols>
  <sheetData>
    <row r="1" spans="2:13" ht="27.75" customHeight="1">
      <c r="D1" s="32" t="s">
        <v>562</v>
      </c>
      <c r="F1" s="77" t="s">
        <v>604</v>
      </c>
      <c r="I1" s="32" t="s">
        <v>762</v>
      </c>
    </row>
    <row r="2" spans="2:13" ht="37.5" customHeight="1">
      <c r="B2" s="471" t="s">
        <v>718</v>
      </c>
      <c r="C2" s="472"/>
      <c r="D2" s="473"/>
      <c r="I2" s="471" t="s">
        <v>678</v>
      </c>
      <c r="J2" s="75"/>
      <c r="K2" s="473"/>
    </row>
    <row r="3" spans="2:13" ht="19.5" thickBot="1">
      <c r="B3" s="26" t="s">
        <v>720</v>
      </c>
      <c r="F3" s="121"/>
      <c r="I3" s="26" t="s">
        <v>720</v>
      </c>
      <c r="M3" s="121"/>
    </row>
    <row r="4" spans="2:13" ht="20.100000000000001" customHeight="1">
      <c r="B4" s="474" t="s">
        <v>577</v>
      </c>
      <c r="C4" s="475" t="s">
        <v>576</v>
      </c>
      <c r="D4" s="476" t="s">
        <v>646</v>
      </c>
      <c r="E4" s="476" t="s">
        <v>293</v>
      </c>
      <c r="F4" s="477" t="s">
        <v>647</v>
      </c>
      <c r="I4" s="474" t="s">
        <v>577</v>
      </c>
      <c r="J4" s="475" t="s">
        <v>576</v>
      </c>
      <c r="K4" s="476" t="s">
        <v>646</v>
      </c>
      <c r="L4" s="478" t="s">
        <v>293</v>
      </c>
      <c r="M4" s="477" t="s">
        <v>648</v>
      </c>
    </row>
    <row r="5" spans="2:13" ht="20.100000000000001" customHeight="1">
      <c r="B5" s="90"/>
      <c r="C5" s="91"/>
      <c r="D5" s="136"/>
      <c r="E5" s="219"/>
      <c r="F5" s="479">
        <f>D5*E5</f>
        <v>0</v>
      </c>
      <c r="I5" s="90"/>
      <c r="J5" s="91"/>
      <c r="K5" s="136"/>
      <c r="L5" s="219"/>
      <c r="M5" s="479">
        <f>K5*L5</f>
        <v>0</v>
      </c>
    </row>
    <row r="6" spans="2:13" ht="20.100000000000001" customHeight="1">
      <c r="B6" s="86"/>
      <c r="C6" s="87"/>
      <c r="D6" s="122"/>
      <c r="E6" s="220"/>
      <c r="F6" s="480">
        <f t="shared" ref="F6:F41" si="0">D6*E6</f>
        <v>0</v>
      </c>
      <c r="I6" s="86"/>
      <c r="J6" s="87"/>
      <c r="K6" s="122"/>
      <c r="L6" s="220"/>
      <c r="M6" s="480">
        <f t="shared" ref="M6:M41" si="1">K6*L6</f>
        <v>0</v>
      </c>
    </row>
    <row r="7" spans="2:13" ht="20.100000000000001" customHeight="1">
      <c r="B7" s="86"/>
      <c r="C7" s="87"/>
      <c r="D7" s="122"/>
      <c r="E7" s="220"/>
      <c r="F7" s="480">
        <f t="shared" si="0"/>
        <v>0</v>
      </c>
      <c r="I7" s="86"/>
      <c r="J7" s="87"/>
      <c r="K7" s="122"/>
      <c r="L7" s="220"/>
      <c r="M7" s="480">
        <f t="shared" si="1"/>
        <v>0</v>
      </c>
    </row>
    <row r="8" spans="2:13" ht="20.100000000000001" customHeight="1">
      <c r="B8" s="86"/>
      <c r="C8" s="87"/>
      <c r="D8" s="122"/>
      <c r="E8" s="220"/>
      <c r="F8" s="480">
        <f t="shared" si="0"/>
        <v>0</v>
      </c>
      <c r="I8" s="86"/>
      <c r="J8" s="87"/>
      <c r="K8" s="122"/>
      <c r="L8" s="220"/>
      <c r="M8" s="480">
        <f t="shared" si="1"/>
        <v>0</v>
      </c>
    </row>
    <row r="9" spans="2:13" ht="20.100000000000001" customHeight="1">
      <c r="B9" s="86"/>
      <c r="C9" s="87"/>
      <c r="D9" s="122"/>
      <c r="E9" s="220"/>
      <c r="F9" s="480">
        <f t="shared" si="0"/>
        <v>0</v>
      </c>
      <c r="I9" s="86"/>
      <c r="J9" s="87"/>
      <c r="K9" s="122"/>
      <c r="L9" s="220"/>
      <c r="M9" s="480">
        <f t="shared" si="1"/>
        <v>0</v>
      </c>
    </row>
    <row r="10" spans="2:13" ht="20.100000000000001" customHeight="1">
      <c r="B10" s="86"/>
      <c r="C10" s="87"/>
      <c r="D10" s="122"/>
      <c r="E10" s="220"/>
      <c r="F10" s="480">
        <f t="shared" si="0"/>
        <v>0</v>
      </c>
      <c r="I10" s="86"/>
      <c r="J10" s="87"/>
      <c r="K10" s="122"/>
      <c r="L10" s="220"/>
      <c r="M10" s="480">
        <f t="shared" si="1"/>
        <v>0</v>
      </c>
    </row>
    <row r="11" spans="2:13" ht="20.100000000000001" customHeight="1">
      <c r="B11" s="86"/>
      <c r="C11" s="87"/>
      <c r="D11" s="122"/>
      <c r="E11" s="220"/>
      <c r="F11" s="480">
        <f t="shared" si="0"/>
        <v>0</v>
      </c>
      <c r="I11" s="86"/>
      <c r="J11" s="87"/>
      <c r="K11" s="122"/>
      <c r="L11" s="220"/>
      <c r="M11" s="480">
        <f t="shared" si="1"/>
        <v>0</v>
      </c>
    </row>
    <row r="12" spans="2:13" ht="20.100000000000001" customHeight="1">
      <c r="B12" s="86"/>
      <c r="C12" s="87"/>
      <c r="D12" s="122"/>
      <c r="E12" s="220"/>
      <c r="F12" s="480">
        <f t="shared" si="0"/>
        <v>0</v>
      </c>
      <c r="I12" s="86"/>
      <c r="J12" s="87"/>
      <c r="K12" s="122"/>
      <c r="L12" s="220"/>
      <c r="M12" s="480">
        <f t="shared" si="1"/>
        <v>0</v>
      </c>
    </row>
    <row r="13" spans="2:13" ht="20.100000000000001" customHeight="1">
      <c r="B13" s="86"/>
      <c r="C13" s="87"/>
      <c r="D13" s="122"/>
      <c r="E13" s="220"/>
      <c r="F13" s="480">
        <f t="shared" si="0"/>
        <v>0</v>
      </c>
      <c r="I13" s="86"/>
      <c r="J13" s="87"/>
      <c r="K13" s="122"/>
      <c r="L13" s="220"/>
      <c r="M13" s="480">
        <f t="shared" si="1"/>
        <v>0</v>
      </c>
    </row>
    <row r="14" spans="2:13" ht="20.100000000000001" customHeight="1">
      <c r="B14" s="86"/>
      <c r="C14" s="87"/>
      <c r="D14" s="122"/>
      <c r="E14" s="220"/>
      <c r="F14" s="480">
        <f t="shared" si="0"/>
        <v>0</v>
      </c>
      <c r="I14" s="86"/>
      <c r="J14" s="87"/>
      <c r="K14" s="122"/>
      <c r="L14" s="220"/>
      <c r="M14" s="480">
        <f t="shared" si="1"/>
        <v>0</v>
      </c>
    </row>
    <row r="15" spans="2:13" ht="20.100000000000001" customHeight="1">
      <c r="B15" s="86"/>
      <c r="C15" s="87"/>
      <c r="D15" s="122"/>
      <c r="E15" s="220"/>
      <c r="F15" s="480">
        <f t="shared" si="0"/>
        <v>0</v>
      </c>
      <c r="I15" s="86"/>
      <c r="J15" s="87"/>
      <c r="K15" s="122"/>
      <c r="L15" s="220"/>
      <c r="M15" s="480">
        <f t="shared" si="1"/>
        <v>0</v>
      </c>
    </row>
    <row r="16" spans="2:13" ht="20.100000000000001" customHeight="1">
      <c r="B16" s="86"/>
      <c r="C16" s="87"/>
      <c r="D16" s="122"/>
      <c r="E16" s="220"/>
      <c r="F16" s="480">
        <f t="shared" si="0"/>
        <v>0</v>
      </c>
      <c r="I16" s="86"/>
      <c r="J16" s="87"/>
      <c r="K16" s="122"/>
      <c r="L16" s="220"/>
      <c r="M16" s="480">
        <f t="shared" si="1"/>
        <v>0</v>
      </c>
    </row>
    <row r="17" spans="2:13" ht="20.100000000000001" customHeight="1">
      <c r="B17" s="86"/>
      <c r="C17" s="87"/>
      <c r="D17" s="122"/>
      <c r="E17" s="220"/>
      <c r="F17" s="480">
        <f t="shared" si="0"/>
        <v>0</v>
      </c>
      <c r="I17" s="86"/>
      <c r="J17" s="87"/>
      <c r="K17" s="122"/>
      <c r="L17" s="220"/>
      <c r="M17" s="480">
        <f t="shared" si="1"/>
        <v>0</v>
      </c>
    </row>
    <row r="18" spans="2:13" ht="20.100000000000001" customHeight="1">
      <c r="B18" s="86"/>
      <c r="C18" s="87"/>
      <c r="D18" s="122"/>
      <c r="E18" s="220"/>
      <c r="F18" s="480">
        <f t="shared" si="0"/>
        <v>0</v>
      </c>
      <c r="I18" s="86"/>
      <c r="J18" s="87"/>
      <c r="K18" s="122"/>
      <c r="L18" s="220"/>
      <c r="M18" s="480">
        <f t="shared" si="1"/>
        <v>0</v>
      </c>
    </row>
    <row r="19" spans="2:13" ht="20.100000000000001" customHeight="1">
      <c r="B19" s="86"/>
      <c r="C19" s="94"/>
      <c r="D19" s="96"/>
      <c r="E19" s="221"/>
      <c r="F19" s="480">
        <f t="shared" si="0"/>
        <v>0</v>
      </c>
      <c r="I19" s="86"/>
      <c r="J19" s="94"/>
      <c r="K19" s="96"/>
      <c r="L19" s="221"/>
      <c r="M19" s="480">
        <f t="shared" si="1"/>
        <v>0</v>
      </c>
    </row>
    <row r="20" spans="2:13" ht="20.100000000000001" customHeight="1">
      <c r="B20" s="86"/>
      <c r="C20" s="87"/>
      <c r="D20" s="122"/>
      <c r="E20" s="220"/>
      <c r="F20" s="480">
        <f t="shared" si="0"/>
        <v>0</v>
      </c>
      <c r="I20" s="86"/>
      <c r="J20" s="87"/>
      <c r="K20" s="122"/>
      <c r="L20" s="220"/>
      <c r="M20" s="480">
        <f t="shared" si="1"/>
        <v>0</v>
      </c>
    </row>
    <row r="21" spans="2:13" ht="20.100000000000001" customHeight="1">
      <c r="B21" s="86"/>
      <c r="C21" s="87"/>
      <c r="D21" s="122"/>
      <c r="E21" s="220"/>
      <c r="F21" s="480">
        <f t="shared" si="0"/>
        <v>0</v>
      </c>
      <c r="I21" s="86"/>
      <c r="J21" s="87"/>
      <c r="K21" s="122"/>
      <c r="L21" s="220"/>
      <c r="M21" s="480">
        <f t="shared" si="1"/>
        <v>0</v>
      </c>
    </row>
    <row r="22" spans="2:13" ht="20.100000000000001" customHeight="1">
      <c r="B22" s="86"/>
      <c r="C22" s="87"/>
      <c r="D22" s="122"/>
      <c r="E22" s="220"/>
      <c r="F22" s="480">
        <f t="shared" si="0"/>
        <v>0</v>
      </c>
      <c r="I22" s="86"/>
      <c r="J22" s="87"/>
      <c r="K22" s="122"/>
      <c r="L22" s="220"/>
      <c r="M22" s="480">
        <f t="shared" si="1"/>
        <v>0</v>
      </c>
    </row>
    <row r="23" spans="2:13" ht="20.100000000000001" customHeight="1">
      <c r="B23" s="86"/>
      <c r="C23" s="87"/>
      <c r="D23" s="122"/>
      <c r="E23" s="220"/>
      <c r="F23" s="480">
        <f t="shared" si="0"/>
        <v>0</v>
      </c>
      <c r="I23" s="86"/>
      <c r="J23" s="87"/>
      <c r="K23" s="122"/>
      <c r="L23" s="220"/>
      <c r="M23" s="480">
        <f t="shared" si="1"/>
        <v>0</v>
      </c>
    </row>
    <row r="24" spans="2:13" ht="20.100000000000001" customHeight="1">
      <c r="B24" s="86"/>
      <c r="C24" s="87"/>
      <c r="D24" s="122"/>
      <c r="E24" s="220"/>
      <c r="F24" s="480">
        <f t="shared" si="0"/>
        <v>0</v>
      </c>
      <c r="I24" s="86"/>
      <c r="J24" s="87"/>
      <c r="K24" s="122"/>
      <c r="L24" s="220"/>
      <c r="M24" s="480">
        <f t="shared" si="1"/>
        <v>0</v>
      </c>
    </row>
    <row r="25" spans="2:13" ht="20.100000000000001" customHeight="1">
      <c r="B25" s="86"/>
      <c r="C25" s="87"/>
      <c r="D25" s="122"/>
      <c r="E25" s="220"/>
      <c r="F25" s="480">
        <f t="shared" si="0"/>
        <v>0</v>
      </c>
      <c r="I25" s="86"/>
      <c r="J25" s="87"/>
      <c r="K25" s="122"/>
      <c r="L25" s="220"/>
      <c r="M25" s="480">
        <f t="shared" si="1"/>
        <v>0</v>
      </c>
    </row>
    <row r="26" spans="2:13" ht="20.100000000000001" customHeight="1">
      <c r="B26" s="86"/>
      <c r="C26" s="87"/>
      <c r="D26" s="122"/>
      <c r="E26" s="220"/>
      <c r="F26" s="480">
        <f t="shared" si="0"/>
        <v>0</v>
      </c>
      <c r="I26" s="86"/>
      <c r="J26" s="87"/>
      <c r="K26" s="122"/>
      <c r="L26" s="220"/>
      <c r="M26" s="480">
        <f t="shared" si="1"/>
        <v>0</v>
      </c>
    </row>
    <row r="27" spans="2:13" ht="20.100000000000001" customHeight="1">
      <c r="B27" s="86"/>
      <c r="C27" s="87"/>
      <c r="D27" s="122"/>
      <c r="E27" s="220"/>
      <c r="F27" s="480">
        <f t="shared" si="0"/>
        <v>0</v>
      </c>
      <c r="I27" s="86"/>
      <c r="J27" s="87"/>
      <c r="K27" s="122"/>
      <c r="L27" s="220"/>
      <c r="M27" s="480">
        <f t="shared" si="1"/>
        <v>0</v>
      </c>
    </row>
    <row r="28" spans="2:13" ht="20.100000000000001" customHeight="1">
      <c r="B28" s="86"/>
      <c r="C28" s="87"/>
      <c r="D28" s="122"/>
      <c r="E28" s="220"/>
      <c r="F28" s="480">
        <f t="shared" si="0"/>
        <v>0</v>
      </c>
      <c r="I28" s="86"/>
      <c r="J28" s="87"/>
      <c r="K28" s="122"/>
      <c r="L28" s="220"/>
      <c r="M28" s="480">
        <f t="shared" si="1"/>
        <v>0</v>
      </c>
    </row>
    <row r="29" spans="2:13" ht="20.100000000000001" customHeight="1">
      <c r="B29" s="86"/>
      <c r="C29" s="87"/>
      <c r="D29" s="122"/>
      <c r="E29" s="220"/>
      <c r="F29" s="480">
        <f t="shared" si="0"/>
        <v>0</v>
      </c>
      <c r="I29" s="86"/>
      <c r="J29" s="87"/>
      <c r="K29" s="122"/>
      <c r="L29" s="220"/>
      <c r="M29" s="480">
        <f t="shared" si="1"/>
        <v>0</v>
      </c>
    </row>
    <row r="30" spans="2:13" ht="20.100000000000001" customHeight="1">
      <c r="B30" s="86"/>
      <c r="C30" s="87"/>
      <c r="D30" s="122"/>
      <c r="E30" s="220"/>
      <c r="F30" s="480">
        <f t="shared" si="0"/>
        <v>0</v>
      </c>
      <c r="I30" s="86"/>
      <c r="J30" s="87"/>
      <c r="K30" s="122"/>
      <c r="L30" s="220"/>
      <c r="M30" s="480">
        <f t="shared" si="1"/>
        <v>0</v>
      </c>
    </row>
    <row r="31" spans="2:13" ht="20.100000000000001" customHeight="1">
      <c r="B31" s="86"/>
      <c r="C31" s="87"/>
      <c r="D31" s="122"/>
      <c r="E31" s="220"/>
      <c r="F31" s="480">
        <f t="shared" si="0"/>
        <v>0</v>
      </c>
      <c r="I31" s="86"/>
      <c r="J31" s="87"/>
      <c r="K31" s="122"/>
      <c r="L31" s="220"/>
      <c r="M31" s="480">
        <f t="shared" si="1"/>
        <v>0</v>
      </c>
    </row>
    <row r="32" spans="2:13" ht="20.100000000000001" customHeight="1">
      <c r="B32" s="86"/>
      <c r="C32" s="87"/>
      <c r="D32" s="122"/>
      <c r="E32" s="220"/>
      <c r="F32" s="480">
        <f t="shared" si="0"/>
        <v>0</v>
      </c>
      <c r="I32" s="86"/>
      <c r="J32" s="87"/>
      <c r="K32" s="122"/>
      <c r="L32" s="220"/>
      <c r="M32" s="480">
        <f t="shared" si="1"/>
        <v>0</v>
      </c>
    </row>
    <row r="33" spans="2:13" ht="20.100000000000001" customHeight="1">
      <c r="B33" s="86"/>
      <c r="C33" s="87"/>
      <c r="D33" s="122"/>
      <c r="E33" s="220"/>
      <c r="F33" s="480">
        <f t="shared" si="0"/>
        <v>0</v>
      </c>
      <c r="I33" s="86"/>
      <c r="J33" s="87"/>
      <c r="K33" s="122"/>
      <c r="L33" s="220"/>
      <c r="M33" s="480">
        <f t="shared" si="1"/>
        <v>0</v>
      </c>
    </row>
    <row r="34" spans="2:13" ht="20.100000000000001" customHeight="1">
      <c r="B34" s="86"/>
      <c r="C34" s="94"/>
      <c r="D34" s="96"/>
      <c r="E34" s="221"/>
      <c r="F34" s="480">
        <f t="shared" si="0"/>
        <v>0</v>
      </c>
      <c r="I34" s="86"/>
      <c r="J34" s="94"/>
      <c r="K34" s="96"/>
      <c r="L34" s="221"/>
      <c r="M34" s="480">
        <f t="shared" si="1"/>
        <v>0</v>
      </c>
    </row>
    <row r="35" spans="2:13" ht="20.100000000000001" customHeight="1">
      <c r="B35" s="86"/>
      <c r="C35" s="87"/>
      <c r="D35" s="122"/>
      <c r="E35" s="220"/>
      <c r="F35" s="480">
        <f t="shared" si="0"/>
        <v>0</v>
      </c>
      <c r="I35" s="86"/>
      <c r="J35" s="87"/>
      <c r="K35" s="122"/>
      <c r="L35" s="220"/>
      <c r="M35" s="480">
        <f t="shared" si="1"/>
        <v>0</v>
      </c>
    </row>
    <row r="36" spans="2:13" ht="20.100000000000001" customHeight="1">
      <c r="B36" s="86"/>
      <c r="C36" s="87"/>
      <c r="D36" s="122"/>
      <c r="E36" s="220"/>
      <c r="F36" s="480">
        <f t="shared" si="0"/>
        <v>0</v>
      </c>
      <c r="I36" s="86"/>
      <c r="J36" s="87"/>
      <c r="K36" s="122"/>
      <c r="L36" s="220"/>
      <c r="M36" s="480">
        <f t="shared" si="1"/>
        <v>0</v>
      </c>
    </row>
    <row r="37" spans="2:13" ht="20.100000000000001" customHeight="1">
      <c r="B37" s="86"/>
      <c r="C37" s="87"/>
      <c r="D37" s="122"/>
      <c r="E37" s="220"/>
      <c r="F37" s="480">
        <f t="shared" si="0"/>
        <v>0</v>
      </c>
      <c r="I37" s="86"/>
      <c r="J37" s="87"/>
      <c r="K37" s="122"/>
      <c r="L37" s="220"/>
      <c r="M37" s="480">
        <f t="shared" si="1"/>
        <v>0</v>
      </c>
    </row>
    <row r="38" spans="2:13" ht="20.100000000000001" customHeight="1">
      <c r="B38" s="86"/>
      <c r="C38" s="87"/>
      <c r="D38" s="122"/>
      <c r="E38" s="220"/>
      <c r="F38" s="480">
        <f t="shared" si="0"/>
        <v>0</v>
      </c>
      <c r="I38" s="86"/>
      <c r="J38" s="87"/>
      <c r="K38" s="122"/>
      <c r="L38" s="220"/>
      <c r="M38" s="480">
        <f t="shared" si="1"/>
        <v>0</v>
      </c>
    </row>
    <row r="39" spans="2:13" ht="20.100000000000001" customHeight="1">
      <c r="B39" s="86"/>
      <c r="C39" s="87"/>
      <c r="D39" s="122"/>
      <c r="E39" s="220"/>
      <c r="F39" s="480">
        <f t="shared" si="0"/>
        <v>0</v>
      </c>
      <c r="I39" s="86"/>
      <c r="J39" s="87"/>
      <c r="K39" s="122"/>
      <c r="L39" s="220"/>
      <c r="M39" s="480">
        <f t="shared" si="1"/>
        <v>0</v>
      </c>
    </row>
    <row r="40" spans="2:13" ht="20.100000000000001" customHeight="1">
      <c r="B40" s="86"/>
      <c r="C40" s="87"/>
      <c r="D40" s="122"/>
      <c r="E40" s="220"/>
      <c r="F40" s="480">
        <f t="shared" si="0"/>
        <v>0</v>
      </c>
      <c r="I40" s="86"/>
      <c r="J40" s="87"/>
      <c r="K40" s="122"/>
      <c r="L40" s="220"/>
      <c r="M40" s="480">
        <f t="shared" si="1"/>
        <v>0</v>
      </c>
    </row>
    <row r="41" spans="2:13" ht="20.100000000000001" customHeight="1" thickBot="1">
      <c r="B41" s="88"/>
      <c r="C41" s="89"/>
      <c r="D41" s="100"/>
      <c r="E41" s="222"/>
      <c r="F41" s="481">
        <f t="shared" si="0"/>
        <v>0</v>
      </c>
      <c r="I41" s="88"/>
      <c r="J41" s="89"/>
      <c r="K41" s="100"/>
      <c r="L41" s="222"/>
      <c r="M41" s="481">
        <f t="shared" si="1"/>
        <v>0</v>
      </c>
    </row>
    <row r="42" spans="2:13" ht="24" customHeight="1">
      <c r="E42" s="482" t="s">
        <v>294</v>
      </c>
      <c r="F42" s="483">
        <f>ROUNDDOWN(SUM(F5:F41),0)</f>
        <v>0</v>
      </c>
      <c r="L42" s="482" t="s">
        <v>294</v>
      </c>
      <c r="M42" s="484">
        <f>ROUNDDOWN(SUM(M5:M41),0)</f>
        <v>0</v>
      </c>
    </row>
    <row r="43" spans="2:13" ht="20.100000000000001" customHeight="1"/>
    <row r="44" spans="2:13" ht="20.100000000000001" customHeight="1">
      <c r="B44" s="26" t="s">
        <v>621</v>
      </c>
      <c r="E44" s="485"/>
      <c r="I44" s="26" t="s">
        <v>622</v>
      </c>
    </row>
    <row r="45" spans="2:13" ht="20.100000000000001" customHeight="1">
      <c r="B45" s="242"/>
      <c r="C45" s="387"/>
      <c r="D45" s="18" t="s">
        <v>749</v>
      </c>
      <c r="E45" s="486"/>
      <c r="F45" s="486"/>
      <c r="I45" s="242"/>
      <c r="J45" s="242"/>
      <c r="K45" s="18" t="s">
        <v>749</v>
      </c>
    </row>
    <row r="46" spans="2:13" ht="20.100000000000001" customHeight="1">
      <c r="B46" s="242" t="s">
        <v>552</v>
      </c>
      <c r="C46" s="387" t="str">
        <f>IF(D45="☑",第1号様式!AB8,"右欄にチェックを付してください")</f>
        <v>右欄にチェックを付してください</v>
      </c>
      <c r="E46" s="487"/>
      <c r="F46" s="487"/>
      <c r="I46" s="242" t="s">
        <v>552</v>
      </c>
      <c r="J46" s="387" t="str">
        <f>IF(K45="☑",第1号様式!AB8,"右欄にチェックを付してください")</f>
        <v>右欄にチェックを付してください</v>
      </c>
    </row>
    <row r="47" spans="2:13" ht="20.100000000000001" customHeight="1">
      <c r="B47" s="242" t="s">
        <v>254</v>
      </c>
      <c r="C47" s="387" t="str">
        <f>IF(D45="☑",第1号様式!AB9,"右欄にチェックを付してください")</f>
        <v>右欄にチェックを付してください</v>
      </c>
      <c r="D47" s="12"/>
      <c r="E47" s="486"/>
      <c r="F47" s="486"/>
      <c r="I47" s="242" t="s">
        <v>254</v>
      </c>
      <c r="J47" s="387" t="str">
        <f>IF(K45="☑",第1号様式!AB9,"右欄にチェックを付してください")</f>
        <v>右欄にチェックを付してください</v>
      </c>
      <c r="K47" s="12"/>
    </row>
  </sheetData>
  <sheetProtection algorithmName="SHA-512" hashValue="HQFxfqUDcm4dESRs/lug9P6q4C8EvrJPQuw7j13YTTUyV1L7UM5MZfoYGT1hPsGvmndC8GdCMUXg1PZsAsURKg==" saltValue="zclqIGFJfkdA3VlxBYANeg==" spinCount="100000" sheet="1" objects="1" scenarios="1"/>
  <phoneticPr fontId="2"/>
  <dataValidations count="2">
    <dataValidation type="list" allowBlank="1" showInputMessage="1" showErrorMessage="1" sqref="K45 D45" xr:uid="{A8E7B8F6-B1F4-44E9-AA64-AE15F1AE7705}">
      <formula1>"☐,☑"</formula1>
    </dataValidation>
    <dataValidation type="textLength" operator="lessThan" allowBlank="1" showInputMessage="1" showErrorMessage="1" sqref="J5:J41 C5:C41" xr:uid="{1215CD9F-83C5-422F-A396-F6088C386EE8}">
      <formula1>35</formula1>
    </dataValidation>
  </dataValidations>
  <hyperlinks>
    <hyperlink ref="D1" location="'別紙1-2 '!Print_Area" display="別紙1-2に戻る" xr:uid="{D4DA5D4B-0931-4378-AB67-296E979A5210}"/>
    <hyperlink ref="I1" location="チェックリスト!A1" display="チェックリストに戻る" xr:uid="{42A73C52-D6B8-427B-B467-BE0F4000BF63}"/>
    <hyperlink ref="F1" location="'基本情報シート(※ここから入力作成始めてください)'!A1" display="基本情報シートに戻る" xr:uid="{78455D93-B743-4FAA-825B-77580DBBF2DC}"/>
  </hyperlinks>
  <printOptions horizontalCentered="1"/>
  <pageMargins left="0.51181102362204722" right="0.51181102362204722" top="0.74803149606299213" bottom="0.74803149606299213" header="0.31496062992125984" footer="0.31496062992125984"/>
  <pageSetup paperSize="9" scale="83"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B689E-167F-4A6A-9E55-722DB041C793}">
  <sheetPr>
    <tabColor rgb="FFFF0000"/>
  </sheetPr>
  <dimension ref="B1:P27"/>
  <sheetViews>
    <sheetView view="pageBreakPreview" zoomScale="85" zoomScaleNormal="85" zoomScaleSheetLayoutView="85" workbookViewId="0">
      <selection activeCell="C2" sqref="C2"/>
    </sheetView>
  </sheetViews>
  <sheetFormatPr defaultColWidth="9" defaultRowHeight="18.75"/>
  <cols>
    <col min="1" max="1" width="7" style="26" customWidth="1"/>
    <col min="2" max="2" width="14" style="26" customWidth="1"/>
    <col min="3" max="3" width="31.375" style="26" customWidth="1"/>
    <col min="4" max="4" width="14" style="26" customWidth="1"/>
    <col min="5" max="6" width="11" style="26" customWidth="1"/>
    <col min="7" max="7" width="14" style="26" customWidth="1"/>
    <col min="8" max="8" width="6.875" style="26" customWidth="1"/>
    <col min="9" max="9" width="13.875" style="26" customWidth="1"/>
    <col min="10" max="10" width="31.25" style="26" customWidth="1"/>
    <col min="11" max="11" width="14" style="26" customWidth="1"/>
    <col min="12" max="13" width="11.125" style="26" customWidth="1"/>
    <col min="14" max="14" width="14" style="26" customWidth="1"/>
    <col min="15" max="16" width="15.125" style="26" customWidth="1"/>
    <col min="17" max="16384" width="9" style="26"/>
  </cols>
  <sheetData>
    <row r="1" spans="2:16" ht="26.25" customHeight="1">
      <c r="E1" s="32" t="s">
        <v>562</v>
      </c>
      <c r="G1" s="77" t="s">
        <v>604</v>
      </c>
      <c r="I1" s="32" t="s">
        <v>332</v>
      </c>
    </row>
    <row r="2" spans="2:16" ht="36.75" customHeight="1">
      <c r="B2" s="471" t="s">
        <v>563</v>
      </c>
      <c r="D2" s="473"/>
      <c r="E2" s="473"/>
      <c r="I2" s="471" t="s">
        <v>600</v>
      </c>
      <c r="K2" s="473"/>
      <c r="L2" s="473"/>
    </row>
    <row r="3" spans="2:16" ht="19.5" thickBot="1">
      <c r="B3" s="26" t="s">
        <v>720</v>
      </c>
      <c r="G3" s="121"/>
      <c r="I3" s="26" t="s">
        <v>720</v>
      </c>
      <c r="N3" s="121"/>
      <c r="P3" s="121"/>
    </row>
    <row r="4" spans="2:16" ht="19.5" customHeight="1">
      <c r="B4" s="474" t="s">
        <v>578</v>
      </c>
      <c r="C4" s="476" t="s">
        <v>295</v>
      </c>
      <c r="D4" s="476" t="s">
        <v>590</v>
      </c>
      <c r="E4" s="476" t="s">
        <v>589</v>
      </c>
      <c r="F4" s="476" t="s">
        <v>293</v>
      </c>
      <c r="G4" s="477" t="s">
        <v>167</v>
      </c>
      <c r="I4" s="474" t="s">
        <v>578</v>
      </c>
      <c r="J4" s="476" t="s">
        <v>295</v>
      </c>
      <c r="K4" s="476" t="s">
        <v>590</v>
      </c>
      <c r="L4" s="476" t="s">
        <v>589</v>
      </c>
      <c r="M4" s="476" t="s">
        <v>293</v>
      </c>
      <c r="N4" s="477" t="s">
        <v>167</v>
      </c>
      <c r="P4" s="92"/>
    </row>
    <row r="5" spans="2:16" ht="19.5" customHeight="1">
      <c r="B5" s="93"/>
      <c r="C5" s="87"/>
      <c r="D5" s="122"/>
      <c r="E5" s="122"/>
      <c r="F5" s="220"/>
      <c r="G5" s="480">
        <f>D5*E5*F5</f>
        <v>0</v>
      </c>
      <c r="I5" s="93"/>
      <c r="J5" s="87"/>
      <c r="K5" s="122"/>
      <c r="L5" s="122"/>
      <c r="M5" s="220"/>
      <c r="N5" s="480">
        <f>K5*L5*M5</f>
        <v>0</v>
      </c>
      <c r="P5" s="124"/>
    </row>
    <row r="6" spans="2:16" ht="19.5" customHeight="1">
      <c r="B6" s="93"/>
      <c r="C6" s="87"/>
      <c r="D6" s="122"/>
      <c r="E6" s="122"/>
      <c r="F6" s="220"/>
      <c r="G6" s="480">
        <f>D6*E6*F6</f>
        <v>0</v>
      </c>
      <c r="I6" s="93"/>
      <c r="J6" s="87"/>
      <c r="K6" s="122"/>
      <c r="L6" s="122"/>
      <c r="M6" s="220"/>
      <c r="N6" s="480">
        <f t="shared" ref="N6:N21" si="0">K6*L6*M6</f>
        <v>0</v>
      </c>
      <c r="P6" s="125"/>
    </row>
    <row r="7" spans="2:16" ht="19.5" customHeight="1">
      <c r="B7" s="93"/>
      <c r="C7" s="87"/>
      <c r="D7" s="122"/>
      <c r="E7" s="122"/>
      <c r="F7" s="220"/>
      <c r="G7" s="480">
        <f t="shared" ref="G7:G21" si="1">D7*E7*F7</f>
        <v>0</v>
      </c>
      <c r="I7" s="93"/>
      <c r="J7" s="87"/>
      <c r="K7" s="122"/>
      <c r="L7" s="122"/>
      <c r="M7" s="220"/>
      <c r="N7" s="480">
        <f t="shared" si="0"/>
        <v>0</v>
      </c>
      <c r="P7" s="125"/>
    </row>
    <row r="8" spans="2:16" ht="19.5" customHeight="1">
      <c r="B8" s="93"/>
      <c r="C8" s="87"/>
      <c r="D8" s="122"/>
      <c r="E8" s="122"/>
      <c r="F8" s="220"/>
      <c r="G8" s="480">
        <f t="shared" si="1"/>
        <v>0</v>
      </c>
      <c r="I8" s="93"/>
      <c r="J8" s="87"/>
      <c r="K8" s="122"/>
      <c r="L8" s="122"/>
      <c r="M8" s="220"/>
      <c r="N8" s="480">
        <f t="shared" si="0"/>
        <v>0</v>
      </c>
      <c r="P8" s="125"/>
    </row>
    <row r="9" spans="2:16" ht="19.5" customHeight="1">
      <c r="B9" s="93"/>
      <c r="C9" s="87"/>
      <c r="D9" s="122"/>
      <c r="E9" s="122"/>
      <c r="F9" s="220"/>
      <c r="G9" s="480">
        <f t="shared" si="1"/>
        <v>0</v>
      </c>
      <c r="I9" s="93"/>
      <c r="J9" s="87"/>
      <c r="K9" s="122"/>
      <c r="L9" s="122"/>
      <c r="M9" s="220"/>
      <c r="N9" s="480">
        <f t="shared" si="0"/>
        <v>0</v>
      </c>
      <c r="P9" s="125"/>
    </row>
    <row r="10" spans="2:16" ht="19.5" customHeight="1">
      <c r="B10" s="93"/>
      <c r="C10" s="87"/>
      <c r="D10" s="122"/>
      <c r="E10" s="122"/>
      <c r="F10" s="220"/>
      <c r="G10" s="480">
        <f t="shared" si="1"/>
        <v>0</v>
      </c>
      <c r="I10" s="93"/>
      <c r="J10" s="87"/>
      <c r="K10" s="122"/>
      <c r="L10" s="122"/>
      <c r="M10" s="220"/>
      <c r="N10" s="480">
        <f t="shared" si="0"/>
        <v>0</v>
      </c>
      <c r="P10" s="125"/>
    </row>
    <row r="11" spans="2:16" ht="19.5" customHeight="1">
      <c r="B11" s="93"/>
      <c r="C11" s="87"/>
      <c r="D11" s="122"/>
      <c r="E11" s="122"/>
      <c r="F11" s="220"/>
      <c r="G11" s="480">
        <f t="shared" si="1"/>
        <v>0</v>
      </c>
      <c r="I11" s="93"/>
      <c r="J11" s="87"/>
      <c r="K11" s="122"/>
      <c r="L11" s="122"/>
      <c r="M11" s="220"/>
      <c r="N11" s="480">
        <f t="shared" si="0"/>
        <v>0</v>
      </c>
      <c r="P11" s="125"/>
    </row>
    <row r="12" spans="2:16" ht="19.5" customHeight="1">
      <c r="B12" s="93"/>
      <c r="C12" s="87"/>
      <c r="D12" s="122"/>
      <c r="E12" s="122"/>
      <c r="F12" s="220"/>
      <c r="G12" s="480">
        <f t="shared" si="1"/>
        <v>0</v>
      </c>
      <c r="I12" s="93"/>
      <c r="J12" s="87"/>
      <c r="K12" s="122"/>
      <c r="L12" s="122"/>
      <c r="M12" s="220"/>
      <c r="N12" s="480">
        <f t="shared" si="0"/>
        <v>0</v>
      </c>
      <c r="P12" s="125"/>
    </row>
    <row r="13" spans="2:16" ht="19.5" customHeight="1">
      <c r="B13" s="93"/>
      <c r="C13" s="87"/>
      <c r="D13" s="122"/>
      <c r="E13" s="122"/>
      <c r="F13" s="220"/>
      <c r="G13" s="480">
        <f t="shared" si="1"/>
        <v>0</v>
      </c>
      <c r="I13" s="93"/>
      <c r="J13" s="87"/>
      <c r="K13" s="122"/>
      <c r="L13" s="122"/>
      <c r="M13" s="220"/>
      <c r="N13" s="480">
        <f t="shared" si="0"/>
        <v>0</v>
      </c>
      <c r="P13" s="125"/>
    </row>
    <row r="14" spans="2:16" ht="19.5" customHeight="1">
      <c r="B14" s="93"/>
      <c r="C14" s="87"/>
      <c r="D14" s="122"/>
      <c r="E14" s="122"/>
      <c r="F14" s="220"/>
      <c r="G14" s="480">
        <f t="shared" si="1"/>
        <v>0</v>
      </c>
      <c r="I14" s="93"/>
      <c r="J14" s="87"/>
      <c r="K14" s="122"/>
      <c r="L14" s="122"/>
      <c r="M14" s="220"/>
      <c r="N14" s="480">
        <f t="shared" si="0"/>
        <v>0</v>
      </c>
      <c r="P14" s="125"/>
    </row>
    <row r="15" spans="2:16" ht="19.5" customHeight="1">
      <c r="B15" s="93"/>
      <c r="C15" s="87"/>
      <c r="D15" s="122"/>
      <c r="E15" s="122"/>
      <c r="F15" s="220"/>
      <c r="G15" s="480">
        <f t="shared" si="1"/>
        <v>0</v>
      </c>
      <c r="I15" s="93"/>
      <c r="J15" s="87"/>
      <c r="K15" s="122"/>
      <c r="L15" s="122"/>
      <c r="M15" s="220"/>
      <c r="N15" s="480">
        <f t="shared" si="0"/>
        <v>0</v>
      </c>
      <c r="P15" s="125"/>
    </row>
    <row r="16" spans="2:16" ht="19.5" customHeight="1">
      <c r="B16" s="93"/>
      <c r="C16" s="87"/>
      <c r="D16" s="122"/>
      <c r="E16" s="122"/>
      <c r="F16" s="220"/>
      <c r="G16" s="480">
        <f t="shared" si="1"/>
        <v>0</v>
      </c>
      <c r="I16" s="93"/>
      <c r="J16" s="87"/>
      <c r="K16" s="122"/>
      <c r="L16" s="122"/>
      <c r="M16" s="220"/>
      <c r="N16" s="480">
        <f t="shared" si="0"/>
        <v>0</v>
      </c>
      <c r="P16" s="125"/>
    </row>
    <row r="17" spans="2:16" ht="19.5" customHeight="1">
      <c r="B17" s="93"/>
      <c r="C17" s="87"/>
      <c r="D17" s="122"/>
      <c r="E17" s="122"/>
      <c r="F17" s="220"/>
      <c r="G17" s="480">
        <f t="shared" si="1"/>
        <v>0</v>
      </c>
      <c r="I17" s="93"/>
      <c r="J17" s="87"/>
      <c r="K17" s="122"/>
      <c r="L17" s="122"/>
      <c r="M17" s="220"/>
      <c r="N17" s="480">
        <f t="shared" si="0"/>
        <v>0</v>
      </c>
      <c r="P17" s="125"/>
    </row>
    <row r="18" spans="2:16" ht="19.5" customHeight="1">
      <c r="B18" s="93"/>
      <c r="C18" s="87"/>
      <c r="D18" s="122"/>
      <c r="E18" s="122"/>
      <c r="F18" s="220"/>
      <c r="G18" s="480">
        <f t="shared" si="1"/>
        <v>0</v>
      </c>
      <c r="I18" s="93"/>
      <c r="J18" s="87"/>
      <c r="K18" s="122"/>
      <c r="L18" s="122"/>
      <c r="M18" s="220"/>
      <c r="N18" s="480">
        <f t="shared" si="0"/>
        <v>0</v>
      </c>
      <c r="P18" s="125"/>
    </row>
    <row r="19" spans="2:16" ht="19.5" customHeight="1">
      <c r="B19" s="93"/>
      <c r="C19" s="94"/>
      <c r="D19" s="96"/>
      <c r="E19" s="96"/>
      <c r="F19" s="221"/>
      <c r="G19" s="480">
        <f t="shared" si="1"/>
        <v>0</v>
      </c>
      <c r="I19" s="93"/>
      <c r="J19" s="94"/>
      <c r="K19" s="96"/>
      <c r="L19" s="96"/>
      <c r="M19" s="221"/>
      <c r="N19" s="480">
        <f t="shared" si="0"/>
        <v>0</v>
      </c>
      <c r="P19" s="125"/>
    </row>
    <row r="20" spans="2:16" ht="19.5" customHeight="1">
      <c r="B20" s="93"/>
      <c r="C20" s="94"/>
      <c r="D20" s="97"/>
      <c r="E20" s="97"/>
      <c r="F20" s="223"/>
      <c r="G20" s="480">
        <f t="shared" si="1"/>
        <v>0</v>
      </c>
      <c r="I20" s="93"/>
      <c r="J20" s="94"/>
      <c r="K20" s="97"/>
      <c r="L20" s="97"/>
      <c r="M20" s="223"/>
      <c r="N20" s="480">
        <f t="shared" si="0"/>
        <v>0</v>
      </c>
      <c r="P20" s="125"/>
    </row>
    <row r="21" spans="2:16" ht="19.5" customHeight="1" thickBot="1">
      <c r="B21" s="126"/>
      <c r="C21" s="99"/>
      <c r="D21" s="100"/>
      <c r="E21" s="100"/>
      <c r="F21" s="222"/>
      <c r="G21" s="481">
        <f t="shared" si="1"/>
        <v>0</v>
      </c>
      <c r="I21" s="126"/>
      <c r="J21" s="99"/>
      <c r="K21" s="100"/>
      <c r="L21" s="100"/>
      <c r="M21" s="222"/>
      <c r="N21" s="481">
        <f t="shared" si="0"/>
        <v>0</v>
      </c>
      <c r="P21" s="125"/>
    </row>
    <row r="22" spans="2:16" ht="24">
      <c r="F22" s="482" t="s">
        <v>294</v>
      </c>
      <c r="G22" s="484">
        <f>ROUNDDOWN(SUM(G5:G21),0)</f>
        <v>0</v>
      </c>
      <c r="M22" s="482" t="s">
        <v>294</v>
      </c>
      <c r="N22" s="484">
        <f>ROUNDDOWN(SUM(N5:N21),0)</f>
        <v>0</v>
      </c>
    </row>
    <row r="23" spans="2:16">
      <c r="P23" s="127"/>
    </row>
    <row r="24" spans="2:16">
      <c r="B24" s="26" t="s">
        <v>621</v>
      </c>
      <c r="I24" s="26" t="s">
        <v>621</v>
      </c>
    </row>
    <row r="25" spans="2:16">
      <c r="B25" s="242"/>
      <c r="C25" s="242"/>
      <c r="D25" s="18" t="s">
        <v>749</v>
      </c>
      <c r="I25" s="242"/>
      <c r="J25" s="242"/>
      <c r="K25" s="18" t="s">
        <v>749</v>
      </c>
    </row>
    <row r="26" spans="2:16">
      <c r="B26" s="242" t="s">
        <v>552</v>
      </c>
      <c r="C26" s="387" t="str">
        <f>IF(D25="☑",第1号様式!AB8,"右欄にチェックを付してください")</f>
        <v>右欄にチェックを付してください</v>
      </c>
      <c r="I26" s="242" t="s">
        <v>552</v>
      </c>
      <c r="J26" s="387" t="str">
        <f>IF(K25="☑",第1号様式!AB8,"右欄にチェックを付してください")</f>
        <v>右欄にチェックを付してください</v>
      </c>
    </row>
    <row r="27" spans="2:16">
      <c r="B27" s="242" t="s">
        <v>254</v>
      </c>
      <c r="C27" s="387" t="str">
        <f>IF(D25="☑",第1号様式!AB9,"右欄にチェックを付してください")</f>
        <v>右欄にチェックを付してください</v>
      </c>
      <c r="I27" s="242" t="s">
        <v>254</v>
      </c>
      <c r="J27" s="387" t="str">
        <f>IF(K25="☑",第1号様式!AB9,"右欄にチェックを付してください")</f>
        <v>右欄にチェックを付してください</v>
      </c>
    </row>
  </sheetData>
  <sheetProtection algorithmName="SHA-512" hashValue="upi95qcgsEFWSJRwnRXJW789DAyZLbYvmVnaqt8MTn3crBWD9ajQfASpHjGKVEUz38saYy03G6pK9/KErmU6UQ==" saltValue="WUrNfIkyrccsjhL4wdG6mA==" spinCount="100000" sheet="1" objects="1" scenarios="1"/>
  <phoneticPr fontId="2"/>
  <dataValidations count="2">
    <dataValidation type="list" allowBlank="1" showInputMessage="1" showErrorMessage="1" sqref="D25 K25" xr:uid="{12549310-FE7C-4C15-8276-3D627F8CBA95}">
      <formula1>"☐,☑"</formula1>
    </dataValidation>
    <dataValidation type="textLength" operator="lessThanOrEqual" allowBlank="1" showInputMessage="1" showErrorMessage="1" sqref="C5:C21 J5:J21" xr:uid="{B79043C3-5F6E-49C1-A687-4E15DFD4147D}">
      <formula1>35</formula1>
    </dataValidation>
  </dataValidations>
  <hyperlinks>
    <hyperlink ref="I1" location="チェックリスト!A1" display="チェックリストに戻る" xr:uid="{3D13D19D-30A3-443A-9BF4-7D3149115DD8}"/>
    <hyperlink ref="G1" location="'基本情報シート(※ここから入力作成始めてください)'!A1" display="基本情報シートに戻る" xr:uid="{25938C1A-4A1D-4322-850E-86FEB154F5E8}"/>
    <hyperlink ref="E1" location="'別紙1-2 '!Print_Area" display="別紙1-2に戻る" xr:uid="{EC165E2B-FA3B-4C25-AD1B-BDC91CBDC530}"/>
  </hyperlinks>
  <printOptions horizontalCentered="1"/>
  <pageMargins left="0.70866141732283472" right="0.51181102362204722" top="0.74803149606299213" bottom="0.74803149606299213" header="0.31496062992125984" footer="0.31496062992125984"/>
  <pageSetup paperSize="9" scale="85"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FAAB0-B49D-4748-8940-464679FE1F63}">
  <sheetPr>
    <tabColor rgb="FFFF0000"/>
  </sheetPr>
  <dimension ref="B1:V50"/>
  <sheetViews>
    <sheetView view="pageBreakPreview" topLeftCell="I1" zoomScaleNormal="85" zoomScaleSheetLayoutView="100" workbookViewId="0">
      <selection activeCell="V16" sqref="V16 Q36"/>
    </sheetView>
  </sheetViews>
  <sheetFormatPr defaultColWidth="9" defaultRowHeight="18.75"/>
  <cols>
    <col min="1" max="1" width="6.875" style="26" customWidth="1"/>
    <col min="2" max="2" width="31.375" style="26" customWidth="1"/>
    <col min="3" max="3" width="31.25" style="76" customWidth="1"/>
    <col min="4" max="5" width="16" style="76" customWidth="1"/>
    <col min="6" max="6" width="16" style="26" customWidth="1"/>
    <col min="7" max="7" width="10" style="26" customWidth="1"/>
    <col min="8" max="11" width="16" style="26" customWidth="1"/>
    <col min="12" max="12" width="6.875" style="26" customWidth="1"/>
    <col min="13" max="14" width="31.375" style="26" customWidth="1"/>
    <col min="15" max="17" width="16" style="26" customWidth="1"/>
    <col min="18" max="18" width="10" style="26" customWidth="1"/>
    <col min="19" max="22" width="16" style="26" customWidth="1"/>
    <col min="23" max="16384" width="9" style="26"/>
  </cols>
  <sheetData>
    <row r="1" spans="2:22" ht="16.5" customHeight="1">
      <c r="H1" s="43" t="s">
        <v>562</v>
      </c>
      <c r="J1" s="77" t="s">
        <v>604</v>
      </c>
      <c r="K1" s="77"/>
      <c r="L1" s="101"/>
      <c r="M1" s="43" t="s">
        <v>332</v>
      </c>
    </row>
    <row r="2" spans="2:22" ht="31.5" customHeight="1">
      <c r="B2" s="488" t="s">
        <v>565</v>
      </c>
      <c r="I2" s="26" t="s">
        <v>588</v>
      </c>
      <c r="J2" s="945">
        <f>K16+F36</f>
        <v>0</v>
      </c>
      <c r="K2" s="946"/>
      <c r="L2" s="76"/>
      <c r="M2" s="488" t="s">
        <v>564</v>
      </c>
      <c r="N2" s="76"/>
      <c r="O2" s="76"/>
      <c r="P2" s="76"/>
      <c r="T2" s="26" t="s">
        <v>588</v>
      </c>
      <c r="U2" s="945">
        <f>V16+Q36</f>
        <v>0</v>
      </c>
      <c r="V2" s="946"/>
    </row>
    <row r="3" spans="2:22" ht="19.5" customHeight="1">
      <c r="B3" s="26" t="s">
        <v>724</v>
      </c>
      <c r="F3" s="473"/>
      <c r="I3" s="32"/>
      <c r="M3" s="26" t="s">
        <v>724</v>
      </c>
      <c r="N3" s="76"/>
      <c r="O3" s="76"/>
      <c r="P3" s="76"/>
      <c r="Q3" s="473"/>
      <c r="T3" s="32"/>
    </row>
    <row r="4" spans="2:22" ht="19.5" customHeight="1" thickBot="1">
      <c r="B4" s="489" t="s">
        <v>669</v>
      </c>
      <c r="C4" s="92"/>
      <c r="M4" s="489" t="s">
        <v>669</v>
      </c>
      <c r="N4" s="92"/>
      <c r="O4" s="76"/>
      <c r="P4" s="76"/>
    </row>
    <row r="5" spans="2:22" ht="19.5" customHeight="1">
      <c r="B5" s="490" t="s">
        <v>723</v>
      </c>
      <c r="C5" s="520"/>
      <c r="M5" s="491" t="s">
        <v>734</v>
      </c>
      <c r="N5" s="520"/>
      <c r="O5" s="76"/>
      <c r="P5" s="76"/>
    </row>
    <row r="6" spans="2:22" ht="19.5" customHeight="1" thickBot="1">
      <c r="B6" s="492" t="s">
        <v>591</v>
      </c>
      <c r="C6" s="493">
        <f>'別紙1-3'!D12</f>
        <v>0</v>
      </c>
      <c r="M6" s="494" t="s">
        <v>750</v>
      </c>
      <c r="N6" s="493">
        <f>'別紙1-3'!AA12</f>
        <v>0</v>
      </c>
      <c r="O6" s="76"/>
      <c r="P6" s="76"/>
    </row>
    <row r="7" spans="2:22" ht="19.5" customHeight="1" thickBot="1">
      <c r="B7" s="489"/>
      <c r="C7" s="92"/>
      <c r="M7" s="489"/>
      <c r="N7" s="92"/>
      <c r="O7" s="76"/>
      <c r="P7" s="76"/>
    </row>
    <row r="8" spans="2:22" ht="19.5" customHeight="1" thickBot="1">
      <c r="B8" s="495" t="s">
        <v>640</v>
      </c>
      <c r="C8" s="496" t="s">
        <v>666</v>
      </c>
      <c r="D8" s="496" t="s">
        <v>579</v>
      </c>
      <c r="E8" s="496" t="s">
        <v>580</v>
      </c>
      <c r="F8" s="496" t="s">
        <v>581</v>
      </c>
      <c r="G8" s="497" t="s">
        <v>582</v>
      </c>
      <c r="H8" s="498" t="s">
        <v>583</v>
      </c>
      <c r="I8" s="499" t="s">
        <v>663</v>
      </c>
      <c r="J8" s="496" t="s">
        <v>665</v>
      </c>
      <c r="K8" s="500" t="s">
        <v>584</v>
      </c>
      <c r="L8" s="76"/>
      <c r="M8" s="495" t="s">
        <v>640</v>
      </c>
      <c r="N8" s="496" t="s">
        <v>666</v>
      </c>
      <c r="O8" s="496" t="s">
        <v>579</v>
      </c>
      <c r="P8" s="496" t="s">
        <v>580</v>
      </c>
      <c r="Q8" s="496" t="s">
        <v>581</v>
      </c>
      <c r="R8" s="497" t="s">
        <v>582</v>
      </c>
      <c r="S8" s="498" t="s">
        <v>583</v>
      </c>
      <c r="T8" s="499" t="s">
        <v>663</v>
      </c>
      <c r="U8" s="496" t="s">
        <v>665</v>
      </c>
      <c r="V8" s="500" t="s">
        <v>584</v>
      </c>
    </row>
    <row r="9" spans="2:22" ht="19.5" customHeight="1" thickBot="1">
      <c r="B9" s="521"/>
      <c r="C9" s="501">
        <f>(YEAR(E9)-YEAR(D9))*12+MONTH(E9)-MONTH(D9)+1</f>
        <v>1</v>
      </c>
      <c r="D9" s="137"/>
      <c r="E9" s="137"/>
      <c r="F9" s="137"/>
      <c r="G9" s="502">
        <v>2025</v>
      </c>
      <c r="H9" s="503">
        <f>IF(AND(F9&gt;=DATE(G9,4,1), F9&lt;=DATE(G9+1,3,31)), DATEDIF(MAX(D9, DATE(G9,4,1)), MIN(E9, DATE(G9+1,3,31)), "m")+1, 0)</f>
        <v>0</v>
      </c>
      <c r="I9" s="138"/>
      <c r="J9" s="504">
        <f>I9/C9</f>
        <v>0</v>
      </c>
      <c r="K9" s="505" t="str">
        <f t="shared" ref="K9:K15" si="0">IFERROR((J9*H9)/$C$5*$C$6,"")</f>
        <v/>
      </c>
      <c r="L9" s="506"/>
      <c r="M9" s="521"/>
      <c r="N9" s="501">
        <f>(YEAR(P9)-YEAR(O9))*12+MONTH(P9)-MONTH(O9)+1</f>
        <v>1</v>
      </c>
      <c r="O9" s="137"/>
      <c r="P9" s="137"/>
      <c r="Q9" s="137"/>
      <c r="R9" s="502">
        <v>2025</v>
      </c>
      <c r="S9" s="503">
        <f>IF(AND(Q9&gt;=DATE(R9,4,1), Q9&lt;=DATE(R9+1,3,31)), DATEDIF(MAX(O9, DATE(R9,4,1)), MIN(P9, DATE(R9+1,3,31)), "m")+1, 0)</f>
        <v>0</v>
      </c>
      <c r="T9" s="138"/>
      <c r="U9" s="504">
        <f>T9/N9</f>
        <v>0</v>
      </c>
      <c r="V9" s="505" t="str">
        <f t="shared" ref="V9:V15" si="1">IFERROR((U9*S9)/$N$5*$N$6,"")</f>
        <v/>
      </c>
    </row>
    <row r="10" spans="2:22" ht="19.5" customHeight="1" thickBot="1">
      <c r="B10" s="521"/>
      <c r="C10" s="501">
        <f t="shared" ref="C10:C15" si="2">(YEAR(E10)-YEAR(D10))*12+MONTH(E10)-MONTH(D10)+1</f>
        <v>1</v>
      </c>
      <c r="D10" s="137"/>
      <c r="E10" s="137"/>
      <c r="F10" s="137"/>
      <c r="G10" s="502">
        <v>2025</v>
      </c>
      <c r="H10" s="503">
        <f t="shared" ref="H10:H15" si="3">IF(AND(F10&gt;=DATE(G10,4,1), F10&lt;=DATE(G10+1,3,31)), DATEDIF(MAX(D10, DATE(G10,4,1)), MIN(E10, DATE(G10+1,3,31)), "m")+1, 0)</f>
        <v>0</v>
      </c>
      <c r="I10" s="138"/>
      <c r="J10" s="504">
        <f t="shared" ref="J10:J15" si="4">I10/C10</f>
        <v>0</v>
      </c>
      <c r="K10" s="505" t="str">
        <f t="shared" si="0"/>
        <v/>
      </c>
      <c r="L10" s="506"/>
      <c r="M10" s="521"/>
      <c r="N10" s="501">
        <f t="shared" ref="N10:N15" si="5">(YEAR(P10)-YEAR(O10))*12+MONTH(P10)-MONTH(O10)+1</f>
        <v>1</v>
      </c>
      <c r="O10" s="137"/>
      <c r="P10" s="137"/>
      <c r="Q10" s="137"/>
      <c r="R10" s="502">
        <v>2025</v>
      </c>
      <c r="S10" s="503">
        <f t="shared" ref="S10:S15" si="6">IF(AND(Q10&gt;=DATE(R10,4,1), Q10&lt;=DATE(R10+1,3,31)), DATEDIF(MAX(O10, DATE(R10,4,1)), MIN(P10, DATE(R10+1,3,31)), "m")+1, 0)</f>
        <v>0</v>
      </c>
      <c r="T10" s="138"/>
      <c r="U10" s="504">
        <f t="shared" ref="U10:U11" si="7">T10/N10</f>
        <v>0</v>
      </c>
      <c r="V10" s="505" t="str">
        <f t="shared" si="1"/>
        <v/>
      </c>
    </row>
    <row r="11" spans="2:22" ht="19.5" customHeight="1" thickBot="1">
      <c r="B11" s="521"/>
      <c r="C11" s="501">
        <f t="shared" si="2"/>
        <v>1</v>
      </c>
      <c r="D11" s="137"/>
      <c r="E11" s="137"/>
      <c r="F11" s="137"/>
      <c r="G11" s="502">
        <v>2025</v>
      </c>
      <c r="H11" s="503">
        <f t="shared" si="3"/>
        <v>0</v>
      </c>
      <c r="I11" s="138"/>
      <c r="J11" s="504">
        <f t="shared" si="4"/>
        <v>0</v>
      </c>
      <c r="K11" s="505" t="str">
        <f t="shared" si="0"/>
        <v/>
      </c>
      <c r="L11" s="506"/>
      <c r="M11" s="521"/>
      <c r="N11" s="501">
        <f t="shared" si="5"/>
        <v>1</v>
      </c>
      <c r="O11" s="137"/>
      <c r="P11" s="137"/>
      <c r="Q11" s="137"/>
      <c r="R11" s="502">
        <v>2025</v>
      </c>
      <c r="S11" s="503">
        <f t="shared" si="6"/>
        <v>0</v>
      </c>
      <c r="T11" s="138"/>
      <c r="U11" s="504">
        <f t="shared" si="7"/>
        <v>0</v>
      </c>
      <c r="V11" s="505" t="str">
        <f t="shared" si="1"/>
        <v/>
      </c>
    </row>
    <row r="12" spans="2:22" ht="19.5" customHeight="1" thickBot="1">
      <c r="B12" s="521"/>
      <c r="C12" s="501">
        <f t="shared" si="2"/>
        <v>1</v>
      </c>
      <c r="D12" s="137"/>
      <c r="E12" s="137"/>
      <c r="F12" s="137"/>
      <c r="G12" s="502">
        <v>2025</v>
      </c>
      <c r="H12" s="503">
        <f t="shared" si="3"/>
        <v>0</v>
      </c>
      <c r="I12" s="138"/>
      <c r="J12" s="504">
        <f>I12/C12</f>
        <v>0</v>
      </c>
      <c r="K12" s="505" t="str">
        <f t="shared" si="0"/>
        <v/>
      </c>
      <c r="L12" s="506"/>
      <c r="M12" s="521"/>
      <c r="N12" s="501">
        <f t="shared" si="5"/>
        <v>1</v>
      </c>
      <c r="O12" s="137"/>
      <c r="P12" s="137"/>
      <c r="Q12" s="137"/>
      <c r="R12" s="502">
        <v>2025</v>
      </c>
      <c r="S12" s="503">
        <f t="shared" si="6"/>
        <v>0</v>
      </c>
      <c r="T12" s="138"/>
      <c r="U12" s="504">
        <f>T12/N12</f>
        <v>0</v>
      </c>
      <c r="V12" s="505" t="str">
        <f t="shared" si="1"/>
        <v/>
      </c>
    </row>
    <row r="13" spans="2:22" ht="19.5" customHeight="1" thickBot="1">
      <c r="B13" s="521"/>
      <c r="C13" s="501">
        <f t="shared" si="2"/>
        <v>1</v>
      </c>
      <c r="D13" s="137"/>
      <c r="E13" s="137"/>
      <c r="F13" s="137"/>
      <c r="G13" s="502">
        <v>2025</v>
      </c>
      <c r="H13" s="503">
        <f t="shared" si="3"/>
        <v>0</v>
      </c>
      <c r="I13" s="138"/>
      <c r="J13" s="504">
        <f t="shared" si="4"/>
        <v>0</v>
      </c>
      <c r="K13" s="505" t="str">
        <f t="shared" si="0"/>
        <v/>
      </c>
      <c r="L13" s="506"/>
      <c r="M13" s="521"/>
      <c r="N13" s="501">
        <f t="shared" si="5"/>
        <v>1</v>
      </c>
      <c r="O13" s="137"/>
      <c r="P13" s="137"/>
      <c r="Q13" s="137"/>
      <c r="R13" s="502">
        <v>2025</v>
      </c>
      <c r="S13" s="503">
        <f t="shared" si="6"/>
        <v>0</v>
      </c>
      <c r="T13" s="138"/>
      <c r="U13" s="504">
        <f t="shared" ref="U13:U15" si="8">T13/N13</f>
        <v>0</v>
      </c>
      <c r="V13" s="505" t="str">
        <f t="shared" si="1"/>
        <v/>
      </c>
    </row>
    <row r="14" spans="2:22" ht="19.5" customHeight="1" thickBot="1">
      <c r="B14" s="521"/>
      <c r="C14" s="501">
        <f t="shared" si="2"/>
        <v>1</v>
      </c>
      <c r="D14" s="137"/>
      <c r="E14" s="137"/>
      <c r="F14" s="137"/>
      <c r="G14" s="502">
        <v>2025</v>
      </c>
      <c r="H14" s="503">
        <f t="shared" si="3"/>
        <v>0</v>
      </c>
      <c r="I14" s="138"/>
      <c r="J14" s="504">
        <f t="shared" si="4"/>
        <v>0</v>
      </c>
      <c r="K14" s="505" t="str">
        <f t="shared" si="0"/>
        <v/>
      </c>
      <c r="L14" s="506"/>
      <c r="M14" s="521"/>
      <c r="N14" s="501">
        <f t="shared" si="5"/>
        <v>1</v>
      </c>
      <c r="O14" s="137"/>
      <c r="P14" s="137"/>
      <c r="Q14" s="137"/>
      <c r="R14" s="502">
        <v>2025</v>
      </c>
      <c r="S14" s="503">
        <f t="shared" si="6"/>
        <v>0</v>
      </c>
      <c r="T14" s="138"/>
      <c r="U14" s="504">
        <f t="shared" si="8"/>
        <v>0</v>
      </c>
      <c r="V14" s="505" t="str">
        <f t="shared" si="1"/>
        <v/>
      </c>
    </row>
    <row r="15" spans="2:22" ht="19.5" customHeight="1" thickBot="1">
      <c r="B15" s="522"/>
      <c r="C15" s="507">
        <f t="shared" si="2"/>
        <v>1</v>
      </c>
      <c r="D15" s="139"/>
      <c r="E15" s="139"/>
      <c r="F15" s="139"/>
      <c r="G15" s="508">
        <v>2025</v>
      </c>
      <c r="H15" s="509">
        <f t="shared" si="3"/>
        <v>0</v>
      </c>
      <c r="I15" s="140"/>
      <c r="J15" s="510">
        <f t="shared" si="4"/>
        <v>0</v>
      </c>
      <c r="K15" s="511" t="str">
        <f t="shared" si="0"/>
        <v/>
      </c>
      <c r="L15" s="506"/>
      <c r="M15" s="522"/>
      <c r="N15" s="507">
        <f t="shared" si="5"/>
        <v>1</v>
      </c>
      <c r="O15" s="139"/>
      <c r="P15" s="139"/>
      <c r="Q15" s="139"/>
      <c r="R15" s="508">
        <v>2025</v>
      </c>
      <c r="S15" s="509">
        <f t="shared" si="6"/>
        <v>0</v>
      </c>
      <c r="T15" s="140"/>
      <c r="U15" s="510">
        <f t="shared" si="8"/>
        <v>0</v>
      </c>
      <c r="V15" s="511" t="str">
        <f t="shared" si="1"/>
        <v/>
      </c>
    </row>
    <row r="16" spans="2:22" ht="19.5" customHeight="1">
      <c r="D16" s="141"/>
      <c r="E16" s="141"/>
      <c r="F16" s="141"/>
      <c r="G16" s="142"/>
      <c r="H16" s="76"/>
      <c r="J16" s="512" t="s">
        <v>587</v>
      </c>
      <c r="K16" s="513">
        <f>ROUNDDOWN(SUM(K9:K15),0)</f>
        <v>0</v>
      </c>
      <c r="L16" s="514"/>
      <c r="N16" s="76"/>
      <c r="O16" s="141"/>
      <c r="P16" s="141"/>
      <c r="Q16" s="141"/>
      <c r="R16" s="142"/>
      <c r="S16" s="76"/>
      <c r="U16" s="512" t="s">
        <v>587</v>
      </c>
      <c r="V16" s="513">
        <f>ROUNDDOWN(SUM(V9:V15),0)</f>
        <v>0</v>
      </c>
    </row>
    <row r="17" spans="2:20" ht="19.5" customHeight="1" thickBot="1">
      <c r="B17" s="489" t="s">
        <v>667</v>
      </c>
      <c r="D17" s="26"/>
      <c r="E17" s="26"/>
      <c r="F17" s="121"/>
      <c r="G17" s="142"/>
      <c r="H17" s="76"/>
      <c r="M17" s="489" t="s">
        <v>667</v>
      </c>
      <c r="N17" s="76"/>
      <c r="Q17" s="121"/>
    </row>
    <row r="18" spans="2:20" ht="19.5" customHeight="1">
      <c r="B18" s="474" t="s">
        <v>577</v>
      </c>
      <c r="C18" s="515" t="s">
        <v>629</v>
      </c>
      <c r="D18" s="476" t="s">
        <v>646</v>
      </c>
      <c r="E18" s="478" t="s">
        <v>585</v>
      </c>
      <c r="F18" s="477" t="s">
        <v>647</v>
      </c>
      <c r="M18" s="474" t="s">
        <v>577</v>
      </c>
      <c r="N18" s="515" t="s">
        <v>629</v>
      </c>
      <c r="O18" s="476" t="s">
        <v>646</v>
      </c>
      <c r="P18" s="478" t="s">
        <v>585</v>
      </c>
      <c r="Q18" s="477" t="s">
        <v>647</v>
      </c>
    </row>
    <row r="19" spans="2:20" ht="19.5" customHeight="1">
      <c r="B19" s="86"/>
      <c r="C19" s="94"/>
      <c r="D19" s="122"/>
      <c r="E19" s="220"/>
      <c r="F19" s="516">
        <f>D19*E19</f>
        <v>0</v>
      </c>
      <c r="M19" s="86"/>
      <c r="N19" s="87"/>
      <c r="O19" s="122"/>
      <c r="P19" s="220"/>
      <c r="Q19" s="516">
        <f>O19*P19</f>
        <v>0</v>
      </c>
    </row>
    <row r="20" spans="2:20" ht="19.5" customHeight="1">
      <c r="B20" s="86"/>
      <c r="C20" s="94"/>
      <c r="D20" s="122"/>
      <c r="E20" s="220"/>
      <c r="F20" s="516">
        <f t="shared" ref="F20:F35" si="9">D20*E20</f>
        <v>0</v>
      </c>
      <c r="M20" s="86"/>
      <c r="N20" s="87"/>
      <c r="O20" s="122"/>
      <c r="P20" s="220"/>
      <c r="Q20" s="516">
        <f t="shared" ref="Q20:Q35" si="10">O20*P20</f>
        <v>0</v>
      </c>
    </row>
    <row r="21" spans="2:20" ht="19.5" customHeight="1">
      <c r="B21" s="86"/>
      <c r="C21" s="94"/>
      <c r="D21" s="122"/>
      <c r="E21" s="220"/>
      <c r="F21" s="516">
        <f t="shared" si="9"/>
        <v>0</v>
      </c>
      <c r="M21" s="86"/>
      <c r="N21" s="87"/>
      <c r="O21" s="122"/>
      <c r="P21" s="220"/>
      <c r="Q21" s="516">
        <f t="shared" si="10"/>
        <v>0</v>
      </c>
    </row>
    <row r="22" spans="2:20" ht="19.5" customHeight="1">
      <c r="B22" s="86"/>
      <c r="C22" s="94"/>
      <c r="D22" s="122"/>
      <c r="E22" s="220"/>
      <c r="F22" s="516">
        <f t="shared" si="9"/>
        <v>0</v>
      </c>
      <c r="M22" s="86"/>
      <c r="N22" s="87"/>
      <c r="O22" s="122"/>
      <c r="P22" s="220"/>
      <c r="Q22" s="516">
        <f t="shared" si="10"/>
        <v>0</v>
      </c>
    </row>
    <row r="23" spans="2:20" ht="19.5" customHeight="1">
      <c r="B23" s="86"/>
      <c r="C23" s="94"/>
      <c r="D23" s="122"/>
      <c r="E23" s="220"/>
      <c r="F23" s="516">
        <f t="shared" si="9"/>
        <v>0</v>
      </c>
      <c r="M23" s="86"/>
      <c r="N23" s="87"/>
      <c r="O23" s="122"/>
      <c r="P23" s="220"/>
      <c r="Q23" s="516">
        <f t="shared" si="10"/>
        <v>0</v>
      </c>
    </row>
    <row r="24" spans="2:20" ht="19.5" customHeight="1">
      <c r="B24" s="86"/>
      <c r="C24" s="94"/>
      <c r="D24" s="122"/>
      <c r="E24" s="220"/>
      <c r="F24" s="516">
        <f t="shared" si="9"/>
        <v>0</v>
      </c>
      <c r="M24" s="86"/>
      <c r="N24" s="87"/>
      <c r="O24" s="122"/>
      <c r="P24" s="220"/>
      <c r="Q24" s="516">
        <f t="shared" si="10"/>
        <v>0</v>
      </c>
    </row>
    <row r="25" spans="2:20" ht="19.5" customHeight="1">
      <c r="B25" s="86"/>
      <c r="C25" s="94"/>
      <c r="D25" s="122"/>
      <c r="E25" s="220"/>
      <c r="F25" s="516">
        <f t="shared" si="9"/>
        <v>0</v>
      </c>
      <c r="M25" s="86"/>
      <c r="N25" s="87"/>
      <c r="O25" s="122"/>
      <c r="P25" s="220"/>
      <c r="Q25" s="516">
        <f t="shared" si="10"/>
        <v>0</v>
      </c>
    </row>
    <row r="26" spans="2:20" ht="19.5" customHeight="1">
      <c r="B26" s="86"/>
      <c r="C26" s="94"/>
      <c r="D26" s="122"/>
      <c r="E26" s="220"/>
      <c r="F26" s="516">
        <f t="shared" si="9"/>
        <v>0</v>
      </c>
      <c r="M26" s="86"/>
      <c r="N26" s="87"/>
      <c r="O26" s="122"/>
      <c r="P26" s="220"/>
      <c r="Q26" s="516">
        <f t="shared" si="10"/>
        <v>0</v>
      </c>
    </row>
    <row r="27" spans="2:20" ht="19.5" customHeight="1">
      <c r="B27" s="86"/>
      <c r="C27" s="94"/>
      <c r="D27" s="122"/>
      <c r="E27" s="220"/>
      <c r="F27" s="516">
        <f t="shared" si="9"/>
        <v>0</v>
      </c>
      <c r="M27" s="86"/>
      <c r="N27" s="87"/>
      <c r="O27" s="122"/>
      <c r="P27" s="220"/>
      <c r="Q27" s="516">
        <f t="shared" si="10"/>
        <v>0</v>
      </c>
    </row>
    <row r="28" spans="2:20" ht="19.5" customHeight="1">
      <c r="B28" s="86"/>
      <c r="C28" s="94"/>
      <c r="D28" s="122"/>
      <c r="E28" s="220"/>
      <c r="F28" s="516">
        <f t="shared" si="9"/>
        <v>0</v>
      </c>
      <c r="G28" s="142"/>
      <c r="H28" s="76"/>
      <c r="M28" s="86"/>
      <c r="N28" s="87"/>
      <c r="O28" s="122"/>
      <c r="P28" s="220"/>
      <c r="Q28" s="516">
        <f t="shared" si="10"/>
        <v>0</v>
      </c>
      <c r="R28" s="76"/>
      <c r="T28" s="517"/>
    </row>
    <row r="29" spans="2:20" ht="19.5" customHeight="1">
      <c r="B29" s="86"/>
      <c r="C29" s="94"/>
      <c r="D29" s="122"/>
      <c r="E29" s="220"/>
      <c r="F29" s="516">
        <f t="shared" si="9"/>
        <v>0</v>
      </c>
      <c r="M29" s="86"/>
      <c r="N29" s="87"/>
      <c r="O29" s="122"/>
      <c r="P29" s="220"/>
      <c r="Q29" s="516">
        <f t="shared" si="10"/>
        <v>0</v>
      </c>
    </row>
    <row r="30" spans="2:20" ht="19.5" customHeight="1">
      <c r="B30" s="86"/>
      <c r="C30" s="94"/>
      <c r="D30" s="122"/>
      <c r="E30" s="220"/>
      <c r="F30" s="516">
        <f t="shared" si="9"/>
        <v>0</v>
      </c>
      <c r="J30" s="518"/>
      <c r="K30" s="518"/>
      <c r="L30" s="518"/>
      <c r="M30" s="86"/>
      <c r="N30" s="87"/>
      <c r="O30" s="122"/>
      <c r="P30" s="220"/>
      <c r="Q30" s="516">
        <f t="shared" si="10"/>
        <v>0</v>
      </c>
    </row>
    <row r="31" spans="2:20" ht="19.5" customHeight="1">
      <c r="B31" s="86"/>
      <c r="C31" s="94"/>
      <c r="D31" s="122"/>
      <c r="E31" s="220"/>
      <c r="F31" s="516">
        <f t="shared" si="9"/>
        <v>0</v>
      </c>
      <c r="M31" s="86"/>
      <c r="N31" s="87"/>
      <c r="O31" s="122"/>
      <c r="P31" s="220"/>
      <c r="Q31" s="516">
        <f t="shared" si="10"/>
        <v>0</v>
      </c>
    </row>
    <row r="32" spans="2:20" ht="19.5" customHeight="1">
      <c r="B32" s="86"/>
      <c r="C32" s="94"/>
      <c r="D32" s="122"/>
      <c r="E32" s="220"/>
      <c r="F32" s="516">
        <f t="shared" si="9"/>
        <v>0</v>
      </c>
      <c r="M32" s="86"/>
      <c r="N32" s="87"/>
      <c r="O32" s="122"/>
      <c r="P32" s="220"/>
      <c r="Q32" s="516">
        <f t="shared" si="10"/>
        <v>0</v>
      </c>
    </row>
    <row r="33" spans="2:17" ht="19.5" customHeight="1">
      <c r="B33" s="95"/>
      <c r="C33" s="94"/>
      <c r="D33" s="96"/>
      <c r="E33" s="220"/>
      <c r="F33" s="516">
        <f t="shared" si="9"/>
        <v>0</v>
      </c>
      <c r="M33" s="95"/>
      <c r="N33" s="87"/>
      <c r="O33" s="96"/>
      <c r="P33" s="220"/>
      <c r="Q33" s="516">
        <f t="shared" si="10"/>
        <v>0</v>
      </c>
    </row>
    <row r="34" spans="2:17" ht="19.5" customHeight="1">
      <c r="B34" s="86"/>
      <c r="C34" s="94"/>
      <c r="D34" s="97"/>
      <c r="E34" s="220"/>
      <c r="F34" s="516">
        <f t="shared" si="9"/>
        <v>0</v>
      </c>
      <c r="M34" s="86"/>
      <c r="N34" s="87"/>
      <c r="O34" s="97"/>
      <c r="P34" s="220"/>
      <c r="Q34" s="516">
        <f t="shared" si="10"/>
        <v>0</v>
      </c>
    </row>
    <row r="35" spans="2:17" ht="19.5" customHeight="1" thickBot="1">
      <c r="B35" s="98"/>
      <c r="C35" s="99"/>
      <c r="D35" s="100"/>
      <c r="E35" s="222"/>
      <c r="F35" s="519">
        <f t="shared" si="9"/>
        <v>0</v>
      </c>
      <c r="M35" s="98"/>
      <c r="N35" s="89"/>
      <c r="O35" s="100"/>
      <c r="P35" s="222"/>
      <c r="Q35" s="519">
        <f t="shared" si="10"/>
        <v>0</v>
      </c>
    </row>
    <row r="36" spans="2:17" ht="19.5" customHeight="1">
      <c r="B36" s="76"/>
      <c r="D36" s="26"/>
      <c r="E36" s="482" t="s">
        <v>586</v>
      </c>
      <c r="F36" s="483">
        <f>ROUNDDOWN(SUM(F19:F35),0)</f>
        <v>0</v>
      </c>
      <c r="M36" s="76"/>
      <c r="N36" s="76"/>
      <c r="P36" s="482" t="s">
        <v>586</v>
      </c>
      <c r="Q36" s="483">
        <f>ROUNDDOWN(SUM(Q19:Q35),0)</f>
        <v>0</v>
      </c>
    </row>
    <row r="49" spans="2:16">
      <c r="F49" s="76"/>
      <c r="O49" s="76"/>
      <c r="P49" s="76"/>
    </row>
    <row r="50" spans="2:16">
      <c r="B50" s="145"/>
      <c r="C50" s="141"/>
      <c r="D50" s="141"/>
      <c r="E50" s="141"/>
      <c r="F50" s="142"/>
      <c r="G50" s="76"/>
      <c r="I50" s="144"/>
    </row>
  </sheetData>
  <sheetProtection algorithmName="SHA-512" hashValue="U91MLGSvsbHGnUIhq6m7NUrechamUrf5Y2CRELY8f32mdKTbwKqfPpLyvy04Z7lT96skEPDBc1BtxvH3VuqKoA==" saltValue="Kq4Gd0V+h/hXrIAqcuPdgQ==" spinCount="100000" sheet="1" objects="1" scenarios="1"/>
  <mergeCells count="2">
    <mergeCell ref="J2:K2"/>
    <mergeCell ref="U2:V2"/>
  </mergeCells>
  <phoneticPr fontId="2"/>
  <dataValidations count="1">
    <dataValidation type="textLength" operator="lessThan" allowBlank="1" showInputMessage="1" showErrorMessage="1" sqref="N19:N35 B9:B15 C19:C35 M9:M15" xr:uid="{BF206CDC-68AB-42C9-8D03-7F0400862C74}">
      <formula1>35</formula1>
    </dataValidation>
  </dataValidations>
  <hyperlinks>
    <hyperlink ref="J1" location="'基本情報シート(※ここから入力作成始めてください)'!A1" display="基本情報シートに戻る" xr:uid="{2AAA4B4C-5592-454E-86B6-E8BD7A6D9CF0}"/>
    <hyperlink ref="H1" location="'別紙1-2 '!Print_Area" display="別紙1-2に戻る" xr:uid="{5C95E6B7-C862-4FD4-9BFE-28B38C357338}"/>
    <hyperlink ref="M1" location="チェックリスト!A1" display="チェックリストに戻る" xr:uid="{C86BBF95-B691-460F-AF3D-4925692E0EDF}"/>
  </hyperlinks>
  <pageMargins left="0.70866141732283472" right="0.51181102362204722" top="0.74803149606299213" bottom="0.35433070866141736" header="0.31496062992125984" footer="0.31496062992125984"/>
  <pageSetup paperSize="9" scale="70" orientation="landscape" r:id="rId1"/>
  <colBreaks count="1" manualBreakCount="1">
    <brk id="11" min="1" max="32" man="1"/>
  </col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5D41E-C4D3-4ED1-BE38-B07292AF1E3A}">
  <sheetPr>
    <tabColor rgb="FFFF0000"/>
  </sheetPr>
  <dimension ref="B1:L28"/>
  <sheetViews>
    <sheetView view="pageBreakPreview" zoomScale="85" zoomScaleNormal="85" zoomScaleSheetLayoutView="85" workbookViewId="0">
      <selection activeCell="C2" sqref="C2"/>
    </sheetView>
  </sheetViews>
  <sheetFormatPr defaultColWidth="9" defaultRowHeight="18.75"/>
  <cols>
    <col min="1" max="1" width="7" style="26" customWidth="1"/>
    <col min="2" max="2" width="17.5" style="26" customWidth="1"/>
    <col min="3" max="3" width="31.375" style="26" customWidth="1"/>
    <col min="4" max="5" width="16.25" style="26" customWidth="1"/>
    <col min="6" max="6" width="17.5" style="26" customWidth="1"/>
    <col min="7" max="7" width="7" style="26" customWidth="1"/>
    <col min="8" max="8" width="17.5" style="26" customWidth="1"/>
    <col min="9" max="9" width="31.375" style="26" customWidth="1"/>
    <col min="10" max="11" width="16.125" style="26" customWidth="1"/>
    <col min="12" max="12" width="17.5" style="26" customWidth="1"/>
    <col min="13" max="16384" width="9" style="26"/>
  </cols>
  <sheetData>
    <row r="1" spans="2:12" ht="26.25" customHeight="1">
      <c r="E1" s="32" t="s">
        <v>562</v>
      </c>
      <c r="F1" s="77" t="s">
        <v>604</v>
      </c>
      <c r="H1" s="32" t="s">
        <v>332</v>
      </c>
    </row>
    <row r="2" spans="2:12" ht="41.25" customHeight="1">
      <c r="B2" s="471" t="s">
        <v>614</v>
      </c>
      <c r="D2" s="473"/>
      <c r="H2" s="471" t="s">
        <v>671</v>
      </c>
      <c r="J2" s="473"/>
    </row>
    <row r="3" spans="2:12" ht="19.5" thickBot="1">
      <c r="B3" s="26" t="s">
        <v>724</v>
      </c>
      <c r="F3" s="121"/>
      <c r="H3" s="26" t="s">
        <v>724</v>
      </c>
      <c r="L3" s="121"/>
    </row>
    <row r="4" spans="2:12">
      <c r="B4" s="474" t="s">
        <v>602</v>
      </c>
      <c r="C4" s="515" t="s">
        <v>613</v>
      </c>
      <c r="D4" s="476" t="s">
        <v>646</v>
      </c>
      <c r="E4" s="478" t="s">
        <v>293</v>
      </c>
      <c r="F4" s="477" t="s">
        <v>648</v>
      </c>
      <c r="H4" s="474" t="s">
        <v>602</v>
      </c>
      <c r="I4" s="515" t="s">
        <v>613</v>
      </c>
      <c r="J4" s="476" t="s">
        <v>646</v>
      </c>
      <c r="K4" s="478" t="s">
        <v>293</v>
      </c>
      <c r="L4" s="477" t="s">
        <v>648</v>
      </c>
    </row>
    <row r="5" spans="2:12">
      <c r="B5" s="102"/>
      <c r="C5" s="87"/>
      <c r="D5" s="122"/>
      <c r="E5" s="220"/>
      <c r="F5" s="480">
        <f>D5*E5</f>
        <v>0</v>
      </c>
      <c r="H5" s="102"/>
      <c r="I5" s="87"/>
      <c r="J5" s="122"/>
      <c r="K5" s="220"/>
      <c r="L5" s="480">
        <f t="shared" ref="L5:L14" si="0">J5*K5</f>
        <v>0</v>
      </c>
    </row>
    <row r="6" spans="2:12">
      <c r="B6" s="102"/>
      <c r="C6" s="87"/>
      <c r="D6" s="122"/>
      <c r="E6" s="220"/>
      <c r="F6" s="480">
        <f t="shared" ref="F6:F14" si="1">D6*E6</f>
        <v>0</v>
      </c>
      <c r="H6" s="102"/>
      <c r="I6" s="87"/>
      <c r="J6" s="122"/>
      <c r="K6" s="220"/>
      <c r="L6" s="480">
        <f t="shared" si="0"/>
        <v>0</v>
      </c>
    </row>
    <row r="7" spans="2:12">
      <c r="B7" s="102"/>
      <c r="C7" s="87"/>
      <c r="D7" s="122"/>
      <c r="E7" s="220"/>
      <c r="F7" s="480">
        <f t="shared" si="1"/>
        <v>0</v>
      </c>
      <c r="H7" s="102"/>
      <c r="I7" s="87"/>
      <c r="J7" s="122"/>
      <c r="K7" s="220"/>
      <c r="L7" s="480">
        <f t="shared" si="0"/>
        <v>0</v>
      </c>
    </row>
    <row r="8" spans="2:12">
      <c r="B8" s="102"/>
      <c r="C8" s="87"/>
      <c r="D8" s="122"/>
      <c r="E8" s="220"/>
      <c r="F8" s="480">
        <f t="shared" si="1"/>
        <v>0</v>
      </c>
      <c r="H8" s="102"/>
      <c r="I8" s="87"/>
      <c r="J8" s="122"/>
      <c r="K8" s="220"/>
      <c r="L8" s="480">
        <f t="shared" si="0"/>
        <v>0</v>
      </c>
    </row>
    <row r="9" spans="2:12">
      <c r="B9" s="102"/>
      <c r="C9" s="87"/>
      <c r="D9" s="122"/>
      <c r="E9" s="220"/>
      <c r="F9" s="480">
        <f t="shared" ref="F9:F11" si="2">D9*E9</f>
        <v>0</v>
      </c>
      <c r="H9" s="102"/>
      <c r="I9" s="87"/>
      <c r="J9" s="122"/>
      <c r="K9" s="220"/>
      <c r="L9" s="480">
        <f t="shared" ref="L9:L11" si="3">J9*K9</f>
        <v>0</v>
      </c>
    </row>
    <row r="10" spans="2:12">
      <c r="B10" s="102"/>
      <c r="C10" s="87"/>
      <c r="D10" s="122"/>
      <c r="E10" s="220"/>
      <c r="F10" s="480">
        <f t="shared" si="2"/>
        <v>0</v>
      </c>
      <c r="H10" s="102"/>
      <c r="I10" s="87"/>
      <c r="J10" s="122"/>
      <c r="K10" s="220"/>
      <c r="L10" s="480">
        <f t="shared" si="3"/>
        <v>0</v>
      </c>
    </row>
    <row r="11" spans="2:12">
      <c r="B11" s="102"/>
      <c r="C11" s="87"/>
      <c r="D11" s="122"/>
      <c r="E11" s="220"/>
      <c r="F11" s="480">
        <f t="shared" si="2"/>
        <v>0</v>
      </c>
      <c r="H11" s="102"/>
      <c r="I11" s="87"/>
      <c r="J11" s="122"/>
      <c r="K11" s="220"/>
      <c r="L11" s="480">
        <f t="shared" si="3"/>
        <v>0</v>
      </c>
    </row>
    <row r="12" spans="2:12">
      <c r="B12" s="526"/>
      <c r="C12" s="91"/>
      <c r="D12" s="136"/>
      <c r="E12" s="219"/>
      <c r="F12" s="479">
        <f t="shared" si="1"/>
        <v>0</v>
      </c>
      <c r="H12" s="526"/>
      <c r="I12" s="91"/>
      <c r="J12" s="136"/>
      <c r="K12" s="219"/>
      <c r="L12" s="479">
        <f t="shared" si="0"/>
        <v>0</v>
      </c>
    </row>
    <row r="13" spans="2:12">
      <c r="B13" s="102"/>
      <c r="C13" s="87"/>
      <c r="D13" s="122"/>
      <c r="E13" s="220"/>
      <c r="F13" s="480">
        <f t="shared" si="1"/>
        <v>0</v>
      </c>
      <c r="H13" s="102"/>
      <c r="I13" s="87"/>
      <c r="J13" s="122"/>
      <c r="K13" s="220"/>
      <c r="L13" s="480">
        <f t="shared" si="0"/>
        <v>0</v>
      </c>
    </row>
    <row r="14" spans="2:12" ht="19.5" thickBot="1">
      <c r="B14" s="120"/>
      <c r="C14" s="89"/>
      <c r="D14" s="100"/>
      <c r="E14" s="222"/>
      <c r="F14" s="481">
        <f t="shared" si="1"/>
        <v>0</v>
      </c>
      <c r="H14" s="120"/>
      <c r="I14" s="89"/>
      <c r="J14" s="100"/>
      <c r="K14" s="222"/>
      <c r="L14" s="481">
        <f t="shared" si="0"/>
        <v>0</v>
      </c>
    </row>
    <row r="15" spans="2:12" ht="24">
      <c r="B15" s="523"/>
      <c r="C15" s="378"/>
      <c r="D15" s="127"/>
      <c r="E15" s="482" t="s">
        <v>294</v>
      </c>
      <c r="F15" s="524">
        <f>ROUNDDOWN(SUM(F5:F14),0)</f>
        <v>0</v>
      </c>
      <c r="H15" s="523"/>
      <c r="I15" s="378"/>
      <c r="J15" s="127"/>
      <c r="K15" s="482" t="s">
        <v>294</v>
      </c>
      <c r="L15" s="525">
        <f>ROUNDDOWN(SUM(L5:L14),0)</f>
        <v>0</v>
      </c>
    </row>
    <row r="16" spans="2:12" ht="19.5" thickBot="1"/>
    <row r="17" spans="2:12">
      <c r="B17" s="474" t="s">
        <v>602</v>
      </c>
      <c r="C17" s="515" t="s">
        <v>615</v>
      </c>
      <c r="D17" s="476" t="s">
        <v>646</v>
      </c>
      <c r="E17" s="478" t="s">
        <v>293</v>
      </c>
      <c r="F17" s="477" t="s">
        <v>648</v>
      </c>
      <c r="H17" s="474" t="s">
        <v>602</v>
      </c>
      <c r="I17" s="515" t="s">
        <v>615</v>
      </c>
      <c r="J17" s="476" t="s">
        <v>646</v>
      </c>
      <c r="K17" s="478" t="s">
        <v>293</v>
      </c>
      <c r="L17" s="477" t="s">
        <v>648</v>
      </c>
    </row>
    <row r="18" spans="2:12">
      <c r="B18" s="102"/>
      <c r="C18" s="87"/>
      <c r="D18" s="122"/>
      <c r="E18" s="220"/>
      <c r="F18" s="480">
        <f t="shared" ref="F18:F27" si="4">D18*E18</f>
        <v>0</v>
      </c>
      <c r="H18" s="86"/>
      <c r="I18" s="87"/>
      <c r="J18" s="122"/>
      <c r="K18" s="220"/>
      <c r="L18" s="480">
        <f t="shared" ref="L18:L27" si="5">J18*K18</f>
        <v>0</v>
      </c>
    </row>
    <row r="19" spans="2:12">
      <c r="B19" s="102"/>
      <c r="C19" s="87"/>
      <c r="D19" s="122"/>
      <c r="E19" s="220"/>
      <c r="F19" s="480">
        <f t="shared" si="4"/>
        <v>0</v>
      </c>
      <c r="H19" s="86"/>
      <c r="I19" s="87"/>
      <c r="J19" s="122"/>
      <c r="K19" s="220"/>
      <c r="L19" s="480">
        <f t="shared" si="5"/>
        <v>0</v>
      </c>
    </row>
    <row r="20" spans="2:12">
      <c r="B20" s="102"/>
      <c r="C20" s="87"/>
      <c r="D20" s="122"/>
      <c r="E20" s="220"/>
      <c r="F20" s="480">
        <f t="shared" si="4"/>
        <v>0</v>
      </c>
      <c r="H20" s="86"/>
      <c r="I20" s="87"/>
      <c r="J20" s="122"/>
      <c r="K20" s="220"/>
      <c r="L20" s="480">
        <f t="shared" si="5"/>
        <v>0</v>
      </c>
    </row>
    <row r="21" spans="2:12">
      <c r="B21" s="102"/>
      <c r="C21" s="87"/>
      <c r="D21" s="122"/>
      <c r="E21" s="220"/>
      <c r="F21" s="480">
        <f t="shared" si="4"/>
        <v>0</v>
      </c>
      <c r="H21" s="86"/>
      <c r="I21" s="87"/>
      <c r="J21" s="122"/>
      <c r="K21" s="220"/>
      <c r="L21" s="480">
        <f t="shared" si="5"/>
        <v>0</v>
      </c>
    </row>
    <row r="22" spans="2:12">
      <c r="B22" s="102"/>
      <c r="C22" s="87"/>
      <c r="D22" s="122"/>
      <c r="E22" s="220"/>
      <c r="F22" s="480">
        <f t="shared" si="4"/>
        <v>0</v>
      </c>
      <c r="H22" s="86"/>
      <c r="I22" s="87"/>
      <c r="J22" s="122"/>
      <c r="K22" s="220"/>
      <c r="L22" s="480">
        <f t="shared" si="5"/>
        <v>0</v>
      </c>
    </row>
    <row r="23" spans="2:12">
      <c r="B23" s="102"/>
      <c r="C23" s="87"/>
      <c r="D23" s="122"/>
      <c r="E23" s="220"/>
      <c r="F23" s="480">
        <f t="shared" si="4"/>
        <v>0</v>
      </c>
      <c r="H23" s="86"/>
      <c r="I23" s="87"/>
      <c r="J23" s="122"/>
      <c r="K23" s="220"/>
      <c r="L23" s="480">
        <f t="shared" si="5"/>
        <v>0</v>
      </c>
    </row>
    <row r="24" spans="2:12">
      <c r="B24" s="102"/>
      <c r="C24" s="87"/>
      <c r="D24" s="122"/>
      <c r="E24" s="220"/>
      <c r="F24" s="480">
        <f t="shared" si="4"/>
        <v>0</v>
      </c>
      <c r="H24" s="86"/>
      <c r="I24" s="87"/>
      <c r="J24" s="122"/>
      <c r="K24" s="220"/>
      <c r="L24" s="480">
        <f t="shared" si="5"/>
        <v>0</v>
      </c>
    </row>
    <row r="25" spans="2:12">
      <c r="B25" s="102"/>
      <c r="C25" s="94"/>
      <c r="D25" s="96"/>
      <c r="E25" s="220"/>
      <c r="F25" s="480">
        <f t="shared" si="4"/>
        <v>0</v>
      </c>
      <c r="H25" s="95"/>
      <c r="I25" s="94"/>
      <c r="J25" s="96"/>
      <c r="K25" s="220"/>
      <c r="L25" s="480">
        <f t="shared" si="5"/>
        <v>0</v>
      </c>
    </row>
    <row r="26" spans="2:12">
      <c r="B26" s="102"/>
      <c r="C26" s="94"/>
      <c r="D26" s="97"/>
      <c r="E26" s="220"/>
      <c r="F26" s="480">
        <f t="shared" si="4"/>
        <v>0</v>
      </c>
      <c r="H26" s="86"/>
      <c r="I26" s="94"/>
      <c r="J26" s="97"/>
      <c r="K26" s="220"/>
      <c r="L26" s="480">
        <f t="shared" si="5"/>
        <v>0</v>
      </c>
    </row>
    <row r="27" spans="2:12" ht="19.5" thickBot="1">
      <c r="B27" s="120"/>
      <c r="C27" s="99"/>
      <c r="D27" s="100"/>
      <c r="E27" s="222"/>
      <c r="F27" s="481">
        <f t="shared" si="4"/>
        <v>0</v>
      </c>
      <c r="H27" s="98"/>
      <c r="I27" s="99"/>
      <c r="J27" s="100"/>
      <c r="K27" s="222"/>
      <c r="L27" s="481">
        <f t="shared" si="5"/>
        <v>0</v>
      </c>
    </row>
    <row r="28" spans="2:12" ht="24">
      <c r="E28" s="482" t="s">
        <v>294</v>
      </c>
      <c r="F28" s="483">
        <f>ROUNDDOWN(SUM(F18:F27),0)</f>
        <v>0</v>
      </c>
      <c r="K28" s="482" t="s">
        <v>294</v>
      </c>
      <c r="L28" s="483">
        <f>ROUNDDOWN(SUM(L18:L27),0)</f>
        <v>0</v>
      </c>
    </row>
  </sheetData>
  <sheetProtection algorithmName="SHA-512" hashValue="gBGa1MHcSlOQxyLZFCxC46/Ml1F3K+bZ/VIvqQU5uVpTgSNUvtumek4FEaiPg5K1Es55hzJ/L50MDmEukPaJCw==" saltValue="9d71DMDVMMbcqs7+7ra74w==" spinCount="100000" sheet="1" objects="1" scenarios="1"/>
  <phoneticPr fontId="2"/>
  <dataValidations count="1">
    <dataValidation type="textLength" operator="lessThan" allowBlank="1" showInputMessage="1" showErrorMessage="1" sqref="I18:I27 C18:C27 I5:I14 C5:C14" xr:uid="{13F72CB6-A60F-435E-B65A-9FC55CBA6AE9}">
      <formula1>35</formula1>
    </dataValidation>
  </dataValidations>
  <hyperlinks>
    <hyperlink ref="H1" location="チェックリスト!A1" display="チェックリストに戻る" xr:uid="{1BDF8FEA-EA45-4CC4-A925-EF7FE8C581B0}"/>
    <hyperlink ref="F1" location="'基本情報シート(※ここから入力作成始めてください)'!A1" display="基本情報シートに戻る" xr:uid="{E5549189-8A35-4EAD-9C63-BBB2CFFFD8C0}"/>
    <hyperlink ref="E1" location="'別紙1-2 '!Print_Area" display="別紙1-2に戻る" xr:uid="{D914ECD6-C625-457B-BE19-5D35CCB02C74}"/>
  </hyperlinks>
  <pageMargins left="0.70866141732283472" right="0.51181102362204722" top="0.74803149606299213" bottom="0.74803149606299213" header="0.31496062992125984" footer="0.31496062992125984"/>
  <pageSetup paperSize="9" scale="85" orientation="portrait" r:id="rId1"/>
  <colBreaks count="1" manualBreakCount="1">
    <brk id="6" max="1048575" man="1"/>
  </col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BD34D-581E-4415-9E10-905B9890D76F}">
  <sheetPr>
    <tabColor rgb="FFFF0000"/>
  </sheetPr>
  <dimension ref="B1:V46"/>
  <sheetViews>
    <sheetView view="pageBreakPreview" topLeftCell="H1" zoomScale="85" zoomScaleNormal="98" zoomScaleSheetLayoutView="85" workbookViewId="0">
      <selection activeCell="O11" sqref="O11:P11"/>
    </sheetView>
  </sheetViews>
  <sheetFormatPr defaultColWidth="9" defaultRowHeight="18.75"/>
  <cols>
    <col min="1" max="1" width="6.875" style="26" customWidth="1"/>
    <col min="2" max="2" width="31.375" style="26" customWidth="1"/>
    <col min="3" max="4" width="16" style="76" customWidth="1"/>
    <col min="5" max="6" width="16" style="26" customWidth="1"/>
    <col min="7" max="7" width="10" style="26" customWidth="1"/>
    <col min="8" max="11" width="15.875" style="26" customWidth="1"/>
    <col min="12" max="12" width="6.875" style="26" customWidth="1"/>
    <col min="13" max="13" width="31.25" style="26" customWidth="1"/>
    <col min="14" max="17" width="16" style="26" customWidth="1"/>
    <col min="18" max="18" width="10" style="26" customWidth="1"/>
    <col min="19" max="22" width="15.875" style="26" customWidth="1"/>
    <col min="23" max="16384" width="9" style="26"/>
  </cols>
  <sheetData>
    <row r="1" spans="2:22" ht="16.5" customHeight="1">
      <c r="H1" s="32" t="s">
        <v>562</v>
      </c>
      <c r="J1" s="77" t="s">
        <v>604</v>
      </c>
      <c r="M1" s="32" t="s">
        <v>332</v>
      </c>
    </row>
    <row r="2" spans="2:22" ht="32.25" customHeight="1">
      <c r="B2" s="488" t="s">
        <v>592</v>
      </c>
      <c r="I2" s="26" t="s">
        <v>588</v>
      </c>
      <c r="J2" s="947">
        <f>E36+K16</f>
        <v>0</v>
      </c>
      <c r="K2" s="948"/>
      <c r="M2" s="488" t="s">
        <v>593</v>
      </c>
      <c r="O2" s="76"/>
      <c r="Q2" s="26" t="s">
        <v>588</v>
      </c>
      <c r="R2" s="949">
        <f>P36+V16</f>
        <v>0</v>
      </c>
      <c r="S2" s="950"/>
      <c r="T2" s="26" t="s">
        <v>241</v>
      </c>
    </row>
    <row r="3" spans="2:22" ht="18" customHeight="1">
      <c r="B3" s="26" t="s">
        <v>724</v>
      </c>
      <c r="E3" s="473"/>
      <c r="H3" s="32"/>
      <c r="M3" s="26" t="s">
        <v>724</v>
      </c>
      <c r="O3" s="76"/>
      <c r="P3" s="473"/>
      <c r="S3" s="32"/>
      <c r="T3" s="32"/>
    </row>
    <row r="4" spans="2:22" ht="18" customHeight="1" thickBot="1">
      <c r="B4" s="489" t="s">
        <v>669</v>
      </c>
      <c r="C4" s="92"/>
      <c r="E4" s="76"/>
      <c r="M4" s="489" t="s">
        <v>669</v>
      </c>
      <c r="N4" s="92"/>
      <c r="O4" s="76"/>
      <c r="P4" s="76"/>
    </row>
    <row r="5" spans="2:22" ht="18" customHeight="1">
      <c r="B5" s="490" t="s">
        <v>723</v>
      </c>
      <c r="C5" s="520"/>
      <c r="E5" s="76"/>
      <c r="M5" s="491" t="s">
        <v>734</v>
      </c>
      <c r="N5" s="520"/>
      <c r="O5" s="76"/>
      <c r="P5" s="76"/>
    </row>
    <row r="6" spans="2:22" ht="18" customHeight="1" thickBot="1">
      <c r="B6" s="492" t="s">
        <v>591</v>
      </c>
      <c r="C6" s="493">
        <f>'別紙1-3'!D12</f>
        <v>0</v>
      </c>
      <c r="E6" s="76"/>
      <c r="M6" s="494" t="s">
        <v>750</v>
      </c>
      <c r="N6" s="493">
        <f>'別紙1-3'!AA12</f>
        <v>0</v>
      </c>
      <c r="O6" s="76"/>
      <c r="P6" s="76"/>
    </row>
    <row r="7" spans="2:22" ht="18" customHeight="1" thickBot="1">
      <c r="B7" s="489"/>
      <c r="C7" s="92"/>
      <c r="E7" s="76"/>
      <c r="M7" s="489"/>
      <c r="N7" s="92"/>
      <c r="O7" s="76"/>
      <c r="P7" s="76"/>
    </row>
    <row r="8" spans="2:22" ht="18" customHeight="1" thickBot="1">
      <c r="B8" s="495" t="s">
        <v>640</v>
      </c>
      <c r="C8" s="527" t="s">
        <v>666</v>
      </c>
      <c r="D8" s="527" t="s">
        <v>579</v>
      </c>
      <c r="E8" s="527" t="s">
        <v>580</v>
      </c>
      <c r="F8" s="527" t="s">
        <v>581</v>
      </c>
      <c r="G8" s="528" t="s">
        <v>582</v>
      </c>
      <c r="H8" s="529" t="s">
        <v>583</v>
      </c>
      <c r="I8" s="530" t="s">
        <v>663</v>
      </c>
      <c r="J8" s="527" t="s">
        <v>665</v>
      </c>
      <c r="K8" s="531" t="s">
        <v>584</v>
      </c>
      <c r="L8" s="92"/>
      <c r="M8" s="495" t="s">
        <v>640</v>
      </c>
      <c r="N8" s="527" t="s">
        <v>666</v>
      </c>
      <c r="O8" s="527" t="s">
        <v>579</v>
      </c>
      <c r="P8" s="527" t="s">
        <v>580</v>
      </c>
      <c r="Q8" s="527" t="s">
        <v>581</v>
      </c>
      <c r="R8" s="528" t="s">
        <v>582</v>
      </c>
      <c r="S8" s="529" t="s">
        <v>583</v>
      </c>
      <c r="T8" s="530" t="s">
        <v>663</v>
      </c>
      <c r="U8" s="527" t="s">
        <v>665</v>
      </c>
      <c r="V8" s="531" t="s">
        <v>584</v>
      </c>
    </row>
    <row r="9" spans="2:22" ht="19.149999999999999" customHeight="1" thickBot="1">
      <c r="B9" s="521"/>
      <c r="C9" s="532">
        <f>(YEAR(E9)-YEAR(D9))*12+MONTH(E9)-MONTH(D9)+1</f>
        <v>1</v>
      </c>
      <c r="D9" s="137"/>
      <c r="E9" s="137"/>
      <c r="F9" s="137"/>
      <c r="G9" s="533">
        <v>2025</v>
      </c>
      <c r="H9" s="534">
        <f>IF(AND(F9&gt;=DATE(G9,4,1), F9&lt;=DATE(G9+1,3,31)), DATEDIF(MAX(D9, DATE(G9,4,1)), MIN(E9, DATE(G9+1,3,31)), "m")+1, 0)</f>
        <v>0</v>
      </c>
      <c r="I9" s="152"/>
      <c r="J9" s="535">
        <f>I9/C9</f>
        <v>0</v>
      </c>
      <c r="K9" s="536" t="str">
        <f t="shared" ref="K9:K15" si="0">IFERROR((J9*H9)/$C$5*$C$6,"")</f>
        <v/>
      </c>
      <c r="L9" s="506"/>
      <c r="M9" s="521"/>
      <c r="N9" s="532">
        <f>(YEAR(P9)-YEAR(O9))*12+MONTH(P9)-MONTH(O9)+1</f>
        <v>1</v>
      </c>
      <c r="O9" s="137"/>
      <c r="P9" s="137"/>
      <c r="Q9" s="137"/>
      <c r="R9" s="533">
        <v>2025</v>
      </c>
      <c r="S9" s="534">
        <f>IF(AND(Q9&gt;=DATE(R9,4,1), Q9&lt;=DATE(R9+1,3,31)), DATEDIF(MAX(O9, DATE(R9,4,1)), MIN(P9, DATE(R9+1,3,31)), "m")+1, 0)</f>
        <v>0</v>
      </c>
      <c r="T9" s="152"/>
      <c r="U9" s="535">
        <f>T9/N9</f>
        <v>0</v>
      </c>
      <c r="V9" s="536" t="str">
        <f t="shared" ref="V9:V15" si="1">IFERROR((U9*S9)/$N$5*$N$6,"")</f>
        <v/>
      </c>
    </row>
    <row r="10" spans="2:22" ht="19.149999999999999" customHeight="1" thickBot="1">
      <c r="B10" s="521"/>
      <c r="C10" s="532">
        <f t="shared" ref="C10:C15" si="2">(YEAR(E10)-YEAR(D10))*12+MONTH(E10)-MONTH(D10)+1</f>
        <v>1</v>
      </c>
      <c r="D10" s="137"/>
      <c r="E10" s="137"/>
      <c r="F10" s="137"/>
      <c r="G10" s="533">
        <v>2025</v>
      </c>
      <c r="H10" s="534">
        <f t="shared" ref="H10:H15" si="3">IF(AND(F10&gt;=DATE(G10,4,1), F10&lt;=DATE(G10+1,3,31)), DATEDIF(MAX(D10, DATE(G10,4,1)), MIN(E10, DATE(G10+1,3,31)), "m")+1, 0)</f>
        <v>0</v>
      </c>
      <c r="I10" s="152"/>
      <c r="J10" s="535">
        <f t="shared" ref="J10:J15" si="4">I10/C10</f>
        <v>0</v>
      </c>
      <c r="K10" s="536" t="str">
        <f t="shared" si="0"/>
        <v/>
      </c>
      <c r="L10" s="506"/>
      <c r="M10" s="521"/>
      <c r="N10" s="532">
        <f t="shared" ref="N10:N15" si="5">(YEAR(P10)-YEAR(O10))*12+MONTH(P10)-MONTH(O10)+1</f>
        <v>1</v>
      </c>
      <c r="O10" s="137"/>
      <c r="P10" s="137"/>
      <c r="Q10" s="137"/>
      <c r="R10" s="533">
        <v>2025</v>
      </c>
      <c r="S10" s="534">
        <f t="shared" ref="S10:S15" si="6">IF(AND(Q10&gt;=DATE(R10,4,1), Q10&lt;=DATE(R10+1,3,31)), DATEDIF(MAX(O10, DATE(R10,4,1)), MIN(P10, DATE(R10+1,3,31)), "m")+1, 0)</f>
        <v>0</v>
      </c>
      <c r="T10" s="152"/>
      <c r="U10" s="535">
        <f t="shared" ref="U10:U11" si="7">T10/N10</f>
        <v>0</v>
      </c>
      <c r="V10" s="536" t="str">
        <f t="shared" si="1"/>
        <v/>
      </c>
    </row>
    <row r="11" spans="2:22" ht="18.75" customHeight="1" thickBot="1">
      <c r="B11" s="521"/>
      <c r="C11" s="532">
        <f t="shared" si="2"/>
        <v>1</v>
      </c>
      <c r="D11" s="137"/>
      <c r="E11" s="137"/>
      <c r="F11" s="137"/>
      <c r="G11" s="533">
        <v>2025</v>
      </c>
      <c r="H11" s="534">
        <f t="shared" si="3"/>
        <v>0</v>
      </c>
      <c r="I11" s="152"/>
      <c r="J11" s="535">
        <f t="shared" si="4"/>
        <v>0</v>
      </c>
      <c r="K11" s="536" t="str">
        <f t="shared" si="0"/>
        <v/>
      </c>
      <c r="L11" s="506"/>
      <c r="M11" s="521"/>
      <c r="N11" s="532">
        <f t="shared" si="5"/>
        <v>1</v>
      </c>
      <c r="O11" s="137"/>
      <c r="P11" s="137"/>
      <c r="Q11" s="137"/>
      <c r="R11" s="533">
        <v>2025</v>
      </c>
      <c r="S11" s="534">
        <f t="shared" si="6"/>
        <v>0</v>
      </c>
      <c r="T11" s="152"/>
      <c r="U11" s="535">
        <f t="shared" si="7"/>
        <v>0</v>
      </c>
      <c r="V11" s="536" t="str">
        <f t="shared" si="1"/>
        <v/>
      </c>
    </row>
    <row r="12" spans="2:22" ht="19.149999999999999" customHeight="1" thickBot="1">
      <c r="B12" s="521"/>
      <c r="C12" s="532">
        <f t="shared" si="2"/>
        <v>1</v>
      </c>
      <c r="D12" s="137"/>
      <c r="E12" s="137"/>
      <c r="F12" s="137"/>
      <c r="G12" s="533">
        <v>2025</v>
      </c>
      <c r="H12" s="534">
        <f t="shared" si="3"/>
        <v>0</v>
      </c>
      <c r="I12" s="152"/>
      <c r="J12" s="535">
        <f>I12/C12</f>
        <v>0</v>
      </c>
      <c r="K12" s="536" t="str">
        <f t="shared" si="0"/>
        <v/>
      </c>
      <c r="L12" s="506"/>
      <c r="M12" s="521"/>
      <c r="N12" s="532">
        <f t="shared" si="5"/>
        <v>1</v>
      </c>
      <c r="O12" s="137"/>
      <c r="P12" s="137"/>
      <c r="Q12" s="137"/>
      <c r="R12" s="533">
        <v>2025</v>
      </c>
      <c r="S12" s="534">
        <f t="shared" si="6"/>
        <v>0</v>
      </c>
      <c r="T12" s="152"/>
      <c r="U12" s="535">
        <f>T12/N12</f>
        <v>0</v>
      </c>
      <c r="V12" s="536" t="str">
        <f t="shared" si="1"/>
        <v/>
      </c>
    </row>
    <row r="13" spans="2:22" ht="19.149999999999999" customHeight="1" thickBot="1">
      <c r="B13" s="521"/>
      <c r="C13" s="532">
        <f t="shared" si="2"/>
        <v>1</v>
      </c>
      <c r="D13" s="137"/>
      <c r="E13" s="137"/>
      <c r="F13" s="137"/>
      <c r="G13" s="533">
        <v>2025</v>
      </c>
      <c r="H13" s="534">
        <f t="shared" si="3"/>
        <v>0</v>
      </c>
      <c r="I13" s="152"/>
      <c r="J13" s="535">
        <f t="shared" si="4"/>
        <v>0</v>
      </c>
      <c r="K13" s="536" t="str">
        <f t="shared" si="0"/>
        <v/>
      </c>
      <c r="L13" s="506"/>
      <c r="M13" s="521"/>
      <c r="N13" s="532">
        <f t="shared" si="5"/>
        <v>1</v>
      </c>
      <c r="O13" s="137"/>
      <c r="P13" s="137"/>
      <c r="Q13" s="137"/>
      <c r="R13" s="533">
        <v>2025</v>
      </c>
      <c r="S13" s="534">
        <f t="shared" si="6"/>
        <v>0</v>
      </c>
      <c r="T13" s="152"/>
      <c r="U13" s="535">
        <f t="shared" ref="U13:U15" si="8">T13/N13</f>
        <v>0</v>
      </c>
      <c r="V13" s="536" t="str">
        <f t="shared" si="1"/>
        <v/>
      </c>
    </row>
    <row r="14" spans="2:22" ht="19.149999999999999" customHeight="1" thickBot="1">
      <c r="B14" s="521"/>
      <c r="C14" s="532">
        <f t="shared" si="2"/>
        <v>1</v>
      </c>
      <c r="D14" s="137"/>
      <c r="E14" s="137"/>
      <c r="F14" s="137"/>
      <c r="G14" s="533">
        <v>2025</v>
      </c>
      <c r="H14" s="534">
        <f t="shared" si="3"/>
        <v>0</v>
      </c>
      <c r="I14" s="152"/>
      <c r="J14" s="535">
        <f t="shared" si="4"/>
        <v>0</v>
      </c>
      <c r="K14" s="536" t="str">
        <f t="shared" si="0"/>
        <v/>
      </c>
      <c r="L14" s="506"/>
      <c r="M14" s="521"/>
      <c r="N14" s="532">
        <f t="shared" si="5"/>
        <v>1</v>
      </c>
      <c r="O14" s="137"/>
      <c r="P14" s="137"/>
      <c r="Q14" s="137"/>
      <c r="R14" s="533">
        <v>2025</v>
      </c>
      <c r="S14" s="534">
        <f t="shared" si="6"/>
        <v>0</v>
      </c>
      <c r="T14" s="152"/>
      <c r="U14" s="535">
        <f t="shared" si="8"/>
        <v>0</v>
      </c>
      <c r="V14" s="536" t="str">
        <f t="shared" si="1"/>
        <v/>
      </c>
    </row>
    <row r="15" spans="2:22" ht="19.149999999999999" customHeight="1" thickBot="1">
      <c r="B15" s="522"/>
      <c r="C15" s="537">
        <f t="shared" si="2"/>
        <v>1</v>
      </c>
      <c r="D15" s="139"/>
      <c r="E15" s="139"/>
      <c r="F15" s="139"/>
      <c r="G15" s="538">
        <v>2025</v>
      </c>
      <c r="H15" s="539">
        <f t="shared" si="3"/>
        <v>0</v>
      </c>
      <c r="I15" s="153"/>
      <c r="J15" s="540">
        <f t="shared" si="4"/>
        <v>0</v>
      </c>
      <c r="K15" s="541" t="str">
        <f t="shared" si="0"/>
        <v/>
      </c>
      <c r="L15" s="506"/>
      <c r="M15" s="522"/>
      <c r="N15" s="537">
        <f t="shared" si="5"/>
        <v>1</v>
      </c>
      <c r="O15" s="139"/>
      <c r="P15" s="139"/>
      <c r="Q15" s="139"/>
      <c r="R15" s="538">
        <v>2025</v>
      </c>
      <c r="S15" s="539">
        <f t="shared" si="6"/>
        <v>0</v>
      </c>
      <c r="T15" s="153"/>
      <c r="U15" s="540">
        <f t="shared" si="8"/>
        <v>0</v>
      </c>
      <c r="V15" s="541" t="str">
        <f t="shared" si="1"/>
        <v/>
      </c>
    </row>
    <row r="16" spans="2:22" ht="19.149999999999999" customHeight="1">
      <c r="D16" s="141"/>
      <c r="E16" s="141"/>
      <c r="F16" s="141"/>
      <c r="G16" s="142"/>
      <c r="H16" s="76"/>
      <c r="J16" s="512" t="s">
        <v>587</v>
      </c>
      <c r="K16" s="542">
        <f>ROUNDDOWN(SUM(K9:K15),0)</f>
        <v>0</v>
      </c>
      <c r="L16" s="542"/>
      <c r="N16" s="76"/>
      <c r="O16" s="141"/>
      <c r="P16" s="141"/>
      <c r="Q16" s="141"/>
      <c r="R16" s="142"/>
      <c r="S16" s="76"/>
      <c r="U16" s="512" t="s">
        <v>587</v>
      </c>
      <c r="V16" s="542">
        <f>ROUNDDOWN(SUM(V9:V15),0)</f>
        <v>0</v>
      </c>
    </row>
    <row r="17" spans="2:22" ht="19.5" thickBot="1">
      <c r="B17" s="489" t="s">
        <v>668</v>
      </c>
      <c r="E17" s="76"/>
      <c r="M17" s="489" t="s">
        <v>668</v>
      </c>
      <c r="N17" s="76"/>
      <c r="O17" s="76"/>
      <c r="P17" s="76"/>
      <c r="Q17" s="76"/>
      <c r="R17" s="76"/>
      <c r="S17" s="76"/>
      <c r="T17" s="76"/>
      <c r="U17" s="76"/>
      <c r="V17" s="76"/>
    </row>
    <row r="18" spans="2:22" ht="18.75" customHeight="1">
      <c r="B18" s="474" t="s">
        <v>640</v>
      </c>
      <c r="C18" s="475" t="s">
        <v>603</v>
      </c>
      <c r="D18" s="475" t="s">
        <v>664</v>
      </c>
      <c r="E18" s="543" t="s">
        <v>648</v>
      </c>
      <c r="M18" s="474" t="s">
        <v>640</v>
      </c>
      <c r="N18" s="475" t="s">
        <v>603</v>
      </c>
      <c r="O18" s="475" t="s">
        <v>664</v>
      </c>
      <c r="P18" s="543" t="s">
        <v>648</v>
      </c>
      <c r="Q18" s="141"/>
      <c r="R18" s="142"/>
      <c r="S18" s="76"/>
      <c r="T18" s="544"/>
      <c r="U18" s="506"/>
      <c r="V18" s="506"/>
    </row>
    <row r="19" spans="2:22" ht="18.75" customHeight="1">
      <c r="B19" s="146"/>
      <c r="C19" s="154"/>
      <c r="D19" s="154"/>
      <c r="E19" s="545"/>
      <c r="M19" s="146"/>
      <c r="N19" s="154"/>
      <c r="O19" s="154"/>
      <c r="P19" s="545"/>
      <c r="Q19" s="141"/>
      <c r="R19" s="142"/>
      <c r="S19" s="76"/>
      <c r="T19" s="544"/>
      <c r="U19" s="506"/>
      <c r="V19" s="506"/>
    </row>
    <row r="20" spans="2:22" ht="18.75" customHeight="1">
      <c r="B20" s="146"/>
      <c r="C20" s="154"/>
      <c r="D20" s="154"/>
      <c r="E20" s="545"/>
      <c r="M20" s="146"/>
      <c r="N20" s="154"/>
      <c r="O20" s="154"/>
      <c r="P20" s="545"/>
      <c r="Q20" s="141"/>
      <c r="R20" s="142"/>
      <c r="S20" s="76"/>
      <c r="T20" s="544"/>
      <c r="U20" s="506"/>
      <c r="V20" s="506"/>
    </row>
    <row r="21" spans="2:22" ht="18.75" customHeight="1">
      <c r="B21" s="146"/>
      <c r="C21" s="154"/>
      <c r="D21" s="154"/>
      <c r="E21" s="545"/>
      <c r="M21" s="146"/>
      <c r="N21" s="154"/>
      <c r="O21" s="154"/>
      <c r="P21" s="545"/>
      <c r="Q21" s="141"/>
      <c r="R21" s="142"/>
      <c r="S21" s="76"/>
      <c r="T21" s="544"/>
      <c r="U21" s="506"/>
      <c r="V21" s="506"/>
    </row>
    <row r="22" spans="2:22" ht="18.75" customHeight="1">
      <c r="B22" s="146"/>
      <c r="C22" s="154"/>
      <c r="D22" s="154"/>
      <c r="E22" s="545"/>
      <c r="M22" s="146"/>
      <c r="N22" s="154"/>
      <c r="O22" s="154"/>
      <c r="P22" s="545"/>
      <c r="Q22" s="141"/>
      <c r="R22" s="142"/>
      <c r="S22" s="76"/>
      <c r="T22" s="544"/>
      <c r="U22" s="506"/>
      <c r="V22" s="506"/>
    </row>
    <row r="23" spans="2:22" ht="18.75" customHeight="1">
      <c r="B23" s="146"/>
      <c r="C23" s="154"/>
      <c r="D23" s="154"/>
      <c r="E23" s="545"/>
      <c r="M23" s="146"/>
      <c r="N23" s="154"/>
      <c r="O23" s="154"/>
      <c r="P23" s="545"/>
      <c r="Q23" s="141"/>
      <c r="R23" s="142"/>
      <c r="S23" s="76"/>
      <c r="T23" s="544"/>
      <c r="U23" s="506"/>
      <c r="V23" s="506"/>
    </row>
    <row r="24" spans="2:22" ht="18.75" customHeight="1">
      <c r="B24" s="146"/>
      <c r="C24" s="154"/>
      <c r="D24" s="154"/>
      <c r="E24" s="545"/>
      <c r="M24" s="146"/>
      <c r="N24" s="154"/>
      <c r="O24" s="154"/>
      <c r="P24" s="545"/>
      <c r="Q24" s="141"/>
      <c r="R24" s="142"/>
      <c r="S24" s="76"/>
      <c r="T24" s="544"/>
      <c r="U24" s="506"/>
      <c r="V24" s="506"/>
    </row>
    <row r="25" spans="2:22" ht="18.75" customHeight="1">
      <c r="B25" s="146"/>
      <c r="C25" s="154"/>
      <c r="D25" s="154"/>
      <c r="E25" s="545"/>
      <c r="M25" s="146"/>
      <c r="N25" s="154"/>
      <c r="O25" s="154"/>
      <c r="P25" s="545"/>
      <c r="Q25" s="141"/>
      <c r="R25" s="142"/>
      <c r="S25" s="76"/>
      <c r="V25" s="506"/>
    </row>
    <row r="26" spans="2:22" ht="18.75" customHeight="1">
      <c r="B26" s="146"/>
      <c r="C26" s="154"/>
      <c r="D26" s="154"/>
      <c r="E26" s="545"/>
      <c r="M26" s="146"/>
      <c r="N26" s="154"/>
      <c r="O26" s="154"/>
      <c r="P26" s="545"/>
    </row>
    <row r="27" spans="2:22" ht="18.75" customHeight="1">
      <c r="B27" s="146"/>
      <c r="C27" s="154"/>
      <c r="D27" s="154"/>
      <c r="E27" s="545"/>
      <c r="G27" s="121"/>
      <c r="M27" s="146"/>
      <c r="N27" s="154"/>
      <c r="O27" s="154"/>
      <c r="P27" s="545"/>
    </row>
    <row r="28" spans="2:22" ht="18.75" customHeight="1">
      <c r="B28" s="146"/>
      <c r="C28" s="154"/>
      <c r="D28" s="154"/>
      <c r="E28" s="545"/>
      <c r="G28" s="121"/>
      <c r="M28" s="146"/>
      <c r="N28" s="154"/>
      <c r="O28" s="154"/>
      <c r="P28" s="545"/>
    </row>
    <row r="29" spans="2:22" ht="18.75" customHeight="1">
      <c r="B29" s="146"/>
      <c r="C29" s="154"/>
      <c r="D29" s="154"/>
      <c r="E29" s="545"/>
      <c r="M29" s="146"/>
      <c r="N29" s="154"/>
      <c r="O29" s="154"/>
      <c r="P29" s="545"/>
    </row>
    <row r="30" spans="2:22" ht="18.75" customHeight="1">
      <c r="B30" s="146"/>
      <c r="C30" s="154"/>
      <c r="D30" s="154"/>
      <c r="E30" s="545"/>
      <c r="M30" s="146"/>
      <c r="N30" s="154"/>
      <c r="O30" s="154"/>
      <c r="P30" s="545"/>
    </row>
    <row r="31" spans="2:22" ht="18.75" customHeight="1">
      <c r="B31" s="146"/>
      <c r="C31" s="154"/>
      <c r="D31" s="154"/>
      <c r="E31" s="545"/>
      <c r="M31" s="146"/>
      <c r="N31" s="154"/>
      <c r="O31" s="154"/>
      <c r="P31" s="545"/>
    </row>
    <row r="32" spans="2:22" ht="18.75" customHeight="1">
      <c r="B32" s="146"/>
      <c r="C32" s="154"/>
      <c r="D32" s="154"/>
      <c r="E32" s="545"/>
      <c r="M32" s="146"/>
      <c r="N32" s="154"/>
      <c r="O32" s="154"/>
      <c r="P32" s="545"/>
    </row>
    <row r="33" spans="2:19" ht="18.75" customHeight="1">
      <c r="B33" s="146"/>
      <c r="C33" s="154"/>
      <c r="D33" s="154"/>
      <c r="E33" s="545"/>
      <c r="M33" s="146"/>
      <c r="N33" s="154"/>
      <c r="O33" s="154"/>
      <c r="P33" s="545"/>
    </row>
    <row r="34" spans="2:19" ht="18.75" customHeight="1">
      <c r="B34" s="146"/>
      <c r="C34" s="154"/>
      <c r="D34" s="154"/>
      <c r="E34" s="545"/>
      <c r="M34" s="146"/>
      <c r="N34" s="154"/>
      <c r="O34" s="154"/>
      <c r="P34" s="545"/>
    </row>
    <row r="35" spans="2:19" ht="18.75" customHeight="1" thickBot="1">
      <c r="B35" s="147"/>
      <c r="C35" s="155"/>
      <c r="D35" s="155"/>
      <c r="E35" s="546"/>
      <c r="M35" s="147"/>
      <c r="N35" s="155"/>
      <c r="O35" s="155"/>
      <c r="P35" s="546"/>
    </row>
    <row r="36" spans="2:19" ht="18.75" customHeight="1">
      <c r="D36" s="482" t="s">
        <v>586</v>
      </c>
      <c r="E36" s="484">
        <f>ROUNDDOWN(SUM(E19:E35),0)</f>
        <v>0</v>
      </c>
      <c r="N36" s="76"/>
      <c r="O36" s="482" t="s">
        <v>586</v>
      </c>
      <c r="P36" s="484">
        <f>ROUNDDOWN(SUM(P19:P35),0)</f>
        <v>0</v>
      </c>
    </row>
    <row r="37" spans="2:19" ht="20.25" customHeight="1">
      <c r="M37" s="148"/>
      <c r="N37" s="148"/>
      <c r="O37" s="149"/>
      <c r="P37" s="143"/>
    </row>
    <row r="38" spans="2:19" ht="20.25" customHeight="1">
      <c r="M38" s="148"/>
      <c r="N38" s="148"/>
      <c r="O38" s="149"/>
      <c r="P38" s="143"/>
      <c r="S38" s="127"/>
    </row>
    <row r="39" spans="2:19" ht="20.25" customHeight="1">
      <c r="M39" s="148"/>
      <c r="N39" s="148"/>
      <c r="O39" s="149"/>
      <c r="P39" s="143"/>
    </row>
    <row r="40" spans="2:19" ht="20.25" customHeight="1">
      <c r="M40" s="148"/>
      <c r="N40" s="148"/>
      <c r="O40" s="149"/>
      <c r="P40" s="143"/>
    </row>
    <row r="41" spans="2:19" ht="20.25" customHeight="1">
      <c r="M41" s="148"/>
      <c r="N41" s="148"/>
      <c r="O41" s="149"/>
      <c r="P41" s="143"/>
    </row>
    <row r="42" spans="2:19" ht="20.25" customHeight="1">
      <c r="M42" s="150"/>
      <c r="N42" s="150"/>
      <c r="O42" s="151"/>
      <c r="P42" s="143"/>
    </row>
    <row r="43" spans="2:19" ht="20.25" customHeight="1">
      <c r="M43" s="148"/>
      <c r="N43" s="148"/>
      <c r="O43" s="151"/>
      <c r="P43" s="143"/>
    </row>
    <row r="44" spans="2:19" ht="20.25" customHeight="1">
      <c r="M44" s="150"/>
      <c r="N44" s="150"/>
      <c r="O44" s="149"/>
      <c r="P44" s="143"/>
    </row>
    <row r="45" spans="2:19">
      <c r="N45" s="76"/>
      <c r="O45" s="75"/>
      <c r="P45" s="127"/>
    </row>
    <row r="46" spans="2:19">
      <c r="N46" s="76"/>
    </row>
  </sheetData>
  <sheetProtection algorithmName="SHA-512" hashValue="FmpMY8fcOGLoeTIoqSpOiswRJUQ9V5TQ0dvMo32EJ4CWwaFXYw0U55QvlAqLAM8wu2w27X4jG1a/hNbksW048A==" saltValue="rhdtXLHep/66zfHw+niMiQ==" spinCount="100000" sheet="1" objects="1" scenarios="1"/>
  <mergeCells count="2">
    <mergeCell ref="J2:K2"/>
    <mergeCell ref="R2:S2"/>
  </mergeCells>
  <phoneticPr fontId="2"/>
  <dataValidations count="1">
    <dataValidation type="textLength" operator="lessThan" allowBlank="1" showInputMessage="1" showErrorMessage="1" sqref="B19:B35 M9:M15 M19:M35 B9:B15" xr:uid="{31128460-FDAA-45E4-AB62-6EF4502CD344}">
      <formula1>35</formula1>
    </dataValidation>
  </dataValidations>
  <hyperlinks>
    <hyperlink ref="M1" location="チェックリスト!A1" display="チェックリストに戻る" xr:uid="{0BC25C0D-2E5D-45C3-A258-B86915C28E77}"/>
    <hyperlink ref="J1" location="'基本情報シート(※ここから入力作成始めてください)'!A1" display="基本情報シートに戻る" xr:uid="{6B70767D-EB33-4157-BF80-79533D109221}"/>
    <hyperlink ref="H1" location="'別紙1-2 '!Print_Area" display="別紙1-2に戻る" xr:uid="{EDD9A734-F397-4835-A55C-2B33D1C3EFF0}"/>
  </hyperlinks>
  <pageMargins left="0.70866141732283472" right="0.70866141732283472" top="0.74803149606299213" bottom="0.35433070866141736" header="0.31496062992125984" footer="0.31496062992125984"/>
  <pageSetup paperSize="9" scale="70" orientation="landscape" r:id="rId1"/>
  <colBreaks count="1" manualBreakCount="1">
    <brk id="11" min="1" max="32" man="1"/>
  </colBreaks>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48D86-C653-47BC-A82F-AB9AA81F3D2E}">
  <sheetPr>
    <tabColor rgb="FFFF0000"/>
  </sheetPr>
  <dimension ref="B1:L15"/>
  <sheetViews>
    <sheetView view="pageBreakPreview" zoomScaleNormal="98" zoomScaleSheetLayoutView="100" workbookViewId="0">
      <selection activeCell="C6" sqref="C6"/>
    </sheetView>
  </sheetViews>
  <sheetFormatPr defaultColWidth="9" defaultRowHeight="18.75"/>
  <cols>
    <col min="1" max="1" width="6.875" style="26" customWidth="1"/>
    <col min="2" max="2" width="17.5" style="26" customWidth="1"/>
    <col min="3" max="3" width="31.375" style="26" customWidth="1"/>
    <col min="4" max="5" width="16.25" style="26" customWidth="1"/>
    <col min="6" max="6" width="17.5" style="26" customWidth="1"/>
    <col min="7" max="7" width="6.875" style="26" customWidth="1"/>
    <col min="8" max="8" width="17.5" style="26" customWidth="1"/>
    <col min="9" max="9" width="31.25" style="26" customWidth="1"/>
    <col min="10" max="11" width="16.25" style="26" customWidth="1"/>
    <col min="12" max="12" width="17.5" style="26" customWidth="1"/>
    <col min="13" max="16384" width="9" style="26"/>
  </cols>
  <sheetData>
    <row r="1" spans="2:12" ht="18" customHeight="1">
      <c r="D1" s="32" t="s">
        <v>562</v>
      </c>
      <c r="F1" s="123" t="s">
        <v>607</v>
      </c>
      <c r="H1" s="32" t="s">
        <v>332</v>
      </c>
    </row>
    <row r="2" spans="2:12" ht="41.25" customHeight="1">
      <c r="B2" s="471" t="s">
        <v>670</v>
      </c>
      <c r="D2" s="473"/>
      <c r="H2" s="471" t="s">
        <v>566</v>
      </c>
      <c r="J2" s="473"/>
    </row>
    <row r="3" spans="2:12" ht="19.5" thickBot="1">
      <c r="B3" s="26" t="s">
        <v>724</v>
      </c>
      <c r="F3" s="121"/>
      <c r="H3" s="26" t="s">
        <v>724</v>
      </c>
      <c r="L3" s="121"/>
    </row>
    <row r="4" spans="2:12">
      <c r="B4" s="474" t="s">
        <v>594</v>
      </c>
      <c r="C4" s="476" t="s">
        <v>595</v>
      </c>
      <c r="D4" s="476" t="s">
        <v>646</v>
      </c>
      <c r="E4" s="476" t="s">
        <v>293</v>
      </c>
      <c r="F4" s="477" t="s">
        <v>648</v>
      </c>
      <c r="G4" s="518"/>
      <c r="H4" s="474" t="s">
        <v>594</v>
      </c>
      <c r="I4" s="476" t="s">
        <v>595</v>
      </c>
      <c r="J4" s="476" t="s">
        <v>646</v>
      </c>
      <c r="K4" s="476" t="s">
        <v>293</v>
      </c>
      <c r="L4" s="477" t="s">
        <v>648</v>
      </c>
    </row>
    <row r="5" spans="2:12">
      <c r="B5" s="86"/>
      <c r="C5" s="87"/>
      <c r="D5" s="122"/>
      <c r="E5" s="220"/>
      <c r="F5" s="480">
        <f>D5*E5</f>
        <v>0</v>
      </c>
      <c r="H5" s="86"/>
      <c r="I5" s="87"/>
      <c r="J5" s="122"/>
      <c r="K5" s="220"/>
      <c r="L5" s="480">
        <f>J5*K5</f>
        <v>0</v>
      </c>
    </row>
    <row r="6" spans="2:12">
      <c r="B6" s="102"/>
      <c r="C6" s="87"/>
      <c r="D6" s="122"/>
      <c r="E6" s="220"/>
      <c r="F6" s="480">
        <f t="shared" ref="F6:F14" si="0">D6*E6</f>
        <v>0</v>
      </c>
      <c r="H6" s="86"/>
      <c r="I6" s="87"/>
      <c r="J6" s="122"/>
      <c r="K6" s="220"/>
      <c r="L6" s="480">
        <f t="shared" ref="L6:L14" si="1">J6*K6</f>
        <v>0</v>
      </c>
    </row>
    <row r="7" spans="2:12">
      <c r="B7" s="102"/>
      <c r="C7" s="87"/>
      <c r="D7" s="122"/>
      <c r="E7" s="220"/>
      <c r="F7" s="480">
        <f t="shared" si="0"/>
        <v>0</v>
      </c>
      <c r="H7" s="86"/>
      <c r="I7" s="87"/>
      <c r="J7" s="122"/>
      <c r="K7" s="220"/>
      <c r="L7" s="480">
        <f t="shared" si="1"/>
        <v>0</v>
      </c>
    </row>
    <row r="8" spans="2:12">
      <c r="B8" s="102"/>
      <c r="C8" s="87"/>
      <c r="D8" s="122"/>
      <c r="E8" s="220"/>
      <c r="F8" s="480">
        <f t="shared" si="0"/>
        <v>0</v>
      </c>
      <c r="H8" s="86"/>
      <c r="I8" s="87"/>
      <c r="J8" s="122"/>
      <c r="K8" s="220"/>
      <c r="L8" s="480">
        <f t="shared" si="1"/>
        <v>0</v>
      </c>
    </row>
    <row r="9" spans="2:12">
      <c r="B9" s="102"/>
      <c r="C9" s="87"/>
      <c r="D9" s="122"/>
      <c r="E9" s="220"/>
      <c r="F9" s="480">
        <f t="shared" si="0"/>
        <v>0</v>
      </c>
      <c r="H9" s="86"/>
      <c r="I9" s="87"/>
      <c r="J9" s="122"/>
      <c r="K9" s="220"/>
      <c r="L9" s="480">
        <f t="shared" si="1"/>
        <v>0</v>
      </c>
    </row>
    <row r="10" spans="2:12">
      <c r="B10" s="102"/>
      <c r="C10" s="87"/>
      <c r="D10" s="122"/>
      <c r="E10" s="220"/>
      <c r="F10" s="480">
        <f t="shared" si="0"/>
        <v>0</v>
      </c>
      <c r="H10" s="86"/>
      <c r="I10" s="87"/>
      <c r="J10" s="122"/>
      <c r="K10" s="220"/>
      <c r="L10" s="480">
        <f t="shared" si="1"/>
        <v>0</v>
      </c>
    </row>
    <row r="11" spans="2:12">
      <c r="B11" s="102"/>
      <c r="C11" s="87"/>
      <c r="D11" s="122"/>
      <c r="E11" s="220"/>
      <c r="F11" s="480">
        <f t="shared" si="0"/>
        <v>0</v>
      </c>
      <c r="H11" s="86"/>
      <c r="I11" s="87"/>
      <c r="J11" s="122"/>
      <c r="K11" s="220"/>
      <c r="L11" s="480">
        <f t="shared" si="1"/>
        <v>0</v>
      </c>
    </row>
    <row r="12" spans="2:12">
      <c r="B12" s="102"/>
      <c r="C12" s="87"/>
      <c r="D12" s="122"/>
      <c r="E12" s="220"/>
      <c r="F12" s="480">
        <f t="shared" si="0"/>
        <v>0</v>
      </c>
      <c r="H12" s="86"/>
      <c r="I12" s="87"/>
      <c r="J12" s="122"/>
      <c r="K12" s="220"/>
      <c r="L12" s="480">
        <f t="shared" si="1"/>
        <v>0</v>
      </c>
    </row>
    <row r="13" spans="2:12">
      <c r="B13" s="102"/>
      <c r="C13" s="87"/>
      <c r="D13" s="122"/>
      <c r="E13" s="220"/>
      <c r="F13" s="480">
        <f t="shared" si="0"/>
        <v>0</v>
      </c>
      <c r="H13" s="86"/>
      <c r="I13" s="87"/>
      <c r="J13" s="122"/>
      <c r="K13" s="220"/>
      <c r="L13" s="480">
        <f t="shared" si="1"/>
        <v>0</v>
      </c>
    </row>
    <row r="14" spans="2:12" ht="19.5" thickBot="1">
      <c r="B14" s="120"/>
      <c r="C14" s="89"/>
      <c r="D14" s="100"/>
      <c r="E14" s="222"/>
      <c r="F14" s="481">
        <f t="shared" si="0"/>
        <v>0</v>
      </c>
      <c r="H14" s="88"/>
      <c r="I14" s="89"/>
      <c r="J14" s="100"/>
      <c r="K14" s="222"/>
      <c r="L14" s="481">
        <f t="shared" si="1"/>
        <v>0</v>
      </c>
    </row>
    <row r="15" spans="2:12" ht="24">
      <c r="E15" s="482" t="s">
        <v>294</v>
      </c>
      <c r="F15" s="483">
        <f>ROUNDDOWN(SUM(F5:F14),0)</f>
        <v>0</v>
      </c>
      <c r="K15" s="482" t="s">
        <v>294</v>
      </c>
      <c r="L15" s="483">
        <f>ROUNDDOWN(SUM(L5:L14),0)</f>
        <v>0</v>
      </c>
    </row>
  </sheetData>
  <sheetProtection algorithmName="SHA-512" hashValue="Ib09Tf4a9fsNF7SKmrkDmyz6ALP/OPz+Fo76niwGmJmUtd1Q8Uv6vOcv5isi5SwCHEvS+nmwW3oBMPbSTpOZjA==" saltValue="MYZ866xywyEp6gzmgOay1A==" spinCount="100000" sheet="1" objects="1" scenarios="1"/>
  <phoneticPr fontId="2"/>
  <dataValidations count="1">
    <dataValidation type="textLength" operator="lessThan" allowBlank="1" showInputMessage="1" showErrorMessage="1" sqref="I5:I14 C5:C14" xr:uid="{16A14B6E-60FC-4459-878A-D6B78FC23096}">
      <formula1>35</formula1>
    </dataValidation>
  </dataValidations>
  <hyperlinks>
    <hyperlink ref="H1" location="チェックリスト!A1" display="チェックリストに戻る" xr:uid="{E4AA1F64-313C-4BCC-B4B2-128D528A1459}"/>
    <hyperlink ref="F1" location="'基本情報シート(※ここから入力作成始めてください)'!A1" display="基本情報シートに戻る" xr:uid="{3B73F892-4ECD-47A4-8455-4A2F32261F65}"/>
    <hyperlink ref="D1" location="'別紙1-2 '!Print_Area" display="別紙1-2に戻る" xr:uid="{5634351D-299B-4948-A8EC-DD6B99C85420}"/>
  </hyperlinks>
  <pageMargins left="0.70866141732283472" right="0.51181102362204722" top="0.74803149606299213" bottom="0.74803149606299213" header="0.31496062992125984" footer="0.31496062992125984"/>
  <pageSetup paperSize="9" scale="85" orientation="portrait" r:id="rId1"/>
  <colBreaks count="1" manualBreakCount="1">
    <brk id="6" min="1" max="14"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DDA14-9537-4F24-8ADF-90AE8914AE8F}">
  <sheetPr>
    <tabColor theme="3" tint="0.79998168889431442"/>
  </sheetPr>
  <dimension ref="A1:AU49"/>
  <sheetViews>
    <sheetView view="pageBreakPreview" zoomScale="115" zoomScaleNormal="100" zoomScaleSheetLayoutView="115" workbookViewId="0">
      <selection activeCell="A15" sqref="A15:AA15"/>
    </sheetView>
  </sheetViews>
  <sheetFormatPr defaultColWidth="3" defaultRowHeight="18.600000000000001" customHeight="1"/>
  <cols>
    <col min="1" max="33" width="2.375" style="109" customWidth="1"/>
    <col min="34" max="52" width="2.25" style="109" customWidth="1"/>
    <col min="53" max="16384" width="3" style="109"/>
  </cols>
  <sheetData>
    <row r="1" spans="1:43" ht="21.6" customHeight="1">
      <c r="A1" s="958" t="s">
        <v>303</v>
      </c>
      <c r="B1" s="958"/>
      <c r="C1" s="958"/>
      <c r="D1" s="958"/>
      <c r="E1" s="958"/>
      <c r="F1" s="958"/>
      <c r="G1" s="958"/>
      <c r="H1" s="958"/>
      <c r="I1" s="958"/>
      <c r="J1" s="958"/>
      <c r="K1" s="958"/>
      <c r="L1" s="958"/>
      <c r="M1" s="958"/>
      <c r="N1" s="958"/>
      <c r="O1" s="958"/>
      <c r="P1" s="958"/>
      <c r="Q1" s="958"/>
      <c r="R1" s="958"/>
      <c r="S1" s="958"/>
      <c r="T1" s="958"/>
      <c r="U1" s="958"/>
      <c r="V1" s="958"/>
      <c r="W1" s="958"/>
      <c r="X1" s="958"/>
      <c r="Y1" s="958"/>
      <c r="Z1" s="958"/>
      <c r="AA1" s="958"/>
      <c r="AB1" s="958"/>
      <c r="AC1" s="958"/>
      <c r="AD1" s="958"/>
      <c r="AE1" s="958"/>
      <c r="AF1" s="958"/>
      <c r="AG1" s="958"/>
      <c r="AH1" s="958"/>
      <c r="AI1" s="958"/>
      <c r="AJ1" s="958"/>
      <c r="AK1" s="958"/>
      <c r="AL1" s="958"/>
      <c r="AM1" s="110"/>
      <c r="AN1" s="340" t="s">
        <v>332</v>
      </c>
    </row>
    <row r="2" spans="1:43" ht="18.600000000000001" customHeight="1">
      <c r="A2" s="749"/>
      <c r="B2" s="750"/>
      <c r="C2" s="750"/>
      <c r="D2" s="750"/>
      <c r="E2" s="750"/>
      <c r="F2" s="750"/>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L2" s="108"/>
      <c r="AM2" s="112"/>
      <c r="AN2" s="103" t="s">
        <v>604</v>
      </c>
    </row>
    <row r="3" spans="1:43" ht="18.600000000000001" customHeight="1">
      <c r="A3" s="108"/>
      <c r="B3" s="108" t="s">
        <v>304</v>
      </c>
      <c r="C3" s="108"/>
      <c r="D3" s="952" t="str">
        <f>CONCATENATE('基本情報シート(※ここから入力作成始めてください)'!D9,"　",'基本情報シート(※ここから入力作成始めてください)'!D10)</f>
        <v>　</v>
      </c>
      <c r="E3" s="953"/>
      <c r="F3" s="953"/>
      <c r="G3" s="953"/>
      <c r="H3" s="953"/>
      <c r="I3" s="953"/>
      <c r="J3" s="953"/>
      <c r="K3" s="108" t="s">
        <v>305</v>
      </c>
      <c r="L3" s="108"/>
      <c r="M3" s="952" t="str">
        <f>CONCATENATE('基本情報シート(※ここから入力作成始めてください)'!D19,"　",'基本情報シート(※ここから入力作成始めてください)'!D20)</f>
        <v>　</v>
      </c>
      <c r="N3" s="953"/>
      <c r="O3" s="953"/>
      <c r="P3" s="953"/>
      <c r="Q3" s="953"/>
      <c r="R3" s="953"/>
      <c r="S3" s="953"/>
      <c r="T3" s="108" t="s">
        <v>306</v>
      </c>
      <c r="U3" s="108"/>
      <c r="V3" s="108"/>
      <c r="W3" s="108"/>
      <c r="X3" s="108"/>
      <c r="Y3" s="108"/>
      <c r="Z3" s="108"/>
      <c r="AA3" s="108"/>
      <c r="AB3" s="248"/>
      <c r="AC3" s="248"/>
      <c r="AD3" s="248"/>
      <c r="AE3" s="248"/>
      <c r="AF3" s="248"/>
      <c r="AG3" s="248"/>
      <c r="AH3" s="248"/>
      <c r="AI3" s="248"/>
      <c r="AJ3" s="248"/>
      <c r="AK3" s="248"/>
      <c r="AL3" s="248"/>
      <c r="AM3" s="112"/>
    </row>
    <row r="4" spans="1:43" ht="18.600000000000001" customHeight="1">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12"/>
    </row>
    <row r="5" spans="1:43" ht="18.600000000000001" customHeight="1">
      <c r="A5" s="751" t="s">
        <v>311</v>
      </c>
      <c r="B5" s="751"/>
      <c r="C5" s="751"/>
      <c r="D5" s="751"/>
      <c r="E5" s="751"/>
      <c r="F5" s="751"/>
      <c r="G5" s="751"/>
      <c r="H5" s="751"/>
      <c r="I5" s="751"/>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12"/>
      <c r="AN5" s="758"/>
      <c r="AO5" s="759"/>
      <c r="AP5" s="758"/>
      <c r="AQ5" s="759"/>
    </row>
    <row r="6" spans="1:43" ht="18.600000000000001" customHeight="1">
      <c r="A6" s="111"/>
      <c r="B6" s="108" t="s">
        <v>235</v>
      </c>
      <c r="C6" s="108"/>
      <c r="D6" s="753">
        <f>'基本情報シート(※ここから入力作成始めてください)'!D1</f>
        <v>7</v>
      </c>
      <c r="E6" s="754"/>
      <c r="F6" s="108" t="s">
        <v>312</v>
      </c>
      <c r="G6" s="108"/>
      <c r="H6" s="108"/>
      <c r="I6" s="108"/>
      <c r="J6" s="108"/>
      <c r="K6" s="108"/>
      <c r="L6" s="108"/>
      <c r="M6" s="108"/>
      <c r="N6" s="108"/>
      <c r="O6" s="108"/>
      <c r="P6" s="108"/>
      <c r="Q6" s="108"/>
      <c r="R6" s="108"/>
      <c r="S6" s="108"/>
      <c r="T6" s="753">
        <f>'基本情報シート(※ここから入力作成始めてください)'!D14</f>
        <v>0</v>
      </c>
      <c r="U6" s="753"/>
      <c r="V6" s="753"/>
      <c r="W6" s="753"/>
      <c r="X6" s="753"/>
      <c r="Y6" s="753"/>
      <c r="Z6" s="753"/>
      <c r="AA6" s="753"/>
      <c r="AB6" s="753"/>
      <c r="AC6" s="753"/>
      <c r="AD6" s="753"/>
      <c r="AE6" s="753"/>
      <c r="AF6" s="753"/>
      <c r="AG6" s="753"/>
      <c r="AH6" s="753"/>
      <c r="AI6" s="108" t="s">
        <v>313</v>
      </c>
      <c r="AJ6" s="108"/>
      <c r="AK6" s="108"/>
      <c r="AL6" s="108"/>
      <c r="AM6" s="112"/>
    </row>
    <row r="7" spans="1:43" ht="18.600000000000001" customHeight="1">
      <c r="A7" s="108" t="s">
        <v>314</v>
      </c>
      <c r="B7" s="108"/>
      <c r="C7" s="108"/>
      <c r="D7" s="108"/>
      <c r="E7" s="108"/>
      <c r="F7" s="108"/>
      <c r="G7" s="108"/>
      <c r="H7" s="108"/>
      <c r="I7" s="108"/>
      <c r="J7" s="108"/>
      <c r="K7" s="108"/>
      <c r="L7" s="108"/>
      <c r="M7" s="108"/>
      <c r="N7" s="108"/>
      <c r="O7" s="108"/>
      <c r="P7" s="108"/>
      <c r="Q7" s="108"/>
      <c r="R7" s="108"/>
      <c r="S7" s="108"/>
      <c r="T7" s="751"/>
      <c r="U7" s="751"/>
      <c r="V7" s="751"/>
      <c r="W7" s="751"/>
      <c r="X7" s="751"/>
      <c r="Y7" s="751"/>
      <c r="Z7" s="751"/>
      <c r="AA7" s="248"/>
      <c r="AB7" s="248"/>
      <c r="AC7" s="248"/>
      <c r="AD7" s="248"/>
      <c r="AE7" s="248"/>
      <c r="AF7" s="248"/>
      <c r="AG7" s="248"/>
      <c r="AH7" s="248"/>
      <c r="AI7" s="248"/>
      <c r="AJ7" s="248"/>
      <c r="AK7" s="248"/>
      <c r="AL7" s="248"/>
      <c r="AM7" s="112"/>
    </row>
    <row r="8" spans="1:43" ht="18.600000000000001" customHeight="1">
      <c r="A8" s="111"/>
      <c r="B8" s="108"/>
      <c r="C8" s="108"/>
      <c r="D8" s="108"/>
      <c r="E8" s="108"/>
      <c r="F8" s="108"/>
      <c r="G8" s="108"/>
      <c r="H8" s="108"/>
      <c r="I8" s="108"/>
      <c r="J8" s="108"/>
      <c r="K8" s="108"/>
      <c r="L8" s="108"/>
      <c r="M8" s="108"/>
      <c r="N8" s="108"/>
      <c r="O8" s="108"/>
      <c r="P8" s="108"/>
      <c r="Q8" s="108"/>
      <c r="R8" s="108"/>
      <c r="S8" s="108"/>
      <c r="T8" s="108"/>
      <c r="U8" s="108"/>
      <c r="V8" s="108"/>
      <c r="W8" s="108"/>
      <c r="X8" s="108"/>
      <c r="Y8" s="108"/>
      <c r="Z8" s="108"/>
      <c r="AA8" s="248"/>
      <c r="AB8" s="248"/>
      <c r="AC8" s="248"/>
      <c r="AD8" s="248"/>
      <c r="AE8" s="248"/>
      <c r="AF8" s="248"/>
      <c r="AG8" s="248"/>
      <c r="AH8" s="248"/>
      <c r="AI8" s="248"/>
      <c r="AJ8" s="248"/>
      <c r="AK8" s="248"/>
      <c r="AL8" s="248"/>
      <c r="AM8" s="112"/>
    </row>
    <row r="9" spans="1:43" ht="18.600000000000001" customHeight="1">
      <c r="A9" s="751" t="s">
        <v>315</v>
      </c>
      <c r="B9" s="751"/>
      <c r="C9" s="751"/>
      <c r="D9" s="751"/>
      <c r="E9" s="751"/>
      <c r="F9" s="751"/>
      <c r="G9" s="751"/>
      <c r="H9" s="751"/>
      <c r="I9" s="751"/>
      <c r="J9" s="108"/>
      <c r="K9" s="108"/>
      <c r="L9" s="108"/>
      <c r="M9" s="108"/>
      <c r="N9" s="108"/>
      <c r="O9" s="108"/>
      <c r="P9" s="108"/>
      <c r="Q9" s="108"/>
      <c r="R9" s="108"/>
      <c r="S9" s="108"/>
      <c r="T9" s="108"/>
      <c r="U9" s="108"/>
      <c r="V9" s="108"/>
      <c r="W9" s="108"/>
      <c r="X9" s="108"/>
      <c r="Y9" s="108"/>
      <c r="Z9" s="108"/>
      <c r="AA9" s="248"/>
      <c r="AB9" s="248"/>
      <c r="AC9" s="248"/>
      <c r="AD9" s="248"/>
      <c r="AE9" s="248"/>
      <c r="AF9" s="248"/>
      <c r="AG9" s="248"/>
      <c r="AH9" s="248"/>
      <c r="AI9" s="248"/>
      <c r="AJ9" s="248"/>
      <c r="AK9" s="108"/>
      <c r="AL9" s="252"/>
      <c r="AM9" s="112"/>
    </row>
    <row r="10" spans="1:43" ht="18.600000000000001" customHeight="1">
      <c r="A10" s="111"/>
      <c r="B10" s="957">
        <f>'基本情報シート(※ここから入力作成始めてください)'!D15</f>
        <v>0</v>
      </c>
      <c r="C10" s="957"/>
      <c r="D10" s="957"/>
      <c r="E10" s="957"/>
      <c r="F10" s="957"/>
      <c r="G10" s="957"/>
      <c r="H10" s="957"/>
      <c r="I10" s="108" t="s">
        <v>638</v>
      </c>
      <c r="J10" s="108"/>
      <c r="K10" s="753">
        <f>'基本情報シート(※ここから入力作成始めてください)'!D16</f>
        <v>0</v>
      </c>
      <c r="L10" s="753"/>
      <c r="M10" s="753"/>
      <c r="N10" s="753"/>
      <c r="O10" s="753"/>
      <c r="P10" s="753"/>
      <c r="Q10" s="753"/>
      <c r="R10" s="753"/>
      <c r="S10" s="753"/>
      <c r="T10" s="753"/>
      <c r="U10" s="753"/>
      <c r="V10" s="753"/>
      <c r="W10" s="753"/>
      <c r="X10" s="753"/>
      <c r="Y10" s="753"/>
      <c r="Z10" s="753"/>
      <c r="AA10" s="753"/>
      <c r="AB10" s="753"/>
      <c r="AC10" s="753"/>
      <c r="AD10" s="753"/>
      <c r="AE10" s="753"/>
      <c r="AF10" s="753"/>
      <c r="AG10" s="108" t="s">
        <v>639</v>
      </c>
      <c r="AH10" s="108"/>
      <c r="AI10" s="108"/>
      <c r="AJ10" s="108"/>
      <c r="AK10" s="108"/>
      <c r="AL10" s="108"/>
      <c r="AM10" s="111"/>
    </row>
    <row r="11" spans="1:43" ht="18.600000000000001" customHeight="1">
      <c r="A11" s="111"/>
      <c r="B11" s="108"/>
      <c r="C11" s="108"/>
      <c r="D11" s="108"/>
      <c r="E11" s="108"/>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112"/>
    </row>
    <row r="12" spans="1:43" ht="18.600000000000001" customHeight="1">
      <c r="A12" s="108"/>
      <c r="B12" s="248"/>
      <c r="C12" s="248"/>
      <c r="D12" s="248"/>
      <c r="E12" s="248"/>
      <c r="F12" s="248"/>
      <c r="G12" s="248"/>
      <c r="H12" s="752"/>
      <c r="I12" s="755"/>
      <c r="J12" s="755"/>
      <c r="K12" s="753"/>
      <c r="L12" s="754"/>
      <c r="M12" s="549"/>
      <c r="N12" s="549"/>
      <c r="O12" s="549"/>
      <c r="P12" s="549"/>
      <c r="Q12" s="549"/>
      <c r="R12" s="549"/>
      <c r="S12" s="549"/>
      <c r="T12" s="549"/>
      <c r="U12" s="549"/>
      <c r="V12" s="549"/>
      <c r="W12" s="549"/>
      <c r="X12" s="549"/>
      <c r="Y12" s="549"/>
      <c r="Z12" s="549"/>
      <c r="AA12" s="549"/>
      <c r="AB12" s="549"/>
      <c r="AC12" s="549"/>
      <c r="AD12" s="549"/>
      <c r="AE12" s="955" t="str">
        <f>IF('基本情報シート(※ここから入力作成始めてください)'!D44="","",'基本情報シート(※ここから入力作成始めてください)'!D44)</f>
        <v/>
      </c>
      <c r="AF12" s="956"/>
      <c r="AG12" s="956"/>
      <c r="AH12" s="956"/>
      <c r="AI12" s="956"/>
      <c r="AJ12" s="956"/>
      <c r="AK12" s="956"/>
      <c r="AL12" s="956"/>
      <c r="AM12" s="113"/>
    </row>
    <row r="13" spans="1:43" ht="18.600000000000001" customHeight="1">
      <c r="A13" s="249" t="s">
        <v>319</v>
      </c>
      <c r="B13" s="108"/>
      <c r="C13" s="108"/>
      <c r="D13" s="108"/>
      <c r="E13" s="108"/>
      <c r="F13" s="108"/>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12"/>
    </row>
    <row r="14" spans="1:43" ht="18.600000000000001" customHeight="1">
      <c r="A14" s="248"/>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12"/>
    </row>
    <row r="15" spans="1:43" ht="18.600000000000001" customHeight="1">
      <c r="A15" s="751" t="s">
        <v>320</v>
      </c>
      <c r="B15" s="751"/>
      <c r="C15" s="751"/>
      <c r="D15" s="751"/>
      <c r="E15" s="751"/>
      <c r="F15" s="751"/>
      <c r="G15" s="751"/>
      <c r="H15" s="751"/>
      <c r="I15" s="751"/>
      <c r="J15" s="751"/>
      <c r="K15" s="751"/>
      <c r="L15" s="751"/>
      <c r="M15" s="751"/>
      <c r="N15" s="751"/>
      <c r="O15" s="751"/>
      <c r="P15" s="751"/>
      <c r="Q15" s="751"/>
      <c r="R15" s="751"/>
      <c r="S15" s="751"/>
      <c r="T15" s="751"/>
      <c r="U15" s="751"/>
      <c r="V15" s="751"/>
      <c r="W15" s="751"/>
      <c r="X15" s="751"/>
      <c r="Y15" s="751"/>
      <c r="Z15" s="751"/>
      <c r="AA15" s="751"/>
      <c r="AB15" s="108"/>
      <c r="AC15" s="108"/>
      <c r="AD15" s="108"/>
      <c r="AE15" s="108"/>
      <c r="AF15" s="108"/>
      <c r="AG15" s="108"/>
      <c r="AH15" s="108"/>
      <c r="AI15" s="108"/>
      <c r="AJ15" s="108"/>
      <c r="AK15" s="108"/>
      <c r="AL15" s="108"/>
      <c r="AM15" s="112"/>
    </row>
    <row r="16" spans="1:43" ht="18.600000000000001" customHeight="1">
      <c r="A16" s="108" t="s">
        <v>321</v>
      </c>
      <c r="B16" s="108"/>
      <c r="C16" s="108"/>
      <c r="D16" s="108" t="s">
        <v>322</v>
      </c>
      <c r="E16" s="108"/>
      <c r="F16" s="751">
        <f>'基本情報シート(※ここから入力作成始めてください)'!D6</f>
        <v>0</v>
      </c>
      <c r="G16" s="954"/>
      <c r="H16" s="954"/>
      <c r="I16" s="954"/>
      <c r="J16" s="954"/>
      <c r="K16" s="954"/>
      <c r="L16" s="954"/>
      <c r="M16" s="954"/>
      <c r="N16" s="954"/>
      <c r="O16" s="954"/>
      <c r="P16" s="954"/>
      <c r="Q16" s="954"/>
      <c r="R16" s="954"/>
      <c r="S16" s="954"/>
      <c r="T16" s="954"/>
      <c r="U16" s="954"/>
      <c r="V16" s="954"/>
      <c r="W16" s="954"/>
      <c r="X16" s="954"/>
      <c r="Y16" s="954"/>
      <c r="Z16" s="954"/>
      <c r="AA16" s="954"/>
      <c r="AB16" s="954"/>
      <c r="AC16" s="954"/>
      <c r="AD16" s="954"/>
      <c r="AE16" s="954"/>
      <c r="AF16" s="954"/>
      <c r="AG16" s="954"/>
      <c r="AH16" s="954"/>
      <c r="AI16" s="954"/>
      <c r="AJ16" s="954"/>
      <c r="AK16" s="954"/>
      <c r="AL16" s="954"/>
      <c r="AM16" s="112"/>
    </row>
    <row r="17" spans="1:47" ht="18.600000000000001" customHeight="1">
      <c r="A17" s="108" t="s">
        <v>323</v>
      </c>
      <c r="B17" s="248"/>
      <c r="C17" s="248"/>
      <c r="D17" s="108" t="s">
        <v>322</v>
      </c>
      <c r="E17" s="108"/>
      <c r="F17" s="751">
        <f>'基本情報シート(※ここから入力作成始めてください)'!D8</f>
        <v>0</v>
      </c>
      <c r="G17" s="751"/>
      <c r="H17" s="751"/>
      <c r="I17" s="751"/>
      <c r="J17" s="751"/>
      <c r="K17" s="751"/>
      <c r="L17" s="751"/>
      <c r="M17" s="751"/>
      <c r="N17" s="751"/>
      <c r="O17" s="751"/>
      <c r="P17" s="751"/>
      <c r="Q17" s="751"/>
      <c r="R17" s="751"/>
      <c r="S17" s="751"/>
      <c r="T17" s="751"/>
      <c r="U17" s="751"/>
      <c r="V17" s="751"/>
      <c r="W17" s="751"/>
      <c r="X17" s="751"/>
      <c r="Y17" s="751"/>
      <c r="Z17" s="751"/>
      <c r="AA17" s="751"/>
      <c r="AB17" s="751"/>
      <c r="AC17" s="751"/>
      <c r="AD17" s="751"/>
      <c r="AE17" s="751"/>
      <c r="AF17" s="751"/>
      <c r="AG17" s="751"/>
      <c r="AH17" s="751"/>
      <c r="AI17" s="751"/>
      <c r="AJ17" s="751"/>
      <c r="AK17" s="751"/>
      <c r="AL17" s="751"/>
      <c r="AM17" s="112"/>
    </row>
    <row r="18" spans="1:47" ht="18.600000000000001" customHeight="1">
      <c r="A18" s="108" t="s">
        <v>324</v>
      </c>
      <c r="B18" s="108"/>
      <c r="C18" s="108"/>
      <c r="D18" s="108"/>
      <c r="E18" s="108"/>
      <c r="F18" s="108"/>
      <c r="G18" s="108"/>
      <c r="H18" s="108"/>
      <c r="I18" s="108" t="s">
        <v>322</v>
      </c>
      <c r="J18" s="750" t="str">
        <f>CONCATENATE('基本情報シート(※ここから入力作成始めてください)'!D9,"　",'基本情報シート(※ここから入力作成始めてください)'!D10)</f>
        <v>　</v>
      </c>
      <c r="K18" s="760"/>
      <c r="L18" s="760"/>
      <c r="M18" s="760"/>
      <c r="N18" s="760"/>
      <c r="O18" s="760"/>
      <c r="P18" s="760"/>
      <c r="Q18" s="760"/>
      <c r="R18" s="760"/>
      <c r="S18" s="760"/>
      <c r="T18" s="760"/>
      <c r="U18" s="760"/>
      <c r="V18" s="760"/>
      <c r="W18" s="760"/>
      <c r="X18" s="760"/>
      <c r="Y18" s="760"/>
      <c r="Z18" s="760"/>
      <c r="AA18" s="760"/>
      <c r="AB18" s="760"/>
      <c r="AC18" s="760"/>
      <c r="AD18" s="760"/>
      <c r="AE18" s="760"/>
      <c r="AF18" s="760"/>
      <c r="AG18" s="760"/>
      <c r="AH18" s="760"/>
      <c r="AI18" s="760"/>
      <c r="AJ18" s="760"/>
      <c r="AK18" s="760"/>
      <c r="AL18" s="760"/>
      <c r="AM18" s="112"/>
    </row>
    <row r="19" spans="1:47" ht="18.600000000000001" customHeight="1">
      <c r="A19" s="112"/>
      <c r="B19" s="249"/>
      <c r="C19" s="249"/>
      <c r="D19" s="249"/>
      <c r="E19" s="249"/>
      <c r="F19" s="249"/>
      <c r="G19" s="249"/>
      <c r="H19" s="249"/>
      <c r="I19" s="249"/>
      <c r="J19" s="249"/>
      <c r="K19" s="249"/>
      <c r="L19" s="249"/>
      <c r="M19" s="249"/>
      <c r="N19" s="249"/>
      <c r="O19" s="251"/>
      <c r="P19" s="250"/>
      <c r="Q19" s="250"/>
      <c r="R19" s="250"/>
      <c r="S19" s="250"/>
      <c r="T19" s="250"/>
      <c r="U19" s="250"/>
      <c r="V19" s="250"/>
      <c r="W19" s="249"/>
      <c r="X19" s="249"/>
      <c r="Y19" s="108"/>
      <c r="Z19" s="108"/>
      <c r="AA19" s="108"/>
      <c r="AB19" s="108"/>
      <c r="AC19" s="108"/>
      <c r="AD19" s="108"/>
      <c r="AE19" s="108"/>
      <c r="AF19" s="108"/>
      <c r="AG19" s="108"/>
      <c r="AH19" s="108"/>
      <c r="AI19" s="108"/>
      <c r="AJ19" s="108"/>
      <c r="AK19" s="108"/>
      <c r="AL19" s="108"/>
      <c r="AM19" s="112"/>
    </row>
    <row r="20" spans="1:47" ht="18.600000000000001" customHeight="1">
      <c r="A20" s="108" t="s">
        <v>298</v>
      </c>
      <c r="B20" s="108"/>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12"/>
    </row>
    <row r="21" spans="1:47" ht="18.600000000000001" customHeight="1">
      <c r="A21" s="108" t="s">
        <v>325</v>
      </c>
      <c r="B21" s="108"/>
      <c r="C21" s="108"/>
      <c r="D21" s="108" t="s">
        <v>322</v>
      </c>
      <c r="E21" s="108"/>
      <c r="F21" s="750">
        <f>F16</f>
        <v>0</v>
      </c>
      <c r="G21" s="760"/>
      <c r="H21" s="760"/>
      <c r="I21" s="760"/>
      <c r="J21" s="760"/>
      <c r="K21" s="760"/>
      <c r="L21" s="760"/>
      <c r="M21" s="760"/>
      <c r="N21" s="760"/>
      <c r="O21" s="760"/>
      <c r="P21" s="760"/>
      <c r="Q21" s="760"/>
      <c r="R21" s="760"/>
      <c r="S21" s="760"/>
      <c r="T21" s="760"/>
      <c r="U21" s="760"/>
      <c r="V21" s="760"/>
      <c r="W21" s="760"/>
      <c r="X21" s="760"/>
      <c r="Y21" s="760"/>
      <c r="Z21" s="760"/>
      <c r="AA21" s="760"/>
      <c r="AB21" s="760"/>
      <c r="AC21" s="760"/>
      <c r="AD21" s="760"/>
      <c r="AE21" s="760"/>
      <c r="AF21" s="760"/>
      <c r="AG21" s="760"/>
      <c r="AH21" s="760"/>
      <c r="AI21" s="760"/>
      <c r="AJ21" s="760"/>
      <c r="AK21" s="760"/>
      <c r="AL21" s="760"/>
      <c r="AM21" s="112"/>
    </row>
    <row r="22" spans="1:47" ht="18.600000000000001" customHeight="1">
      <c r="A22" s="108" t="s">
        <v>299</v>
      </c>
      <c r="B22" s="108"/>
      <c r="C22" s="108"/>
      <c r="D22" s="108" t="s">
        <v>322</v>
      </c>
      <c r="E22" s="108"/>
      <c r="F22" s="750">
        <f>'基本情報シート(※ここから入力作成始めてください)'!D17</f>
        <v>0</v>
      </c>
      <c r="G22" s="750"/>
      <c r="H22" s="750"/>
      <c r="I22" s="750"/>
      <c r="J22" s="750"/>
      <c r="K22" s="750"/>
      <c r="L22" s="750"/>
      <c r="M22" s="750"/>
      <c r="N22" s="750"/>
      <c r="O22" s="750"/>
      <c r="P22" s="750"/>
      <c r="Q22" s="750"/>
      <c r="R22" s="750"/>
      <c r="S22" s="750"/>
      <c r="T22" s="750"/>
      <c r="U22" s="750"/>
      <c r="V22" s="750"/>
      <c r="W22" s="750"/>
      <c r="X22" s="750"/>
      <c r="Y22" s="750"/>
      <c r="Z22" s="750"/>
      <c r="AA22" s="750"/>
      <c r="AB22" s="750"/>
      <c r="AC22" s="750"/>
      <c r="AD22" s="750"/>
      <c r="AE22" s="750"/>
      <c r="AF22" s="750"/>
      <c r="AG22" s="750"/>
      <c r="AH22" s="750"/>
      <c r="AI22" s="750"/>
      <c r="AJ22" s="750"/>
      <c r="AK22" s="750"/>
      <c r="AL22" s="750"/>
      <c r="AM22" s="112"/>
    </row>
    <row r="23" spans="1:47" ht="18.600000000000001" customHeight="1">
      <c r="A23" s="750" t="s">
        <v>323</v>
      </c>
      <c r="B23" s="760"/>
      <c r="C23" s="760"/>
      <c r="D23" s="108" t="s">
        <v>322</v>
      </c>
      <c r="E23" s="108"/>
      <c r="F23" s="750">
        <f>'基本情報シート(※ここから入力作成始めてください)'!D18</f>
        <v>0</v>
      </c>
      <c r="G23" s="760"/>
      <c r="H23" s="760"/>
      <c r="I23" s="760"/>
      <c r="J23" s="760"/>
      <c r="K23" s="760"/>
      <c r="L23" s="760"/>
      <c r="M23" s="760"/>
      <c r="N23" s="760"/>
      <c r="O23" s="760"/>
      <c r="P23" s="760"/>
      <c r="Q23" s="760"/>
      <c r="R23" s="760"/>
      <c r="S23" s="760"/>
      <c r="T23" s="760"/>
      <c r="U23" s="760"/>
      <c r="V23" s="760"/>
      <c r="W23" s="760"/>
      <c r="X23" s="760"/>
      <c r="Y23" s="760"/>
      <c r="Z23" s="760"/>
      <c r="AA23" s="760"/>
      <c r="AB23" s="760"/>
      <c r="AC23" s="760"/>
      <c r="AD23" s="760"/>
      <c r="AE23" s="760"/>
      <c r="AF23" s="760"/>
      <c r="AG23" s="760"/>
      <c r="AH23" s="760"/>
      <c r="AI23" s="760"/>
      <c r="AJ23" s="760"/>
      <c r="AK23" s="760"/>
      <c r="AL23" s="760"/>
      <c r="AM23" s="112"/>
    </row>
    <row r="24" spans="1:47" ht="18.600000000000001" customHeight="1">
      <c r="A24" s="108" t="s">
        <v>324</v>
      </c>
      <c r="B24" s="108"/>
      <c r="C24" s="108"/>
      <c r="D24" s="108"/>
      <c r="E24" s="108"/>
      <c r="F24" s="108"/>
      <c r="G24" s="108"/>
      <c r="H24" s="108"/>
      <c r="I24" s="108" t="s">
        <v>322</v>
      </c>
      <c r="J24" s="750" t="str">
        <f>CONCATENATE('基本情報シート(※ここから入力作成始めてください)'!D19,"　",'基本情報シート(※ここから入力作成始めてください)'!D20)</f>
        <v>　</v>
      </c>
      <c r="K24" s="760"/>
      <c r="L24" s="760"/>
      <c r="M24" s="760"/>
      <c r="N24" s="760"/>
      <c r="O24" s="760"/>
      <c r="P24" s="760"/>
      <c r="Q24" s="760"/>
      <c r="R24" s="760"/>
      <c r="S24" s="760"/>
      <c r="T24" s="760"/>
      <c r="U24" s="760"/>
      <c r="V24" s="760"/>
      <c r="W24" s="760"/>
      <c r="X24" s="760"/>
      <c r="Y24" s="760"/>
      <c r="Z24" s="760"/>
      <c r="AA24" s="760"/>
      <c r="AB24" s="760"/>
      <c r="AC24" s="760"/>
      <c r="AD24" s="760"/>
      <c r="AE24" s="760"/>
      <c r="AF24" s="760"/>
      <c r="AG24" s="760"/>
      <c r="AH24" s="760"/>
      <c r="AI24" s="760"/>
      <c r="AJ24" s="760"/>
      <c r="AK24" s="760"/>
      <c r="AL24" s="760"/>
      <c r="AM24" s="112"/>
    </row>
    <row r="25" spans="1:47" ht="18.600000000000001" customHeight="1">
      <c r="A25" s="108"/>
      <c r="B25" s="108"/>
      <c r="C25" s="108"/>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12"/>
    </row>
    <row r="26" spans="1:47" ht="18.600000000000001" customHeight="1">
      <c r="A26" s="108" t="s">
        <v>300</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12"/>
    </row>
    <row r="27" spans="1:47" ht="18.600000000000001" customHeight="1">
      <c r="A27" s="108" t="s">
        <v>326</v>
      </c>
      <c r="B27" s="108"/>
      <c r="C27" s="108"/>
      <c r="D27" s="952">
        <f>'基本情報シート(※ここから入力作成始めてください)'!D20</f>
        <v>0</v>
      </c>
      <c r="E27" s="953"/>
      <c r="F27" s="953"/>
      <c r="G27" s="953"/>
      <c r="H27" s="953"/>
      <c r="I27" s="953"/>
      <c r="J27" s="953"/>
      <c r="K27" s="108" t="s">
        <v>327</v>
      </c>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12"/>
    </row>
    <row r="28" spans="1:47" ht="18.600000000000001" customHeight="1">
      <c r="A28" s="108"/>
      <c r="B28" s="108" t="s">
        <v>328</v>
      </c>
      <c r="C28" s="108"/>
      <c r="D28" s="547"/>
      <c r="E28" s="548"/>
      <c r="F28" s="548"/>
      <c r="G28" s="548"/>
      <c r="H28" s="548"/>
      <c r="I28" s="548"/>
      <c r="J28" s="548"/>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12"/>
    </row>
    <row r="29" spans="1:47" ht="18.600000000000001" customHeight="1">
      <c r="A29" s="108"/>
      <c r="B29" s="108" t="s">
        <v>392</v>
      </c>
      <c r="C29" s="108"/>
      <c r="D29" s="108"/>
      <c r="E29" s="108"/>
      <c r="F29" s="108"/>
      <c r="G29" s="108"/>
      <c r="H29" s="108"/>
      <c r="I29" s="108"/>
      <c r="J29" s="108" t="s">
        <v>545</v>
      </c>
      <c r="K29" s="108"/>
      <c r="L29" s="108"/>
      <c r="M29" s="951">
        <f>'基本情報シート(※ここから入力作成始めてください)'!D35</f>
        <v>0</v>
      </c>
      <c r="N29" s="951">
        <v>1</v>
      </c>
      <c r="O29" s="951">
        <v>1</v>
      </c>
      <c r="P29" s="951">
        <v>1</v>
      </c>
      <c r="Q29" s="951">
        <v>1</v>
      </c>
      <c r="R29" s="951">
        <v>1</v>
      </c>
      <c r="S29" s="951">
        <v>1</v>
      </c>
      <c r="T29" s="108" t="s">
        <v>546</v>
      </c>
      <c r="U29" s="108"/>
      <c r="V29" s="108"/>
      <c r="W29" s="108"/>
      <c r="X29" s="108"/>
      <c r="Y29" s="751">
        <f>'基本情報シート(※ここから入力作成始めてください)'!D36</f>
        <v>0</v>
      </c>
      <c r="Z29" s="751"/>
      <c r="AA29" s="751"/>
      <c r="AB29" s="751"/>
      <c r="AC29" s="751"/>
      <c r="AD29" s="751"/>
      <c r="AE29" s="751"/>
      <c r="AF29" s="751"/>
      <c r="AG29" s="751"/>
      <c r="AH29" s="751"/>
      <c r="AI29" s="751"/>
      <c r="AJ29" s="751"/>
      <c r="AK29" s="751"/>
      <c r="AL29" s="751"/>
      <c r="AM29" s="112"/>
      <c r="AS29" s="114"/>
      <c r="AT29" s="115"/>
      <c r="AU29" s="116"/>
    </row>
    <row r="30" spans="1:47" ht="18.600000000000001" customHeight="1">
      <c r="A30" s="108"/>
      <c r="B30" s="108" t="s">
        <v>547</v>
      </c>
      <c r="C30" s="108"/>
      <c r="D30" s="108"/>
      <c r="E30" s="108"/>
      <c r="F30" s="108"/>
      <c r="G30" s="108"/>
      <c r="H30" s="108"/>
      <c r="I30" s="108"/>
      <c r="J30" s="108" t="s">
        <v>545</v>
      </c>
      <c r="K30" s="108"/>
      <c r="L30" s="108"/>
      <c r="M30" s="751">
        <f>'基本情報シート(※ここから入力作成始めてください)'!D37</f>
        <v>0</v>
      </c>
      <c r="N30" s="751"/>
      <c r="O30" s="751"/>
      <c r="P30" s="751"/>
      <c r="Q30" s="751"/>
      <c r="R30" s="751"/>
      <c r="S30" s="751"/>
      <c r="T30" s="108" t="s">
        <v>548</v>
      </c>
      <c r="U30" s="108"/>
      <c r="V30" s="108"/>
      <c r="W30" s="108"/>
      <c r="X30" s="108"/>
      <c r="Y30" s="751">
        <f>'基本情報シート(※ここから入力作成始めてください)'!D38</f>
        <v>0</v>
      </c>
      <c r="Z30" s="751"/>
      <c r="AA30" s="751"/>
      <c r="AB30" s="751"/>
      <c r="AC30" s="751"/>
      <c r="AD30" s="751"/>
      <c r="AE30" s="751"/>
      <c r="AF30" s="751"/>
      <c r="AG30" s="751"/>
      <c r="AH30" s="751"/>
      <c r="AI30" s="751"/>
      <c r="AJ30" s="751"/>
      <c r="AK30" s="751"/>
      <c r="AL30" s="751"/>
      <c r="AM30" s="112"/>
      <c r="AS30" s="114"/>
      <c r="AT30" s="114"/>
      <c r="AU30" s="114"/>
    </row>
    <row r="31" spans="1:47" ht="18.600000000000001" customHeight="1">
      <c r="A31" s="108"/>
      <c r="B31" s="108" t="s">
        <v>395</v>
      </c>
      <c r="C31" s="108"/>
      <c r="D31" s="108"/>
      <c r="E31" s="108"/>
      <c r="F31" s="108"/>
      <c r="G31" s="108"/>
      <c r="H31" s="108"/>
      <c r="I31" s="108"/>
      <c r="J31" s="751" t="str">
        <f>MID('基本情報シート(※ここから入力作成始めてください)'!D39,3,4)</f>
        <v/>
      </c>
      <c r="K31" s="751"/>
      <c r="L31" s="751"/>
      <c r="M31" s="751"/>
      <c r="N31" s="751"/>
      <c r="O31" s="751"/>
      <c r="P31" s="751"/>
      <c r="Q31" s="751"/>
      <c r="R31" s="751"/>
      <c r="S31" s="751"/>
      <c r="T31" s="751"/>
      <c r="U31" s="751"/>
      <c r="V31" s="751"/>
      <c r="W31" s="108"/>
      <c r="X31" s="108"/>
      <c r="Y31" s="108"/>
      <c r="Z31" s="108"/>
      <c r="AA31" s="108"/>
      <c r="AB31" s="108"/>
      <c r="AC31" s="108"/>
      <c r="AD31" s="108"/>
      <c r="AE31" s="108"/>
      <c r="AF31" s="108"/>
      <c r="AG31" s="108"/>
      <c r="AH31" s="108"/>
      <c r="AI31" s="108"/>
      <c r="AJ31" s="108"/>
      <c r="AK31" s="108"/>
      <c r="AL31" s="108"/>
      <c r="AM31" s="112"/>
      <c r="AS31" s="114"/>
      <c r="AT31" s="114"/>
      <c r="AU31" s="117"/>
    </row>
    <row r="32" spans="1:47" ht="18.600000000000001" customHeight="1">
      <c r="A32" s="108"/>
      <c r="B32" s="108" t="s">
        <v>549</v>
      </c>
      <c r="C32" s="108"/>
      <c r="D32" s="108"/>
      <c r="E32" s="108"/>
      <c r="F32" s="108"/>
      <c r="G32" s="108"/>
      <c r="H32" s="108"/>
      <c r="I32" s="108"/>
      <c r="J32" s="751">
        <f>'基本情報シート(※ここから入力作成始めてください)'!D40</f>
        <v>0</v>
      </c>
      <c r="K32" s="751"/>
      <c r="L32" s="751"/>
      <c r="M32" s="751"/>
      <c r="N32" s="751"/>
      <c r="O32" s="751"/>
      <c r="P32" s="751"/>
      <c r="Q32" s="751"/>
      <c r="R32" s="751"/>
      <c r="S32" s="751"/>
      <c r="T32" s="751"/>
      <c r="U32" s="751"/>
      <c r="V32" s="751"/>
      <c r="W32" s="751"/>
      <c r="X32" s="751"/>
      <c r="Y32" s="751"/>
      <c r="Z32" s="751"/>
      <c r="AA32" s="751"/>
      <c r="AB32" s="751"/>
      <c r="AC32" s="751"/>
      <c r="AD32" s="751"/>
      <c r="AE32" s="751"/>
      <c r="AF32" s="751"/>
      <c r="AG32" s="751"/>
      <c r="AH32" s="751"/>
      <c r="AI32" s="751"/>
      <c r="AJ32" s="751"/>
      <c r="AK32" s="751"/>
      <c r="AL32" s="751"/>
      <c r="AM32" s="112"/>
      <c r="AS32" s="114"/>
      <c r="AT32" s="114"/>
      <c r="AU32" s="114"/>
    </row>
    <row r="33" spans="1:47" ht="18.600000000000001" customHeight="1">
      <c r="A33" s="108"/>
      <c r="B33" s="108" t="s">
        <v>550</v>
      </c>
      <c r="C33" s="108"/>
      <c r="D33" s="108"/>
      <c r="E33" s="108"/>
      <c r="F33" s="108"/>
      <c r="G33" s="108"/>
      <c r="H33" s="108"/>
      <c r="I33" s="108"/>
      <c r="J33" s="751">
        <f>'基本情報シート(※ここから入力作成始めてください)'!D42</f>
        <v>0</v>
      </c>
      <c r="K33" s="751"/>
      <c r="L33" s="751"/>
      <c r="M33" s="751"/>
      <c r="N33" s="751"/>
      <c r="O33" s="751"/>
      <c r="P33" s="751"/>
      <c r="Q33" s="751"/>
      <c r="R33" s="751"/>
      <c r="S33" s="751"/>
      <c r="T33" s="751"/>
      <c r="U33" s="751"/>
      <c r="V33" s="751"/>
      <c r="W33" s="751"/>
      <c r="X33" s="751"/>
      <c r="Y33" s="751"/>
      <c r="Z33" s="751"/>
      <c r="AA33" s="751"/>
      <c r="AB33" s="751"/>
      <c r="AC33" s="751"/>
      <c r="AD33" s="751"/>
      <c r="AE33" s="751"/>
      <c r="AF33" s="751"/>
      <c r="AG33" s="751"/>
      <c r="AH33" s="751"/>
      <c r="AI33" s="751"/>
      <c r="AJ33" s="751"/>
      <c r="AK33" s="751"/>
      <c r="AL33" s="751"/>
      <c r="AM33" s="112"/>
      <c r="AU33" s="118"/>
    </row>
    <row r="34" spans="1:47" ht="18.600000000000001" customHeight="1">
      <c r="A34" s="108"/>
      <c r="B34" s="108" t="s">
        <v>551</v>
      </c>
      <c r="C34" s="108"/>
      <c r="D34" s="108"/>
      <c r="E34" s="108"/>
      <c r="F34" s="108"/>
      <c r="G34" s="108"/>
      <c r="H34" s="108"/>
      <c r="I34" s="108"/>
      <c r="J34" s="751">
        <f>'基本情報シート(※ここから入力作成始めてください)'!D41</f>
        <v>0</v>
      </c>
      <c r="K34" s="751"/>
      <c r="L34" s="751"/>
      <c r="M34" s="751"/>
      <c r="N34" s="751"/>
      <c r="O34" s="751"/>
      <c r="P34" s="751"/>
      <c r="Q34" s="751"/>
      <c r="R34" s="751"/>
      <c r="S34" s="751"/>
      <c r="T34" s="751"/>
      <c r="U34" s="751"/>
      <c r="V34" s="751"/>
      <c r="W34" s="751"/>
      <c r="X34" s="751"/>
      <c r="Y34" s="751"/>
      <c r="Z34" s="751"/>
      <c r="AA34" s="751"/>
      <c r="AB34" s="751"/>
      <c r="AC34" s="751"/>
      <c r="AD34" s="751"/>
      <c r="AE34" s="751"/>
      <c r="AF34" s="751"/>
      <c r="AG34" s="751"/>
      <c r="AH34" s="751"/>
      <c r="AI34" s="751"/>
      <c r="AJ34" s="751"/>
      <c r="AK34" s="751"/>
      <c r="AL34" s="751"/>
      <c r="AM34" s="112"/>
      <c r="AU34" s="118"/>
    </row>
    <row r="35" spans="1:47" ht="18.600000000000001" customHeight="1">
      <c r="A35" s="108"/>
      <c r="B35" s="108"/>
      <c r="C35" s="108"/>
      <c r="D35" s="108"/>
      <c r="E35" s="108"/>
      <c r="F35" s="108"/>
      <c r="G35" s="108"/>
      <c r="H35" s="108"/>
      <c r="I35" s="108"/>
      <c r="J35" s="108"/>
      <c r="K35" s="108"/>
      <c r="L35" s="108"/>
      <c r="M35" s="249"/>
      <c r="N35" s="249"/>
      <c r="O35" s="249"/>
      <c r="P35" s="249"/>
      <c r="Q35" s="249"/>
      <c r="R35" s="249"/>
      <c r="S35" s="249"/>
      <c r="T35" s="249"/>
      <c r="U35" s="249"/>
      <c r="V35" s="249"/>
      <c r="W35" s="249"/>
      <c r="X35" s="249"/>
      <c r="Y35" s="249"/>
      <c r="Z35" s="249"/>
      <c r="AA35" s="249"/>
      <c r="AB35" s="249"/>
      <c r="AC35" s="249"/>
      <c r="AD35" s="249"/>
      <c r="AE35" s="249"/>
      <c r="AF35" s="249"/>
      <c r="AG35" s="249"/>
      <c r="AH35" s="249"/>
      <c r="AI35" s="249"/>
      <c r="AJ35" s="249"/>
      <c r="AK35" s="249"/>
      <c r="AL35" s="249"/>
      <c r="AM35" s="112"/>
      <c r="AU35" s="118"/>
    </row>
    <row r="36" spans="1:47" ht="18.600000000000001" customHeight="1">
      <c r="A36" s="108" t="s">
        <v>301</v>
      </c>
      <c r="B36" s="108"/>
      <c r="C36" s="108"/>
      <c r="D36" s="108"/>
      <c r="E36" s="108"/>
      <c r="F36" s="108"/>
      <c r="G36" s="108"/>
      <c r="H36" s="108"/>
      <c r="I36" s="108"/>
      <c r="J36" s="108"/>
      <c r="K36" s="108"/>
      <c r="L36" s="108"/>
      <c r="M36" s="108"/>
      <c r="N36" s="108"/>
      <c r="O36" s="108"/>
      <c r="P36" s="108"/>
      <c r="Q36" s="108"/>
      <c r="R36" s="108"/>
      <c r="S36" s="108"/>
      <c r="T36" s="108"/>
      <c r="U36" s="108"/>
      <c r="V36" s="111"/>
      <c r="W36" s="108"/>
      <c r="X36" s="108"/>
      <c r="Y36" s="108"/>
      <c r="Z36" s="108"/>
      <c r="AA36" s="108"/>
      <c r="AB36" s="108"/>
      <c r="AC36" s="550"/>
      <c r="AD36" s="550"/>
      <c r="AE36" s="550"/>
      <c r="AF36" s="550"/>
      <c r="AG36" s="550"/>
      <c r="AH36" s="550"/>
      <c r="AI36" s="550"/>
      <c r="AJ36" s="550"/>
      <c r="AK36" s="550"/>
      <c r="AL36" s="550"/>
      <c r="AM36" s="112"/>
    </row>
    <row r="37" spans="1:47" ht="18.600000000000001" customHeight="1">
      <c r="A37" s="108" t="s">
        <v>329</v>
      </c>
      <c r="B37" s="108"/>
      <c r="C37" s="108"/>
      <c r="D37" s="108"/>
      <c r="E37" s="108" t="s">
        <v>322</v>
      </c>
      <c r="F37" s="750">
        <f>'基本情報シート(※ここから入力作成始めてください)'!D29</f>
        <v>0</v>
      </c>
      <c r="G37" s="760"/>
      <c r="H37" s="760"/>
      <c r="I37" s="760"/>
      <c r="J37" s="760"/>
      <c r="K37" s="760"/>
      <c r="L37" s="760"/>
      <c r="M37" s="760"/>
      <c r="N37" s="760"/>
      <c r="O37" s="760"/>
      <c r="P37" s="760"/>
      <c r="Q37" s="760"/>
      <c r="R37" s="760"/>
      <c r="S37" s="760"/>
      <c r="T37" s="760"/>
      <c r="U37" s="760"/>
      <c r="V37" s="760"/>
      <c r="W37" s="760"/>
      <c r="X37" s="760"/>
      <c r="Y37" s="760"/>
      <c r="Z37" s="760"/>
      <c r="AA37" s="760"/>
      <c r="AB37" s="760"/>
      <c r="AC37" s="760"/>
      <c r="AD37" s="760"/>
      <c r="AE37" s="760"/>
      <c r="AF37" s="760"/>
      <c r="AG37" s="760"/>
      <c r="AH37" s="760"/>
      <c r="AI37" s="760"/>
      <c r="AJ37" s="760"/>
      <c r="AK37" s="760"/>
      <c r="AL37" s="760"/>
      <c r="AM37" s="119"/>
    </row>
    <row r="38" spans="1:47" ht="18.600000000000001" customHeight="1">
      <c r="A38" s="108" t="s">
        <v>330</v>
      </c>
      <c r="B38" s="108"/>
      <c r="C38" s="108"/>
      <c r="D38" s="108"/>
      <c r="E38" s="108" t="s">
        <v>322</v>
      </c>
      <c r="F38" s="750">
        <f>'基本情報シート(※ここから入力作成始めてください)'!D30</f>
        <v>0</v>
      </c>
      <c r="G38" s="760"/>
      <c r="H38" s="760"/>
      <c r="I38" s="760"/>
      <c r="J38" s="760"/>
      <c r="K38" s="760"/>
      <c r="L38" s="760"/>
      <c r="M38" s="760"/>
      <c r="N38" s="760"/>
      <c r="O38" s="760"/>
      <c r="P38" s="760"/>
      <c r="Q38" s="760"/>
      <c r="R38" s="760"/>
      <c r="S38" s="760"/>
      <c r="T38" s="760"/>
      <c r="U38" s="760"/>
      <c r="V38" s="760"/>
      <c r="W38" s="760"/>
      <c r="X38" s="760"/>
      <c r="Y38" s="760"/>
      <c r="Z38" s="760"/>
      <c r="AA38" s="760"/>
      <c r="AB38" s="760"/>
      <c r="AC38" s="760"/>
      <c r="AD38" s="760"/>
      <c r="AE38" s="760"/>
      <c r="AF38" s="760"/>
      <c r="AG38" s="760"/>
      <c r="AH38" s="760"/>
      <c r="AI38" s="760"/>
      <c r="AJ38" s="760"/>
      <c r="AK38" s="760"/>
      <c r="AL38" s="760"/>
      <c r="AM38" s="119"/>
    </row>
    <row r="39" spans="1:47" ht="18.600000000000001" customHeight="1">
      <c r="A39" s="108" t="s">
        <v>331</v>
      </c>
      <c r="B39" s="108"/>
      <c r="C39" s="108"/>
      <c r="D39" s="108"/>
      <c r="E39" s="108"/>
      <c r="F39" s="108"/>
      <c r="G39" s="252"/>
      <c r="H39" s="252" t="s">
        <v>322</v>
      </c>
      <c r="I39" s="108"/>
      <c r="J39" s="750">
        <f>'基本情報シート(※ここから入力作成始めてください)'!D31</f>
        <v>0</v>
      </c>
      <c r="K39" s="760"/>
      <c r="L39" s="760"/>
      <c r="M39" s="760"/>
      <c r="N39" s="760"/>
      <c r="O39" s="760"/>
      <c r="P39" s="760"/>
      <c r="Q39" s="760"/>
      <c r="R39" s="760"/>
      <c r="S39" s="760"/>
      <c r="T39" s="760"/>
      <c r="U39" s="760"/>
      <c r="V39" s="760"/>
      <c r="W39" s="760"/>
      <c r="X39" s="760"/>
      <c r="Y39" s="760"/>
      <c r="Z39" s="760"/>
      <c r="AA39" s="760"/>
      <c r="AB39" s="760"/>
      <c r="AC39" s="760"/>
      <c r="AD39" s="760"/>
      <c r="AE39" s="760"/>
      <c r="AF39" s="760"/>
      <c r="AG39" s="760"/>
      <c r="AH39" s="760"/>
      <c r="AI39" s="760"/>
      <c r="AJ39" s="760"/>
      <c r="AK39" s="760"/>
      <c r="AL39" s="760"/>
      <c r="AM39" s="119"/>
    </row>
    <row r="40" spans="1:47" ht="18.600000000000001" customHeight="1">
      <c r="A40" s="750" t="s">
        <v>302</v>
      </c>
      <c r="B40" s="760"/>
      <c r="C40" s="760"/>
      <c r="D40" s="760"/>
      <c r="E40" s="760"/>
      <c r="F40" s="760"/>
      <c r="G40" s="760"/>
      <c r="H40" s="760"/>
      <c r="I40" s="760"/>
      <c r="J40" s="760"/>
      <c r="K40" s="760"/>
      <c r="L40" s="760"/>
      <c r="M40" s="760"/>
      <c r="N40" s="760"/>
      <c r="O40" s="760"/>
      <c r="P40" s="760"/>
      <c r="Q40" s="760"/>
      <c r="R40" s="760"/>
      <c r="S40" s="760"/>
      <c r="T40" s="760"/>
      <c r="U40" s="760"/>
      <c r="V40" s="760"/>
      <c r="W40" s="760"/>
      <c r="X40" s="760"/>
      <c r="Y40" s="760"/>
      <c r="Z40" s="760"/>
      <c r="AA40" s="760"/>
      <c r="AB40" s="760"/>
      <c r="AC40" s="760"/>
      <c r="AD40" s="760"/>
      <c r="AE40" s="760"/>
      <c r="AF40" s="760"/>
      <c r="AG40" s="760"/>
      <c r="AH40" s="760"/>
      <c r="AI40" s="760"/>
      <c r="AJ40" s="760"/>
      <c r="AK40" s="760"/>
      <c r="AL40" s="760"/>
      <c r="AM40" s="119"/>
    </row>
    <row r="41" spans="1:47" ht="18.600000000000001" customHeight="1">
      <c r="A41" s="108"/>
      <c r="B41" s="108"/>
      <c r="C41" s="108"/>
      <c r="D41" s="108"/>
      <c r="E41" s="108"/>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8"/>
      <c r="AL41" s="108"/>
      <c r="AM41" s="119"/>
    </row>
    <row r="42" spans="1:47" ht="18.600000000000001" customHeight="1">
      <c r="A42" s="108"/>
      <c r="B42" s="108"/>
      <c r="C42" s="108"/>
      <c r="D42" s="108"/>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c r="AK42" s="108"/>
      <c r="AL42" s="108"/>
      <c r="AM42" s="119"/>
    </row>
    <row r="43" spans="1:47" ht="18.600000000000001" customHeight="1">
      <c r="A43" s="108"/>
      <c r="B43" s="108"/>
      <c r="C43" s="108"/>
      <c r="D43" s="108"/>
      <c r="E43" s="108"/>
      <c r="F43" s="108"/>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108"/>
      <c r="AE43" s="108"/>
      <c r="AF43" s="108"/>
      <c r="AG43" s="108"/>
      <c r="AH43" s="108"/>
      <c r="AI43" s="108"/>
      <c r="AJ43" s="108"/>
      <c r="AK43" s="108"/>
      <c r="AL43" s="108"/>
      <c r="AM43" s="119"/>
    </row>
    <row r="44" spans="1:47" ht="18.600000000000001" customHeight="1">
      <c r="A44" s="108"/>
      <c r="B44" s="108"/>
      <c r="C44" s="108"/>
      <c r="D44" s="108"/>
      <c r="E44" s="108"/>
      <c r="F44" s="108"/>
      <c r="G44" s="108"/>
      <c r="H44" s="108"/>
      <c r="I44" s="108"/>
      <c r="J44" s="108"/>
      <c r="K44" s="108"/>
      <c r="L44" s="108"/>
      <c r="M44" s="108"/>
      <c r="N44" s="108"/>
      <c r="O44" s="108"/>
      <c r="P44" s="108"/>
      <c r="Q44" s="108"/>
      <c r="R44" s="108"/>
      <c r="S44" s="108"/>
      <c r="T44" s="108"/>
      <c r="U44" s="108"/>
      <c r="V44" s="108"/>
      <c r="W44" s="108"/>
      <c r="X44" s="108"/>
      <c r="Y44" s="108"/>
      <c r="Z44" s="108"/>
      <c r="AA44" s="108"/>
      <c r="AB44" s="108"/>
      <c r="AC44" s="108"/>
      <c r="AD44" s="108"/>
      <c r="AE44" s="108"/>
      <c r="AF44" s="108"/>
      <c r="AG44" s="108"/>
      <c r="AH44" s="108"/>
      <c r="AI44" s="108"/>
      <c r="AJ44" s="108"/>
      <c r="AK44" s="108"/>
      <c r="AL44" s="108"/>
      <c r="AM44" s="108"/>
    </row>
    <row r="45" spans="1:47" ht="18.600000000000001" customHeight="1">
      <c r="A45" s="108"/>
      <c r="B45" s="108"/>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08"/>
      <c r="AK45" s="108"/>
      <c r="AL45" s="108"/>
      <c r="AM45" s="108"/>
    </row>
    <row r="46" spans="1:47" ht="18.600000000000001" customHeight="1">
      <c r="A46" s="108"/>
      <c r="B46" s="108"/>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c r="AI46" s="108"/>
      <c r="AJ46" s="108"/>
      <c r="AK46" s="108"/>
      <c r="AL46" s="108"/>
      <c r="AM46" s="108"/>
    </row>
    <row r="47" spans="1:47" ht="17.25" customHeight="1">
      <c r="A47" s="108"/>
      <c r="B47" s="108"/>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c r="AI47" s="108"/>
      <c r="AJ47" s="108"/>
      <c r="AK47" s="108"/>
      <c r="AL47" s="108"/>
      <c r="AM47" s="108"/>
    </row>
    <row r="48" spans="1:47" ht="18.600000000000001" customHeight="1">
      <c r="A48" s="108"/>
      <c r="B48" s="108"/>
      <c r="C48" s="108"/>
      <c r="D48" s="108"/>
      <c r="E48" s="108"/>
      <c r="F48" s="108"/>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108"/>
      <c r="AE48" s="108"/>
      <c r="AF48" s="108"/>
      <c r="AG48" s="108"/>
      <c r="AH48" s="108"/>
      <c r="AI48" s="108"/>
      <c r="AJ48" s="108"/>
      <c r="AK48" s="108"/>
      <c r="AL48" s="108"/>
      <c r="AM48" s="108"/>
    </row>
    <row r="49" spans="1:39" ht="18.600000000000001" customHeight="1">
      <c r="A49" s="108"/>
      <c r="B49" s="108"/>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row>
  </sheetData>
  <sheetProtection algorithmName="SHA-512" hashValue="xH0hwsvebO1AVr2OEUDQcamklz9ZC5d4nXD7v0MFWKtZAW4gMD8Cv8FWKAFy94cZ1JQMNqE8BEkxO3ZHrAwxfQ==" saltValue="IXwEMLObEPzVojOfAYsHQQ==" spinCount="100000" sheet="1" objects="1" scenarios="1"/>
  <mergeCells count="38">
    <mergeCell ref="A1:AL1"/>
    <mergeCell ref="D3:J3"/>
    <mergeCell ref="M3:S3"/>
    <mergeCell ref="A9:I9"/>
    <mergeCell ref="A5:I5"/>
    <mergeCell ref="A2:F2"/>
    <mergeCell ref="T6:AH6"/>
    <mergeCell ref="AP5:AQ5"/>
    <mergeCell ref="T7:Z7"/>
    <mergeCell ref="D6:E6"/>
    <mergeCell ref="D27:J27"/>
    <mergeCell ref="F16:AL16"/>
    <mergeCell ref="F17:AL17"/>
    <mergeCell ref="J18:AL18"/>
    <mergeCell ref="AN5:AO5"/>
    <mergeCell ref="F21:AL21"/>
    <mergeCell ref="H12:J12"/>
    <mergeCell ref="K12:L12"/>
    <mergeCell ref="A15:AA15"/>
    <mergeCell ref="AE12:AL12"/>
    <mergeCell ref="B10:H10"/>
    <mergeCell ref="K10:AF10"/>
    <mergeCell ref="F38:AL38"/>
    <mergeCell ref="A40:AL40"/>
    <mergeCell ref="J39:AL39"/>
    <mergeCell ref="F22:AL22"/>
    <mergeCell ref="A23:C23"/>
    <mergeCell ref="F23:AL23"/>
    <mergeCell ref="J24:AL24"/>
    <mergeCell ref="F37:AL37"/>
    <mergeCell ref="Y30:AL30"/>
    <mergeCell ref="Y29:AL29"/>
    <mergeCell ref="M29:S29"/>
    <mergeCell ref="J31:V31"/>
    <mergeCell ref="J32:AL32"/>
    <mergeCell ref="J33:AL33"/>
    <mergeCell ref="M30:S30"/>
    <mergeCell ref="J34:AL34"/>
  </mergeCells>
  <phoneticPr fontId="2"/>
  <dataValidations disablePrompts="1" count="1">
    <dataValidation type="list" allowBlank="1" showInputMessage="1" showErrorMessage="1" sqref="AU33" xr:uid="{813F0B3A-FFBE-4201-B3A2-6E801C97D44F}">
      <formula1>"1：普通預金,2：当座預金"</formula1>
    </dataValidation>
  </dataValidations>
  <hyperlinks>
    <hyperlink ref="AN1" location="チェックリスト!A1" display="チェックリストに戻る" xr:uid="{B7AE786B-0D4B-4CBE-B503-64C840E4158D}"/>
    <hyperlink ref="AN2" location="'基本情報シート(※ここから入力作成始めてください)'!A1" display="基本情報シートに戻る" xr:uid="{88A0143B-7980-490D-9248-F99609B56512}"/>
  </hyperlinks>
  <pageMargins left="0.7" right="0.7" top="0.75" bottom="0.75" header="0.3" footer="0.3"/>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67DC2-FF9B-4A2B-94B3-4F663E46DD8E}">
  <sheetPr>
    <pageSetUpPr fitToPage="1"/>
  </sheetPr>
  <dimension ref="A1:AG126"/>
  <sheetViews>
    <sheetView view="pageBreakPreview" topLeftCell="A95" zoomScale="85" zoomScaleNormal="85" zoomScaleSheetLayoutView="85" workbookViewId="0">
      <selection activeCell="B111" sqref="B111"/>
    </sheetView>
  </sheetViews>
  <sheetFormatPr defaultColWidth="8.875" defaultRowHeight="18.75"/>
  <cols>
    <col min="1" max="1" width="4.5" style="26" customWidth="1"/>
    <col min="2" max="2" width="34.75" style="26" customWidth="1"/>
    <col min="3" max="3" width="5.375" style="26" customWidth="1"/>
    <col min="4" max="8" width="9.625" style="26" customWidth="1"/>
    <col min="9" max="9" width="54" style="26" customWidth="1"/>
    <col min="10" max="12" width="28.625" style="26" customWidth="1"/>
    <col min="13" max="16384" width="8.875" style="26"/>
  </cols>
  <sheetData>
    <row r="1" spans="1:33" ht="31.9" customHeight="1">
      <c r="A1" s="727" t="s">
        <v>297</v>
      </c>
      <c r="B1" s="727"/>
      <c r="C1" s="727"/>
      <c r="D1" s="727"/>
      <c r="E1" s="727"/>
      <c r="F1" s="727"/>
      <c r="G1" s="727"/>
      <c r="H1" s="727"/>
      <c r="I1" s="727"/>
    </row>
    <row r="2" spans="1:33" ht="56.25" customHeight="1">
      <c r="A2" s="728" t="s">
        <v>709</v>
      </c>
      <c r="B2" s="729"/>
      <c r="C2" s="729"/>
      <c r="D2" s="729"/>
      <c r="E2" s="729"/>
      <c r="F2" s="729"/>
      <c r="G2" s="729"/>
      <c r="H2" s="729"/>
      <c r="I2" s="729"/>
    </row>
    <row r="3" spans="1:33" ht="30" customHeight="1">
      <c r="A3" s="723" t="s">
        <v>296</v>
      </c>
      <c r="B3" s="724"/>
      <c r="C3" s="724"/>
      <c r="D3" s="724"/>
      <c r="E3" s="724"/>
      <c r="F3" s="724"/>
      <c r="G3" s="724"/>
      <c r="H3" s="724"/>
      <c r="I3" s="725"/>
      <c r="J3" s="717" t="s">
        <v>617</v>
      </c>
      <c r="K3" s="717"/>
      <c r="L3" s="717"/>
    </row>
    <row r="4" spans="1:33" ht="30" customHeight="1">
      <c r="A4" s="19" t="s">
        <v>747</v>
      </c>
      <c r="B4" s="705" t="s">
        <v>685</v>
      </c>
      <c r="C4" s="730"/>
      <c r="D4" s="730"/>
      <c r="E4" s="730"/>
      <c r="F4" s="730"/>
      <c r="G4" s="730"/>
      <c r="H4" s="730"/>
      <c r="I4" s="731"/>
      <c r="J4" s="27" t="s">
        <v>333</v>
      </c>
      <c r="K4" s="28"/>
      <c r="L4" s="28"/>
      <c r="M4" s="28"/>
      <c r="N4" s="29"/>
      <c r="O4" s="30"/>
      <c r="P4" s="30"/>
      <c r="Q4" s="30"/>
      <c r="R4" s="30"/>
      <c r="S4" s="30"/>
      <c r="T4" s="30"/>
      <c r="U4" s="30"/>
      <c r="V4" s="30"/>
      <c r="W4" s="28"/>
      <c r="X4" s="28"/>
      <c r="Y4" s="12"/>
      <c r="Z4" s="12"/>
      <c r="AA4" s="12"/>
      <c r="AB4" s="12"/>
      <c r="AC4" s="12"/>
      <c r="AD4" s="12"/>
      <c r="AE4" s="12"/>
      <c r="AF4" s="12"/>
      <c r="AG4" s="12"/>
    </row>
    <row r="5" spans="1:33" ht="30" customHeight="1">
      <c r="A5" s="45" t="s">
        <v>747</v>
      </c>
      <c r="B5" s="726" t="s">
        <v>340</v>
      </c>
      <c r="C5" s="721"/>
      <c r="D5" s="721"/>
      <c r="E5" s="721"/>
      <c r="F5" s="721"/>
      <c r="G5" s="721"/>
      <c r="H5" s="721"/>
      <c r="I5" s="722"/>
      <c r="J5" s="27" t="s">
        <v>334</v>
      </c>
      <c r="K5" s="12"/>
      <c r="L5" s="12"/>
      <c r="M5" s="12"/>
      <c r="N5" s="12"/>
      <c r="O5" s="12"/>
      <c r="P5" s="12"/>
      <c r="Q5" s="12"/>
      <c r="R5" s="12"/>
      <c r="S5" s="12"/>
      <c r="T5" s="12"/>
      <c r="U5" s="12"/>
      <c r="V5" s="12"/>
      <c r="W5" s="12"/>
      <c r="X5" s="12"/>
      <c r="Y5" s="12"/>
      <c r="Z5" s="12"/>
      <c r="AA5" s="12"/>
      <c r="AB5" s="12"/>
      <c r="AC5" s="12"/>
      <c r="AD5" s="12"/>
      <c r="AE5" s="12"/>
      <c r="AF5" s="12"/>
      <c r="AG5" s="12"/>
    </row>
    <row r="6" spans="1:33" ht="30" customHeight="1">
      <c r="A6" s="45" t="s">
        <v>747</v>
      </c>
      <c r="B6" s="721" t="s">
        <v>341</v>
      </c>
      <c r="C6" s="721"/>
      <c r="D6" s="721"/>
      <c r="E6" s="721"/>
      <c r="F6" s="721"/>
      <c r="G6" s="721"/>
      <c r="H6" s="721"/>
      <c r="I6" s="722"/>
      <c r="J6" s="32" t="s">
        <v>616</v>
      </c>
      <c r="K6" s="12"/>
      <c r="L6" s="12"/>
      <c r="M6" s="12"/>
      <c r="N6" s="12"/>
      <c r="O6" s="12"/>
      <c r="P6" s="12"/>
      <c r="Q6" s="12"/>
      <c r="R6" s="12"/>
      <c r="S6" s="12"/>
      <c r="T6" s="12"/>
      <c r="U6" s="12"/>
      <c r="V6" s="12"/>
      <c r="W6" s="12"/>
      <c r="X6" s="12"/>
      <c r="Y6" s="12"/>
      <c r="Z6" s="12"/>
      <c r="AA6" s="12"/>
      <c r="AB6" s="12"/>
      <c r="AC6" s="12"/>
      <c r="AD6" s="12"/>
      <c r="AE6" s="12"/>
      <c r="AF6" s="12"/>
      <c r="AG6" s="12"/>
    </row>
    <row r="7" spans="1:33" ht="30" customHeight="1">
      <c r="A7" s="45" t="s">
        <v>747</v>
      </c>
      <c r="B7" s="726" t="s">
        <v>342</v>
      </c>
      <c r="C7" s="721"/>
      <c r="D7" s="721"/>
      <c r="E7" s="721"/>
      <c r="F7" s="721"/>
      <c r="G7" s="721"/>
      <c r="H7" s="721"/>
      <c r="I7" s="722"/>
      <c r="J7" s="27" t="s">
        <v>335</v>
      </c>
      <c r="K7" s="12"/>
      <c r="L7" s="12"/>
      <c r="M7" s="12"/>
      <c r="N7" s="12"/>
      <c r="O7" s="12"/>
      <c r="P7" s="12"/>
      <c r="Q7" s="12"/>
      <c r="R7" s="12"/>
      <c r="S7" s="12"/>
      <c r="T7" s="12"/>
      <c r="U7" s="12"/>
      <c r="V7" s="12"/>
      <c r="W7" s="12"/>
      <c r="X7" s="12"/>
      <c r="Y7" s="12"/>
      <c r="Z7" s="12"/>
      <c r="AA7" s="12"/>
      <c r="AB7" s="12"/>
      <c r="AC7" s="12"/>
      <c r="AD7" s="12"/>
      <c r="AE7" s="12"/>
      <c r="AF7" s="12"/>
      <c r="AG7" s="12"/>
    </row>
    <row r="8" spans="1:33" ht="30" customHeight="1">
      <c r="A8" s="45" t="s">
        <v>747</v>
      </c>
      <c r="B8" s="726" t="s">
        <v>343</v>
      </c>
      <c r="C8" s="721"/>
      <c r="D8" s="721"/>
      <c r="E8" s="721"/>
      <c r="F8" s="721"/>
      <c r="G8" s="721"/>
      <c r="H8" s="721"/>
      <c r="I8" s="722"/>
      <c r="J8" s="579" t="s">
        <v>760</v>
      </c>
      <c r="K8" s="31"/>
      <c r="L8" s="31"/>
      <c r="M8" s="12"/>
      <c r="N8" s="12"/>
      <c r="O8" s="12"/>
      <c r="P8" s="12"/>
      <c r="Q8" s="12"/>
      <c r="R8" s="12"/>
      <c r="S8" s="12"/>
      <c r="T8" s="12"/>
      <c r="U8" s="12"/>
      <c r="V8" s="12"/>
      <c r="W8" s="12"/>
      <c r="X8" s="12"/>
      <c r="Y8" s="12"/>
      <c r="Z8" s="12"/>
      <c r="AA8" s="12"/>
      <c r="AB8" s="12"/>
      <c r="AC8" s="12"/>
      <c r="AD8" s="12"/>
      <c r="AE8" s="12"/>
      <c r="AF8" s="12"/>
      <c r="AG8" s="12"/>
    </row>
    <row r="9" spans="1:33" ht="30" customHeight="1">
      <c r="A9" s="45" t="s">
        <v>747</v>
      </c>
      <c r="B9" s="726" t="s">
        <v>344</v>
      </c>
      <c r="C9" s="721"/>
      <c r="D9" s="721"/>
      <c r="E9" s="721"/>
      <c r="F9" s="721"/>
      <c r="G9" s="721"/>
      <c r="H9" s="721"/>
      <c r="I9" s="722"/>
      <c r="J9" s="27" t="s">
        <v>336</v>
      </c>
      <c r="L9" s="12"/>
      <c r="M9" s="12"/>
      <c r="N9" s="12"/>
      <c r="O9" s="12"/>
      <c r="P9" s="12"/>
      <c r="Q9" s="12"/>
      <c r="R9" s="12"/>
      <c r="S9" s="12"/>
    </row>
    <row r="10" spans="1:33" ht="30" customHeight="1">
      <c r="A10" s="45" t="s">
        <v>747</v>
      </c>
      <c r="B10" s="726" t="s">
        <v>345</v>
      </c>
      <c r="C10" s="721"/>
      <c r="D10" s="721"/>
      <c r="E10" s="721"/>
      <c r="F10" s="721"/>
      <c r="G10" s="721"/>
      <c r="H10" s="721"/>
      <c r="I10" s="722"/>
      <c r="J10" s="27" t="s">
        <v>337</v>
      </c>
      <c r="K10" s="12"/>
      <c r="L10" s="12"/>
      <c r="M10" s="12"/>
      <c r="N10" s="12"/>
      <c r="O10" s="12"/>
      <c r="P10" s="12"/>
      <c r="Q10" s="12"/>
      <c r="R10" s="12"/>
      <c r="S10" s="12"/>
    </row>
    <row r="11" spans="1:33" ht="30" customHeight="1">
      <c r="A11" s="45" t="s">
        <v>747</v>
      </c>
      <c r="B11" s="726" t="s">
        <v>346</v>
      </c>
      <c r="C11" s="721"/>
      <c r="D11" s="721"/>
      <c r="E11" s="721"/>
      <c r="F11" s="721"/>
      <c r="G11" s="721"/>
      <c r="H11" s="721"/>
      <c r="I11" s="722"/>
      <c r="J11" s="27" t="s">
        <v>338</v>
      </c>
      <c r="K11" s="12"/>
      <c r="L11" s="12"/>
      <c r="M11" s="12"/>
      <c r="N11" s="12"/>
      <c r="O11" s="12"/>
      <c r="P11" s="12"/>
      <c r="Q11" s="12"/>
      <c r="R11" s="12"/>
      <c r="S11" s="12"/>
    </row>
    <row r="12" spans="1:33" ht="30" customHeight="1">
      <c r="A12" s="45" t="s">
        <v>747</v>
      </c>
      <c r="B12" s="726" t="s">
        <v>686</v>
      </c>
      <c r="C12" s="721"/>
      <c r="D12" s="721"/>
      <c r="E12" s="721"/>
      <c r="F12" s="721"/>
      <c r="G12" s="721"/>
      <c r="H12" s="721"/>
      <c r="I12" s="722"/>
      <c r="J12" s="31" t="s">
        <v>339</v>
      </c>
      <c r="K12" s="12"/>
      <c r="L12" s="12"/>
      <c r="M12" s="12"/>
      <c r="N12" s="12"/>
      <c r="O12" s="12"/>
      <c r="P12" s="12"/>
      <c r="Q12" s="12"/>
      <c r="R12" s="12"/>
      <c r="S12" s="12"/>
    </row>
    <row r="13" spans="1:33" ht="30" customHeight="1">
      <c r="A13" s="45" t="s">
        <v>747</v>
      </c>
      <c r="B13" s="721" t="s">
        <v>687</v>
      </c>
      <c r="C13" s="721"/>
      <c r="D13" s="721"/>
      <c r="E13" s="721"/>
      <c r="F13" s="721"/>
      <c r="G13" s="721"/>
      <c r="H13" s="721"/>
      <c r="I13" s="722"/>
      <c r="J13" s="12"/>
      <c r="K13" s="12"/>
      <c r="L13" s="12"/>
      <c r="M13" s="12"/>
      <c r="N13" s="12"/>
      <c r="O13" s="12"/>
      <c r="P13" s="12"/>
      <c r="Q13" s="12"/>
      <c r="R13" s="12"/>
      <c r="S13" s="12"/>
      <c r="T13" s="12"/>
      <c r="U13" s="12"/>
      <c r="V13" s="12"/>
      <c r="W13" s="12"/>
      <c r="X13" s="12"/>
      <c r="Y13" s="12"/>
      <c r="Z13" s="12"/>
      <c r="AA13" s="12"/>
      <c r="AB13" s="12"/>
      <c r="AC13" s="12"/>
      <c r="AD13" s="12"/>
      <c r="AE13" s="12"/>
      <c r="AF13" s="12"/>
      <c r="AG13" s="12"/>
    </row>
    <row r="14" spans="1:33" ht="30" customHeight="1">
      <c r="A14" s="45" t="s">
        <v>747</v>
      </c>
      <c r="B14" s="721" t="s">
        <v>688</v>
      </c>
      <c r="C14" s="721"/>
      <c r="D14" s="721"/>
      <c r="E14" s="721"/>
      <c r="F14" s="721"/>
      <c r="G14" s="721"/>
      <c r="H14" s="721"/>
      <c r="I14" s="722"/>
      <c r="J14" s="244" t="s">
        <v>754</v>
      </c>
      <c r="K14" s="245" t="s">
        <v>755</v>
      </c>
      <c r="L14" s="245" t="s">
        <v>756</v>
      </c>
      <c r="M14" s="244" t="s">
        <v>757</v>
      </c>
      <c r="N14" s="12"/>
      <c r="O14" s="12"/>
      <c r="P14" s="12"/>
      <c r="Q14" s="12"/>
      <c r="R14" s="12"/>
      <c r="S14" s="12"/>
      <c r="T14" s="12"/>
      <c r="U14" s="12"/>
      <c r="V14" s="12"/>
      <c r="W14" s="12"/>
      <c r="X14" s="12"/>
      <c r="Y14" s="12"/>
      <c r="Z14" s="12"/>
      <c r="AA14" s="12"/>
      <c r="AB14" s="12"/>
      <c r="AC14" s="12"/>
      <c r="AD14" s="12"/>
      <c r="AE14" s="12"/>
      <c r="AF14" s="12"/>
      <c r="AG14" s="12"/>
    </row>
    <row r="15" spans="1:33" ht="30" customHeight="1">
      <c r="A15" s="45" t="s">
        <v>747</v>
      </c>
      <c r="B15" s="721" t="s">
        <v>348</v>
      </c>
      <c r="C15" s="721"/>
      <c r="D15" s="721"/>
      <c r="E15" s="721"/>
      <c r="F15" s="721"/>
      <c r="G15" s="721"/>
      <c r="H15" s="721"/>
      <c r="I15" s="722"/>
      <c r="J15" s="31" t="s">
        <v>347</v>
      </c>
      <c r="K15" s="31" t="s">
        <v>649</v>
      </c>
      <c r="L15" s="31" t="s">
        <v>653</v>
      </c>
      <c r="N15" s="12"/>
      <c r="O15" s="12"/>
      <c r="P15" s="12"/>
      <c r="Q15" s="12"/>
      <c r="R15" s="12"/>
      <c r="S15" s="12"/>
      <c r="T15" s="12"/>
      <c r="U15" s="12"/>
      <c r="V15" s="12"/>
      <c r="W15" s="12"/>
      <c r="X15" s="12"/>
      <c r="Y15" s="12"/>
      <c r="Z15" s="12"/>
      <c r="AA15" s="12"/>
      <c r="AB15" s="12"/>
      <c r="AC15" s="12"/>
      <c r="AD15" s="12"/>
      <c r="AE15" s="12"/>
      <c r="AF15" s="12"/>
      <c r="AG15" s="12"/>
    </row>
    <row r="16" spans="1:33" ht="30" customHeight="1">
      <c r="A16" s="45" t="s">
        <v>747</v>
      </c>
      <c r="B16" s="699" t="s">
        <v>349</v>
      </c>
      <c r="C16" s="699"/>
      <c r="D16" s="699"/>
      <c r="E16" s="699"/>
      <c r="F16" s="699"/>
      <c r="G16" s="699"/>
      <c r="H16" s="699"/>
      <c r="I16" s="700"/>
      <c r="J16" s="31" t="s">
        <v>654</v>
      </c>
      <c r="K16" s="33" t="s">
        <v>606</v>
      </c>
      <c r="L16" s="32" t="s">
        <v>610</v>
      </c>
      <c r="M16" s="12"/>
      <c r="N16" s="12"/>
      <c r="O16" s="12"/>
      <c r="P16" s="12"/>
      <c r="Q16" s="12"/>
      <c r="R16" s="12"/>
      <c r="S16" s="12"/>
      <c r="T16" s="12"/>
      <c r="U16" s="12"/>
      <c r="V16" s="12"/>
      <c r="W16" s="12"/>
      <c r="X16" s="12"/>
      <c r="Y16" s="12"/>
      <c r="Z16" s="12"/>
      <c r="AA16" s="12"/>
      <c r="AB16" s="12"/>
      <c r="AC16" s="12"/>
      <c r="AD16" s="12"/>
      <c r="AE16" s="12"/>
      <c r="AF16" s="12"/>
      <c r="AG16" s="12"/>
    </row>
    <row r="17" spans="1:33" ht="30" customHeight="1">
      <c r="A17" s="44" t="s">
        <v>747</v>
      </c>
      <c r="B17" s="711" t="s">
        <v>350</v>
      </c>
      <c r="C17" s="711"/>
      <c r="D17" s="711"/>
      <c r="E17" s="711"/>
      <c r="F17" s="711"/>
      <c r="G17" s="711"/>
      <c r="H17" s="711"/>
      <c r="I17" s="712"/>
      <c r="J17" s="31" t="s">
        <v>605</v>
      </c>
      <c r="K17" s="12"/>
      <c r="L17" s="12"/>
      <c r="M17" s="12"/>
      <c r="N17" s="12"/>
      <c r="O17" s="12"/>
      <c r="P17" s="12"/>
      <c r="Q17" s="12"/>
      <c r="R17" s="12"/>
      <c r="S17" s="12"/>
      <c r="T17" s="12"/>
      <c r="U17" s="12"/>
      <c r="V17" s="12"/>
      <c r="W17" s="12"/>
      <c r="X17" s="12"/>
      <c r="Y17" s="12"/>
      <c r="Z17" s="12"/>
      <c r="AA17" s="12"/>
      <c r="AB17" s="12"/>
      <c r="AC17" s="12"/>
      <c r="AD17" s="12"/>
      <c r="AE17" s="12"/>
      <c r="AF17" s="12"/>
      <c r="AG17" s="12"/>
    </row>
    <row r="18" spans="1:33" ht="30" customHeight="1">
      <c r="A18" s="723" t="s">
        <v>374</v>
      </c>
      <c r="B18" s="724"/>
      <c r="C18" s="724"/>
      <c r="D18" s="724"/>
      <c r="E18" s="724"/>
      <c r="F18" s="724"/>
      <c r="G18" s="724"/>
      <c r="H18" s="724"/>
      <c r="I18" s="725"/>
      <c r="J18" s="27" t="s">
        <v>333</v>
      </c>
    </row>
    <row r="19" spans="1:33" ht="30" customHeight="1">
      <c r="A19" s="19" t="s">
        <v>747</v>
      </c>
      <c r="B19" s="705" t="s">
        <v>387</v>
      </c>
      <c r="C19" s="705"/>
      <c r="D19" s="705"/>
      <c r="E19" s="705"/>
      <c r="F19" s="705"/>
      <c r="G19" s="705"/>
      <c r="H19" s="705"/>
      <c r="I19" s="706"/>
      <c r="J19" s="27"/>
    </row>
    <row r="20" spans="1:33" ht="30" customHeight="1">
      <c r="A20" s="45" t="s">
        <v>747</v>
      </c>
      <c r="B20" s="699" t="s">
        <v>371</v>
      </c>
      <c r="C20" s="699"/>
      <c r="D20" s="699"/>
      <c r="E20" s="699"/>
      <c r="F20" s="699"/>
      <c r="G20" s="699"/>
      <c r="H20" s="699"/>
      <c r="I20" s="700"/>
    </row>
    <row r="21" spans="1:33" ht="30" customHeight="1">
      <c r="A21" s="45" t="s">
        <v>747</v>
      </c>
      <c r="B21" s="699" t="s">
        <v>623</v>
      </c>
      <c r="C21" s="699"/>
      <c r="D21" s="699"/>
      <c r="E21" s="699"/>
      <c r="F21" s="699"/>
      <c r="G21" s="699"/>
      <c r="H21" s="699"/>
      <c r="I21" s="700"/>
    </row>
    <row r="22" spans="1:33" ht="30" customHeight="1">
      <c r="A22" s="45" t="s">
        <v>747</v>
      </c>
      <c r="B22" s="699" t="s">
        <v>386</v>
      </c>
      <c r="C22" s="699"/>
      <c r="D22" s="699"/>
      <c r="E22" s="699"/>
      <c r="F22" s="699"/>
      <c r="G22" s="699"/>
      <c r="H22" s="699"/>
      <c r="I22" s="700"/>
    </row>
    <row r="23" spans="1:33" ht="30" customHeight="1">
      <c r="A23" s="45" t="s">
        <v>747</v>
      </c>
      <c r="B23" s="699" t="s">
        <v>624</v>
      </c>
      <c r="C23" s="699"/>
      <c r="D23" s="699"/>
      <c r="E23" s="699"/>
      <c r="F23" s="699"/>
      <c r="G23" s="699"/>
      <c r="H23" s="699"/>
      <c r="I23" s="700"/>
    </row>
    <row r="24" spans="1:33" ht="30" customHeight="1">
      <c r="A24" s="45" t="s">
        <v>747</v>
      </c>
      <c r="B24" s="699" t="s">
        <v>372</v>
      </c>
      <c r="C24" s="699"/>
      <c r="D24" s="699"/>
      <c r="E24" s="699"/>
      <c r="F24" s="699"/>
      <c r="G24" s="699"/>
      <c r="H24" s="699"/>
      <c r="I24" s="700"/>
    </row>
    <row r="25" spans="1:33" ht="30" customHeight="1">
      <c r="A25" s="44" t="s">
        <v>747</v>
      </c>
      <c r="B25" s="711" t="s">
        <v>373</v>
      </c>
      <c r="C25" s="711"/>
      <c r="D25" s="711"/>
      <c r="E25" s="711"/>
      <c r="F25" s="711"/>
      <c r="G25" s="711"/>
      <c r="H25" s="711"/>
      <c r="I25" s="712"/>
    </row>
    <row r="26" spans="1:33" ht="30" customHeight="1">
      <c r="A26" s="723" t="s">
        <v>625</v>
      </c>
      <c r="B26" s="724"/>
      <c r="C26" s="724"/>
      <c r="D26" s="724"/>
      <c r="E26" s="724"/>
      <c r="F26" s="724"/>
      <c r="G26" s="724"/>
      <c r="H26" s="724"/>
      <c r="I26" s="725"/>
      <c r="J26" s="31" t="s">
        <v>339</v>
      </c>
    </row>
    <row r="27" spans="1:33" ht="30" customHeight="1">
      <c r="A27" s="19" t="s">
        <v>747</v>
      </c>
      <c r="B27" s="745" t="s">
        <v>371</v>
      </c>
      <c r="C27" s="745"/>
      <c r="D27" s="745"/>
      <c r="E27" s="745"/>
      <c r="F27" s="745"/>
      <c r="G27" s="745"/>
      <c r="H27" s="745"/>
      <c r="I27" s="746"/>
      <c r="J27" s="34"/>
    </row>
    <row r="28" spans="1:33" ht="30" customHeight="1">
      <c r="A28" s="45" t="s">
        <v>747</v>
      </c>
      <c r="B28" s="699" t="s">
        <v>626</v>
      </c>
      <c r="C28" s="699"/>
      <c r="D28" s="699"/>
      <c r="E28" s="699"/>
      <c r="F28" s="699"/>
      <c r="G28" s="699"/>
      <c r="H28" s="699"/>
      <c r="I28" s="700"/>
      <c r="J28" s="34"/>
    </row>
    <row r="29" spans="1:33" ht="30" customHeight="1">
      <c r="A29" s="45" t="s">
        <v>747</v>
      </c>
      <c r="B29" s="699" t="s">
        <v>386</v>
      </c>
      <c r="C29" s="699"/>
      <c r="D29" s="699"/>
      <c r="E29" s="699"/>
      <c r="F29" s="699"/>
      <c r="G29" s="699"/>
      <c r="H29" s="699"/>
      <c r="I29" s="700"/>
      <c r="J29" s="34"/>
    </row>
    <row r="30" spans="1:33" ht="30" customHeight="1">
      <c r="A30" s="45" t="s">
        <v>747</v>
      </c>
      <c r="B30" s="699" t="s">
        <v>627</v>
      </c>
      <c r="C30" s="699"/>
      <c r="D30" s="699"/>
      <c r="E30" s="699"/>
      <c r="F30" s="699"/>
      <c r="G30" s="699"/>
      <c r="H30" s="699"/>
      <c r="I30" s="700"/>
      <c r="J30" s="34"/>
    </row>
    <row r="31" spans="1:33" ht="30" customHeight="1">
      <c r="A31" s="44" t="s">
        <v>747</v>
      </c>
      <c r="B31" s="711" t="s">
        <v>372</v>
      </c>
      <c r="C31" s="711"/>
      <c r="D31" s="711"/>
      <c r="E31" s="711"/>
      <c r="F31" s="711"/>
      <c r="G31" s="711"/>
      <c r="H31" s="711"/>
      <c r="I31" s="712"/>
      <c r="J31" s="34"/>
    </row>
    <row r="32" spans="1:33" ht="30" customHeight="1">
      <c r="A32" s="723" t="s">
        <v>385</v>
      </c>
      <c r="B32" s="724"/>
      <c r="C32" s="724"/>
      <c r="D32" s="724"/>
      <c r="E32" s="724"/>
      <c r="F32" s="724"/>
      <c r="G32" s="724"/>
      <c r="H32" s="724"/>
      <c r="I32" s="725"/>
      <c r="J32" s="27" t="s">
        <v>334</v>
      </c>
    </row>
    <row r="33" spans="1:16" ht="30" customHeight="1">
      <c r="A33" s="19" t="s">
        <v>747</v>
      </c>
      <c r="B33" s="705" t="s">
        <v>381</v>
      </c>
      <c r="C33" s="705"/>
      <c r="D33" s="705"/>
      <c r="E33" s="705"/>
      <c r="F33" s="705"/>
      <c r="G33" s="705"/>
      <c r="H33" s="705"/>
      <c r="I33" s="706"/>
    </row>
    <row r="34" spans="1:16" ht="30" customHeight="1">
      <c r="A34" s="45" t="s">
        <v>747</v>
      </c>
      <c r="B34" s="699" t="s">
        <v>382</v>
      </c>
      <c r="C34" s="699"/>
      <c r="D34" s="699"/>
      <c r="E34" s="699"/>
      <c r="F34" s="699"/>
      <c r="G34" s="699"/>
      <c r="H34" s="699"/>
      <c r="I34" s="700"/>
    </row>
    <row r="35" spans="1:16" ht="30" customHeight="1">
      <c r="A35" s="45" t="s">
        <v>747</v>
      </c>
      <c r="B35" s="699" t="s">
        <v>383</v>
      </c>
      <c r="C35" s="699"/>
      <c r="D35" s="699"/>
      <c r="E35" s="699"/>
      <c r="F35" s="699"/>
      <c r="G35" s="699"/>
      <c r="H35" s="699"/>
      <c r="I35" s="700"/>
    </row>
    <row r="36" spans="1:16" ht="30" customHeight="1">
      <c r="A36" s="44" t="s">
        <v>747</v>
      </c>
      <c r="B36" s="741" t="s">
        <v>384</v>
      </c>
      <c r="C36" s="741"/>
      <c r="D36" s="741"/>
      <c r="E36" s="741"/>
      <c r="F36" s="741"/>
      <c r="G36" s="741"/>
      <c r="H36" s="741"/>
      <c r="I36" s="742"/>
    </row>
    <row r="37" spans="1:16" ht="30" customHeight="1">
      <c r="A37" s="723" t="s">
        <v>375</v>
      </c>
      <c r="B37" s="724"/>
      <c r="C37" s="724"/>
      <c r="D37" s="724"/>
      <c r="E37" s="724"/>
      <c r="F37" s="724"/>
      <c r="G37" s="724"/>
      <c r="H37" s="724"/>
      <c r="I37" s="725"/>
      <c r="J37" s="32" t="s">
        <v>616</v>
      </c>
    </row>
    <row r="38" spans="1:16" ht="30" customHeight="1">
      <c r="A38" s="732" t="s">
        <v>689</v>
      </c>
      <c r="B38" s="733"/>
      <c r="C38" s="733"/>
      <c r="D38" s="733"/>
      <c r="E38" s="733"/>
      <c r="F38" s="733"/>
      <c r="G38" s="733"/>
      <c r="H38" s="733"/>
      <c r="I38" s="734"/>
    </row>
    <row r="39" spans="1:16" ht="30" customHeight="1">
      <c r="A39" s="735"/>
      <c r="B39" s="736"/>
      <c r="C39" s="736"/>
      <c r="D39" s="736"/>
      <c r="E39" s="736"/>
      <c r="F39" s="736"/>
      <c r="G39" s="736"/>
      <c r="H39" s="736"/>
      <c r="I39" s="737"/>
    </row>
    <row r="40" spans="1:16" ht="30" customHeight="1">
      <c r="A40" s="738"/>
      <c r="B40" s="739"/>
      <c r="C40" s="739"/>
      <c r="D40" s="739"/>
      <c r="E40" s="739"/>
      <c r="F40" s="739"/>
      <c r="G40" s="739"/>
      <c r="H40" s="739"/>
      <c r="I40" s="740"/>
    </row>
    <row r="41" spans="1:16" ht="30" customHeight="1">
      <c r="A41" s="718" t="s">
        <v>612</v>
      </c>
      <c r="B41" s="719"/>
      <c r="C41" s="719"/>
      <c r="D41" s="719"/>
      <c r="E41" s="719"/>
      <c r="F41" s="719"/>
      <c r="G41" s="719"/>
      <c r="H41" s="719"/>
      <c r="I41" s="720"/>
    </row>
    <row r="42" spans="1:16" ht="30" customHeight="1">
      <c r="A42" s="35"/>
      <c r="B42" s="660" t="s">
        <v>690</v>
      </c>
      <c r="C42" s="660"/>
      <c r="D42" s="660" t="s">
        <v>691</v>
      </c>
      <c r="E42" s="660"/>
      <c r="F42" s="660"/>
      <c r="G42" s="660"/>
      <c r="H42" s="660"/>
      <c r="I42" s="661"/>
      <c r="J42" s="34"/>
    </row>
    <row r="43" spans="1:16" ht="30" customHeight="1">
      <c r="A43" s="51"/>
      <c r="B43" s="52" t="s">
        <v>649</v>
      </c>
      <c r="C43" s="713" t="s">
        <v>710</v>
      </c>
      <c r="D43" s="713"/>
      <c r="E43" s="713"/>
      <c r="F43" s="713"/>
      <c r="G43" s="713"/>
      <c r="H43" s="713"/>
      <c r="I43" s="714"/>
      <c r="J43" s="34"/>
    </row>
    <row r="44" spans="1:16" ht="30" customHeight="1">
      <c r="A44" s="60" t="s">
        <v>747</v>
      </c>
      <c r="B44" s="61"/>
      <c r="C44" s="62" t="s">
        <v>692</v>
      </c>
      <c r="D44" s="62"/>
      <c r="E44" s="62"/>
      <c r="F44" s="62"/>
      <c r="G44" s="662"/>
      <c r="H44" s="246"/>
      <c r="I44" s="63"/>
      <c r="J44" s="34"/>
    </row>
    <row r="45" spans="1:16" ht="30" customHeight="1">
      <c r="A45" s="58"/>
      <c r="B45" s="59" t="s">
        <v>628</v>
      </c>
      <c r="C45" s="707" t="s">
        <v>710</v>
      </c>
      <c r="D45" s="707"/>
      <c r="E45" s="707"/>
      <c r="F45" s="707"/>
      <c r="G45" s="707"/>
      <c r="H45" s="697"/>
      <c r="I45" s="708"/>
      <c r="J45" s="34"/>
    </row>
    <row r="46" spans="1:16" ht="30" customHeight="1">
      <c r="A46" s="44" t="s">
        <v>747</v>
      </c>
      <c r="B46" s="53"/>
      <c r="C46" s="49" t="s">
        <v>692</v>
      </c>
      <c r="D46" s="49"/>
      <c r="E46" s="49"/>
      <c r="F46" s="49"/>
      <c r="G46" s="663"/>
      <c r="H46" s="246"/>
      <c r="I46" s="50"/>
      <c r="J46" s="34"/>
    </row>
    <row r="47" spans="1:16" ht="30" customHeight="1">
      <c r="A47" s="35"/>
      <c r="B47" s="660" t="s">
        <v>693</v>
      </c>
      <c r="C47" s="660"/>
      <c r="D47" s="660"/>
      <c r="E47" s="660"/>
      <c r="F47" s="660"/>
      <c r="G47" s="664"/>
      <c r="H47" s="660"/>
      <c r="I47" s="661"/>
      <c r="J47" s="36"/>
      <c r="K47" s="37"/>
      <c r="L47" s="37"/>
      <c r="M47" s="37"/>
      <c r="N47" s="37"/>
      <c r="O47" s="37"/>
      <c r="P47" s="37"/>
    </row>
    <row r="48" spans="1:16" ht="30" customHeight="1">
      <c r="A48" s="51"/>
      <c r="B48" s="54" t="s">
        <v>609</v>
      </c>
      <c r="C48" s="713" t="s">
        <v>710</v>
      </c>
      <c r="D48" s="713"/>
      <c r="E48" s="713"/>
      <c r="F48" s="713"/>
      <c r="G48" s="713"/>
      <c r="H48" s="713"/>
      <c r="I48" s="714"/>
      <c r="J48" s="37"/>
      <c r="K48" s="37"/>
      <c r="L48" s="37"/>
      <c r="M48" s="37"/>
      <c r="N48" s="37"/>
      <c r="O48" s="37"/>
      <c r="P48" s="37"/>
    </row>
    <row r="49" spans="1:16" ht="30" customHeight="1">
      <c r="A49" s="45" t="s">
        <v>747</v>
      </c>
      <c r="B49" s="48"/>
      <c r="C49" s="699" t="s">
        <v>694</v>
      </c>
      <c r="D49" s="699"/>
      <c r="E49" s="699"/>
      <c r="F49" s="699"/>
      <c r="G49" s="699"/>
      <c r="H49" s="699"/>
      <c r="I49" s="700"/>
    </row>
    <row r="50" spans="1:16" ht="30" customHeight="1">
      <c r="A50" s="45" t="s">
        <v>747</v>
      </c>
      <c r="B50" s="48"/>
      <c r="C50" s="699" t="s">
        <v>660</v>
      </c>
      <c r="D50" s="699"/>
      <c r="E50" s="699"/>
      <c r="F50" s="699"/>
      <c r="G50" s="699"/>
      <c r="H50" s="699"/>
      <c r="I50" s="700"/>
    </row>
    <row r="51" spans="1:16" ht="30" customHeight="1">
      <c r="A51" s="60" t="s">
        <v>747</v>
      </c>
      <c r="B51" s="65"/>
      <c r="C51" s="693" t="s">
        <v>661</v>
      </c>
      <c r="D51" s="693"/>
      <c r="E51" s="693"/>
      <c r="F51" s="693"/>
      <c r="G51" s="693"/>
      <c r="H51" s="693"/>
      <c r="I51" s="694"/>
      <c r="J51" s="37"/>
      <c r="K51" s="37"/>
      <c r="L51" s="37"/>
      <c r="M51" s="37"/>
      <c r="N51" s="37"/>
      <c r="O51" s="37"/>
      <c r="P51" s="37"/>
    </row>
    <row r="52" spans="1:16" ht="30" customHeight="1">
      <c r="A52" s="58"/>
      <c r="B52" s="64" t="s">
        <v>606</v>
      </c>
      <c r="C52" s="707" t="s">
        <v>710</v>
      </c>
      <c r="D52" s="707"/>
      <c r="E52" s="707"/>
      <c r="F52" s="707"/>
      <c r="G52" s="707"/>
      <c r="H52" s="707"/>
      <c r="I52" s="708"/>
    </row>
    <row r="53" spans="1:16" ht="30" customHeight="1">
      <c r="A53" s="60" t="s">
        <v>747</v>
      </c>
      <c r="B53" s="67"/>
      <c r="C53" s="693" t="s">
        <v>694</v>
      </c>
      <c r="D53" s="709"/>
      <c r="E53" s="709"/>
      <c r="F53" s="709"/>
      <c r="G53" s="709"/>
      <c r="H53" s="709"/>
      <c r="I53" s="710"/>
    </row>
    <row r="54" spans="1:16" ht="30" customHeight="1">
      <c r="A54" s="58"/>
      <c r="B54" s="66" t="s">
        <v>605</v>
      </c>
      <c r="C54" s="707" t="s">
        <v>710</v>
      </c>
      <c r="D54" s="707"/>
      <c r="E54" s="707"/>
      <c r="F54" s="707"/>
      <c r="G54" s="707"/>
      <c r="H54" s="707"/>
      <c r="I54" s="708"/>
    </row>
    <row r="55" spans="1:16" ht="30" customHeight="1">
      <c r="A55" s="60" t="s">
        <v>747</v>
      </c>
      <c r="B55" s="69"/>
      <c r="C55" s="709" t="s">
        <v>695</v>
      </c>
      <c r="D55" s="709"/>
      <c r="E55" s="709"/>
      <c r="F55" s="709"/>
      <c r="G55" s="709"/>
      <c r="H55" s="709"/>
      <c r="I55" s="710"/>
    </row>
    <row r="56" spans="1:16" ht="30" customHeight="1">
      <c r="A56" s="58"/>
      <c r="B56" s="68" t="s">
        <v>610</v>
      </c>
      <c r="C56" s="707" t="s">
        <v>710</v>
      </c>
      <c r="D56" s="707"/>
      <c r="E56" s="707"/>
      <c r="F56" s="707"/>
      <c r="G56" s="707"/>
      <c r="H56" s="707"/>
      <c r="I56" s="708"/>
    </row>
    <row r="57" spans="1:16" ht="30" customHeight="1">
      <c r="A57" s="45" t="s">
        <v>747</v>
      </c>
      <c r="B57" s="56"/>
      <c r="C57" s="699" t="s">
        <v>694</v>
      </c>
      <c r="D57" s="699"/>
      <c r="E57" s="699"/>
      <c r="F57" s="699"/>
      <c r="G57" s="699"/>
      <c r="H57" s="699"/>
      <c r="I57" s="700"/>
    </row>
    <row r="58" spans="1:16" ht="30" customHeight="1">
      <c r="A58" s="45" t="s">
        <v>747</v>
      </c>
      <c r="B58" s="55"/>
      <c r="C58" s="691" t="s">
        <v>377</v>
      </c>
      <c r="D58" s="691"/>
      <c r="E58" s="691"/>
      <c r="F58" s="691"/>
      <c r="G58" s="691"/>
      <c r="H58" s="691"/>
      <c r="I58" s="692"/>
      <c r="J58" s="37"/>
      <c r="K58" s="37"/>
      <c r="L58" s="37"/>
      <c r="M58" s="37"/>
      <c r="N58" s="37"/>
      <c r="O58" s="37"/>
      <c r="P58" s="37"/>
    </row>
    <row r="59" spans="1:16" ht="30" customHeight="1">
      <c r="A59" s="45" t="s">
        <v>747</v>
      </c>
      <c r="B59" s="55"/>
      <c r="C59" s="691" t="s">
        <v>658</v>
      </c>
      <c r="D59" s="691"/>
      <c r="E59" s="691"/>
      <c r="F59" s="691"/>
      <c r="G59" s="691"/>
      <c r="H59" s="691"/>
      <c r="I59" s="692"/>
      <c r="J59" s="37"/>
      <c r="K59" s="37"/>
      <c r="L59" s="37"/>
      <c r="M59" s="37"/>
      <c r="N59" s="37"/>
      <c r="O59" s="37"/>
      <c r="P59" s="37"/>
    </row>
    <row r="60" spans="1:16" ht="30" customHeight="1">
      <c r="A60" s="44" t="s">
        <v>747</v>
      </c>
      <c r="B60" s="57"/>
      <c r="C60" s="701" t="s">
        <v>659</v>
      </c>
      <c r="D60" s="701"/>
      <c r="E60" s="701"/>
      <c r="F60" s="701"/>
      <c r="G60" s="701"/>
      <c r="H60" s="701"/>
      <c r="I60" s="702"/>
      <c r="J60" s="37"/>
      <c r="K60" s="37"/>
      <c r="L60" s="37"/>
      <c r="M60" s="37"/>
      <c r="N60" s="37"/>
      <c r="O60" s="37"/>
      <c r="P60" s="37"/>
    </row>
    <row r="61" spans="1:16" ht="30" customHeight="1">
      <c r="A61" s="35"/>
      <c r="B61" s="715" t="s">
        <v>347</v>
      </c>
      <c r="C61" s="715"/>
      <c r="D61" s="715"/>
      <c r="E61" s="715"/>
      <c r="F61" s="715"/>
      <c r="G61" s="715"/>
      <c r="H61" s="715"/>
      <c r="I61" s="716"/>
      <c r="J61" s="36"/>
      <c r="K61" s="37"/>
      <c r="L61" s="37"/>
      <c r="M61" s="37"/>
      <c r="N61" s="37"/>
      <c r="O61" s="37"/>
      <c r="P61" s="37"/>
    </row>
    <row r="62" spans="1:16" ht="43.5" customHeight="1">
      <c r="A62" s="51"/>
      <c r="B62" s="54" t="s">
        <v>611</v>
      </c>
      <c r="C62" s="697" t="s">
        <v>696</v>
      </c>
      <c r="D62" s="697"/>
      <c r="E62" s="697"/>
      <c r="F62" s="697"/>
      <c r="G62" s="697"/>
      <c r="H62" s="697"/>
      <c r="I62" s="698"/>
      <c r="J62" s="34"/>
    </row>
    <row r="63" spans="1:16" ht="30" customHeight="1">
      <c r="A63" s="45" t="s">
        <v>747</v>
      </c>
      <c r="B63" s="70"/>
      <c r="C63" s="699" t="s">
        <v>697</v>
      </c>
      <c r="D63" s="699"/>
      <c r="E63" s="699"/>
      <c r="F63" s="699"/>
      <c r="G63" s="699"/>
      <c r="H63" s="699"/>
      <c r="I63" s="700"/>
    </row>
    <row r="64" spans="1:16" ht="30" customHeight="1">
      <c r="A64" s="45" t="s">
        <v>747</v>
      </c>
      <c r="B64" s="48"/>
      <c r="C64" s="691" t="s">
        <v>698</v>
      </c>
      <c r="D64" s="691"/>
      <c r="E64" s="691"/>
      <c r="F64" s="691"/>
      <c r="G64" s="691"/>
      <c r="H64" s="691"/>
      <c r="I64" s="692"/>
      <c r="J64" s="34"/>
    </row>
    <row r="65" spans="1:16" ht="30" customHeight="1">
      <c r="A65" s="45" t="s">
        <v>747</v>
      </c>
      <c r="B65" s="48"/>
      <c r="C65" s="691" t="s">
        <v>699</v>
      </c>
      <c r="D65" s="691"/>
      <c r="E65" s="691"/>
      <c r="F65" s="691"/>
      <c r="G65" s="691"/>
      <c r="H65" s="691"/>
      <c r="I65" s="692"/>
      <c r="J65" s="37"/>
      <c r="K65" s="37"/>
      <c r="L65" s="37"/>
      <c r="M65" s="37"/>
      <c r="N65" s="37"/>
      <c r="O65" s="37"/>
      <c r="P65" s="37"/>
    </row>
    <row r="66" spans="1:16" ht="30" customHeight="1">
      <c r="A66" s="45" t="s">
        <v>747</v>
      </c>
      <c r="B66" s="48"/>
      <c r="C66" s="691" t="s">
        <v>700</v>
      </c>
      <c r="D66" s="691"/>
      <c r="E66" s="691"/>
      <c r="F66" s="691"/>
      <c r="G66" s="691"/>
      <c r="H66" s="691"/>
      <c r="I66" s="692"/>
      <c r="J66" s="37"/>
      <c r="K66" s="37"/>
      <c r="L66" s="37"/>
      <c r="M66" s="37"/>
      <c r="N66" s="37"/>
      <c r="O66" s="37"/>
      <c r="P66" s="37"/>
    </row>
    <row r="67" spans="1:16" ht="30" customHeight="1">
      <c r="A67" s="60" t="s">
        <v>747</v>
      </c>
      <c r="B67" s="62"/>
      <c r="C67" s="693" t="s">
        <v>553</v>
      </c>
      <c r="D67" s="693"/>
      <c r="E67" s="693"/>
      <c r="F67" s="693"/>
      <c r="G67" s="693"/>
      <c r="H67" s="693"/>
      <c r="I67" s="694"/>
      <c r="J67" s="36"/>
      <c r="K67" s="37"/>
      <c r="L67" s="37"/>
      <c r="M67" s="37"/>
      <c r="N67" s="37"/>
      <c r="O67" s="37"/>
      <c r="P67" s="37"/>
    </row>
    <row r="68" spans="1:16" ht="57.75" customHeight="1">
      <c r="A68" s="71"/>
      <c r="B68" s="53" t="s">
        <v>619</v>
      </c>
      <c r="C68" s="695" t="s">
        <v>701</v>
      </c>
      <c r="D68" s="695"/>
      <c r="E68" s="695"/>
      <c r="F68" s="695"/>
      <c r="G68" s="695"/>
      <c r="H68" s="695"/>
      <c r="I68" s="696"/>
      <c r="J68" s="36"/>
      <c r="K68" s="37"/>
      <c r="L68" s="37"/>
      <c r="M68" s="37"/>
      <c r="N68" s="37"/>
      <c r="O68" s="37"/>
      <c r="P68" s="37"/>
    </row>
    <row r="69" spans="1:16" ht="30" customHeight="1">
      <c r="A69" s="35"/>
      <c r="B69" s="660" t="s">
        <v>702</v>
      </c>
      <c r="C69" s="660"/>
      <c r="D69" s="660"/>
      <c r="E69" s="660"/>
      <c r="F69" s="660"/>
      <c r="G69" s="660"/>
      <c r="H69" s="660"/>
      <c r="I69" s="661"/>
      <c r="J69" s="36"/>
      <c r="K69" s="37"/>
      <c r="L69" s="37"/>
      <c r="M69" s="37"/>
      <c r="N69" s="37"/>
      <c r="O69" s="37"/>
      <c r="P69" s="37"/>
    </row>
    <row r="70" spans="1:16" ht="30" customHeight="1">
      <c r="A70" s="19" t="s">
        <v>747</v>
      </c>
      <c r="B70" s="665" t="s">
        <v>376</v>
      </c>
      <c r="C70" s="697" t="s">
        <v>703</v>
      </c>
      <c r="D70" s="697"/>
      <c r="E70" s="697"/>
      <c r="F70" s="697"/>
      <c r="G70" s="697"/>
      <c r="H70" s="697"/>
      <c r="I70" s="698"/>
      <c r="J70" s="37"/>
      <c r="K70" s="37"/>
      <c r="L70" s="37"/>
      <c r="M70" s="37"/>
      <c r="N70" s="37"/>
      <c r="O70" s="37"/>
      <c r="P70" s="37"/>
    </row>
    <row r="71" spans="1:16" ht="30" customHeight="1">
      <c r="A71" s="45" t="s">
        <v>747</v>
      </c>
      <c r="B71" s="48"/>
      <c r="C71" s="699" t="s">
        <v>704</v>
      </c>
      <c r="D71" s="699"/>
      <c r="E71" s="699"/>
      <c r="F71" s="699"/>
      <c r="G71" s="699"/>
      <c r="H71" s="699"/>
      <c r="I71" s="700"/>
      <c r="J71" s="37"/>
      <c r="K71" s="37"/>
      <c r="L71" s="37"/>
      <c r="M71" s="37"/>
      <c r="N71" s="37"/>
      <c r="O71" s="37"/>
      <c r="P71" s="37"/>
    </row>
    <row r="72" spans="1:16" ht="30" customHeight="1">
      <c r="A72" s="45" t="s">
        <v>747</v>
      </c>
      <c r="B72" s="48"/>
      <c r="C72" s="691" t="s">
        <v>618</v>
      </c>
      <c r="D72" s="691"/>
      <c r="E72" s="691"/>
      <c r="F72" s="691"/>
      <c r="G72" s="691"/>
      <c r="H72" s="691"/>
      <c r="I72" s="692"/>
      <c r="J72" s="37"/>
      <c r="K72" s="37"/>
      <c r="L72" s="37"/>
      <c r="M72" s="37"/>
      <c r="N72" s="37"/>
      <c r="O72" s="37"/>
      <c r="P72" s="37"/>
    </row>
    <row r="73" spans="1:16" ht="30" customHeight="1">
      <c r="A73" s="60" t="s">
        <v>747</v>
      </c>
      <c r="B73" s="62"/>
      <c r="C73" s="693" t="s">
        <v>377</v>
      </c>
      <c r="D73" s="693"/>
      <c r="E73" s="693"/>
      <c r="F73" s="693"/>
      <c r="G73" s="693"/>
      <c r="H73" s="693"/>
      <c r="I73" s="694"/>
      <c r="J73" s="37"/>
      <c r="K73" s="37"/>
      <c r="L73" s="37"/>
      <c r="M73" s="37"/>
      <c r="N73" s="37"/>
      <c r="O73" s="37"/>
      <c r="P73" s="37"/>
    </row>
    <row r="74" spans="1:16" ht="30" customHeight="1">
      <c r="A74" s="72" t="s">
        <v>747</v>
      </c>
      <c r="B74" s="672" t="s">
        <v>763</v>
      </c>
      <c r="C74" s="707" t="s">
        <v>703</v>
      </c>
      <c r="D74" s="707"/>
      <c r="E74" s="707"/>
      <c r="F74" s="707"/>
      <c r="G74" s="707"/>
      <c r="H74" s="707"/>
      <c r="I74" s="708"/>
      <c r="J74" s="37"/>
      <c r="K74" s="37"/>
      <c r="L74" s="37"/>
      <c r="M74" s="37"/>
      <c r="N74" s="37"/>
      <c r="O74" s="37"/>
      <c r="P74" s="37"/>
    </row>
    <row r="75" spans="1:16" ht="30" customHeight="1">
      <c r="A75" s="44" t="s">
        <v>747</v>
      </c>
      <c r="B75" s="49"/>
      <c r="C75" s="711" t="s">
        <v>704</v>
      </c>
      <c r="D75" s="711"/>
      <c r="E75" s="711"/>
      <c r="F75" s="711"/>
      <c r="G75" s="711"/>
      <c r="H75" s="711"/>
      <c r="I75" s="712"/>
      <c r="J75" s="37"/>
      <c r="K75" s="37"/>
      <c r="L75" s="37"/>
      <c r="M75" s="37"/>
      <c r="N75" s="37"/>
      <c r="O75" s="37"/>
      <c r="P75" s="37"/>
    </row>
    <row r="76" spans="1:16" ht="30" customHeight="1">
      <c r="A76" s="718" t="s">
        <v>682</v>
      </c>
      <c r="B76" s="719"/>
      <c r="C76" s="719"/>
      <c r="D76" s="719"/>
      <c r="E76" s="719"/>
      <c r="F76" s="719"/>
      <c r="G76" s="719"/>
      <c r="H76" s="719"/>
      <c r="I76" s="720"/>
    </row>
    <row r="77" spans="1:16" ht="30" customHeight="1">
      <c r="A77" s="46" t="s">
        <v>747</v>
      </c>
      <c r="B77" s="743" t="s">
        <v>378</v>
      </c>
      <c r="C77" s="743"/>
      <c r="D77" s="743"/>
      <c r="E77" s="743"/>
      <c r="F77" s="743"/>
      <c r="G77" s="743"/>
      <c r="H77" s="743"/>
      <c r="I77" s="744"/>
    </row>
    <row r="78" spans="1:16" ht="30" customHeight="1">
      <c r="A78" s="44" t="s">
        <v>747</v>
      </c>
      <c r="B78" s="701" t="s">
        <v>379</v>
      </c>
      <c r="C78" s="701"/>
      <c r="D78" s="701"/>
      <c r="E78" s="701"/>
      <c r="F78" s="701"/>
      <c r="G78" s="701"/>
      <c r="H78" s="701"/>
      <c r="I78" s="702"/>
    </row>
    <row r="79" spans="1:16" ht="30" customHeight="1">
      <c r="A79" s="35"/>
      <c r="B79" s="660" t="s">
        <v>690</v>
      </c>
      <c r="C79" s="660"/>
      <c r="D79" s="660" t="s">
        <v>691</v>
      </c>
      <c r="E79" s="660"/>
      <c r="F79" s="660"/>
      <c r="G79" s="660"/>
      <c r="H79" s="660"/>
      <c r="I79" s="661"/>
      <c r="J79" s="34"/>
    </row>
    <row r="80" spans="1:16" ht="30" customHeight="1">
      <c r="A80" s="51"/>
      <c r="B80" s="52" t="s">
        <v>649</v>
      </c>
      <c r="C80" s="713" t="s">
        <v>710</v>
      </c>
      <c r="D80" s="713"/>
      <c r="E80" s="713"/>
      <c r="F80" s="713"/>
      <c r="G80" s="713"/>
      <c r="H80" s="713"/>
      <c r="I80" s="714"/>
      <c r="J80" s="34"/>
    </row>
    <row r="81" spans="1:10" ht="30" customHeight="1">
      <c r="A81" s="60" t="s">
        <v>747</v>
      </c>
      <c r="B81" s="61"/>
      <c r="C81" s="62" t="s">
        <v>692</v>
      </c>
      <c r="D81" s="62"/>
      <c r="E81" s="62"/>
      <c r="F81" s="62"/>
      <c r="G81" s="666"/>
      <c r="H81" s="246"/>
      <c r="I81" s="63"/>
      <c r="J81" s="34"/>
    </row>
    <row r="82" spans="1:10" ht="30" customHeight="1">
      <c r="A82" s="58"/>
      <c r="B82" s="59" t="s">
        <v>628</v>
      </c>
      <c r="C82" s="707" t="s">
        <v>710</v>
      </c>
      <c r="D82" s="707"/>
      <c r="E82" s="707"/>
      <c r="F82" s="707"/>
      <c r="G82" s="707"/>
      <c r="H82" s="697"/>
      <c r="I82" s="708"/>
      <c r="J82" s="34"/>
    </row>
    <row r="83" spans="1:10" ht="30" customHeight="1">
      <c r="A83" s="44" t="s">
        <v>747</v>
      </c>
      <c r="B83" s="53"/>
      <c r="C83" s="49" t="s">
        <v>692</v>
      </c>
      <c r="D83" s="49"/>
      <c r="E83" s="49"/>
      <c r="F83" s="49"/>
      <c r="H83" s="246"/>
      <c r="I83" s="50"/>
      <c r="J83" s="34"/>
    </row>
    <row r="84" spans="1:10" ht="30" customHeight="1">
      <c r="A84" s="35"/>
      <c r="B84" s="660" t="s">
        <v>693</v>
      </c>
      <c r="C84" s="660"/>
      <c r="D84" s="660"/>
      <c r="E84" s="660"/>
      <c r="F84" s="660"/>
      <c r="G84" s="660"/>
      <c r="H84" s="660"/>
      <c r="I84" s="661"/>
    </row>
    <row r="85" spans="1:10" ht="30" customHeight="1">
      <c r="A85" s="51"/>
      <c r="B85" s="54" t="s">
        <v>609</v>
      </c>
      <c r="C85" s="713" t="s">
        <v>710</v>
      </c>
      <c r="D85" s="713"/>
      <c r="E85" s="713"/>
      <c r="F85" s="713"/>
      <c r="G85" s="713"/>
      <c r="H85" s="713"/>
      <c r="I85" s="714"/>
    </row>
    <row r="86" spans="1:10" ht="30" customHeight="1">
      <c r="A86" s="45" t="s">
        <v>747</v>
      </c>
      <c r="B86" s="48"/>
      <c r="C86" s="699" t="s">
        <v>694</v>
      </c>
      <c r="D86" s="699"/>
      <c r="E86" s="699"/>
      <c r="F86" s="699"/>
      <c r="G86" s="699"/>
      <c r="H86" s="699"/>
      <c r="I86" s="700"/>
    </row>
    <row r="87" spans="1:10" ht="30" customHeight="1">
      <c r="A87" s="45" t="s">
        <v>747</v>
      </c>
      <c r="B87" s="48"/>
      <c r="C87" s="699" t="s">
        <v>660</v>
      </c>
      <c r="D87" s="699"/>
      <c r="E87" s="699"/>
      <c r="F87" s="699"/>
      <c r="G87" s="699"/>
      <c r="H87" s="699"/>
      <c r="I87" s="700"/>
    </row>
    <row r="88" spans="1:10" ht="30" customHeight="1">
      <c r="A88" s="60" t="s">
        <v>747</v>
      </c>
      <c r="B88" s="65"/>
      <c r="C88" s="693" t="s">
        <v>661</v>
      </c>
      <c r="D88" s="693"/>
      <c r="E88" s="693"/>
      <c r="F88" s="693"/>
      <c r="G88" s="693"/>
      <c r="H88" s="693"/>
      <c r="I88" s="694"/>
    </row>
    <row r="89" spans="1:10" ht="30" customHeight="1">
      <c r="A89" s="58"/>
      <c r="B89" s="64" t="s">
        <v>606</v>
      </c>
      <c r="C89" s="707" t="s">
        <v>710</v>
      </c>
      <c r="D89" s="707"/>
      <c r="E89" s="707"/>
      <c r="F89" s="707"/>
      <c r="G89" s="707"/>
      <c r="H89" s="707"/>
      <c r="I89" s="708"/>
    </row>
    <row r="90" spans="1:10" ht="30" customHeight="1">
      <c r="A90" s="60" t="s">
        <v>747</v>
      </c>
      <c r="B90" s="67"/>
      <c r="C90" s="693" t="s">
        <v>694</v>
      </c>
      <c r="D90" s="709"/>
      <c r="E90" s="709"/>
      <c r="F90" s="709"/>
      <c r="G90" s="709"/>
      <c r="H90" s="709"/>
      <c r="I90" s="710"/>
    </row>
    <row r="91" spans="1:10" ht="30" customHeight="1">
      <c r="A91" s="58"/>
      <c r="B91" s="66" t="s">
        <v>605</v>
      </c>
      <c r="C91" s="707" t="s">
        <v>710</v>
      </c>
      <c r="D91" s="707"/>
      <c r="E91" s="707"/>
      <c r="F91" s="707"/>
      <c r="G91" s="707"/>
      <c r="H91" s="707"/>
      <c r="I91" s="708"/>
    </row>
    <row r="92" spans="1:10" ht="30" customHeight="1">
      <c r="A92" s="60" t="s">
        <v>747</v>
      </c>
      <c r="B92" s="69"/>
      <c r="C92" s="709" t="s">
        <v>695</v>
      </c>
      <c r="D92" s="709"/>
      <c r="E92" s="709"/>
      <c r="F92" s="709"/>
      <c r="G92" s="709"/>
      <c r="H92" s="709"/>
      <c r="I92" s="710"/>
    </row>
    <row r="93" spans="1:10" ht="30" customHeight="1">
      <c r="A93" s="58"/>
      <c r="B93" s="68" t="s">
        <v>610</v>
      </c>
      <c r="C93" s="707" t="s">
        <v>710</v>
      </c>
      <c r="D93" s="707"/>
      <c r="E93" s="707"/>
      <c r="F93" s="707"/>
      <c r="G93" s="707"/>
      <c r="H93" s="707"/>
      <c r="I93" s="708"/>
    </row>
    <row r="94" spans="1:10" ht="30" customHeight="1">
      <c r="A94" s="45" t="s">
        <v>747</v>
      </c>
      <c r="B94" s="56"/>
      <c r="C94" s="699" t="s">
        <v>694</v>
      </c>
      <c r="D94" s="699"/>
      <c r="E94" s="699"/>
      <c r="F94" s="699"/>
      <c r="G94" s="699"/>
      <c r="H94" s="699"/>
      <c r="I94" s="700"/>
    </row>
    <row r="95" spans="1:10" ht="30" customHeight="1">
      <c r="A95" s="45" t="s">
        <v>747</v>
      </c>
      <c r="B95" s="55"/>
      <c r="C95" s="691" t="s">
        <v>377</v>
      </c>
      <c r="D95" s="691"/>
      <c r="E95" s="691"/>
      <c r="F95" s="691"/>
      <c r="G95" s="691"/>
      <c r="H95" s="691"/>
      <c r="I95" s="692"/>
    </row>
    <row r="96" spans="1:10" ht="30" customHeight="1">
      <c r="A96" s="45" t="s">
        <v>747</v>
      </c>
      <c r="B96" s="55"/>
      <c r="C96" s="691" t="s">
        <v>658</v>
      </c>
      <c r="D96" s="691"/>
      <c r="E96" s="691"/>
      <c r="F96" s="691"/>
      <c r="G96" s="691"/>
      <c r="H96" s="691"/>
      <c r="I96" s="692"/>
    </row>
    <row r="97" spans="1:16" ht="30" customHeight="1">
      <c r="A97" s="44" t="s">
        <v>747</v>
      </c>
      <c r="B97" s="57"/>
      <c r="C97" s="701" t="s">
        <v>659</v>
      </c>
      <c r="D97" s="701"/>
      <c r="E97" s="701"/>
      <c r="F97" s="701"/>
      <c r="G97" s="701"/>
      <c r="H97" s="701"/>
      <c r="I97" s="702"/>
    </row>
    <row r="98" spans="1:16" ht="30" customHeight="1">
      <c r="A98" s="35"/>
      <c r="B98" s="715" t="s">
        <v>347</v>
      </c>
      <c r="C98" s="715"/>
      <c r="D98" s="715"/>
      <c r="E98" s="715"/>
      <c r="F98" s="715"/>
      <c r="G98" s="715"/>
      <c r="H98" s="715"/>
      <c r="I98" s="716"/>
      <c r="J98" s="37"/>
      <c r="K98" s="37"/>
      <c r="L98" s="37"/>
      <c r="M98" s="37"/>
      <c r="N98" s="37"/>
      <c r="O98" s="37"/>
      <c r="P98" s="37"/>
    </row>
    <row r="99" spans="1:16" ht="43.5" customHeight="1">
      <c r="A99" s="51"/>
      <c r="B99" s="243" t="s">
        <v>679</v>
      </c>
      <c r="C99" s="697" t="s">
        <v>705</v>
      </c>
      <c r="D99" s="697"/>
      <c r="E99" s="697"/>
      <c r="F99" s="697"/>
      <c r="G99" s="697"/>
      <c r="H99" s="697"/>
      <c r="I99" s="698"/>
      <c r="J99" s="37"/>
      <c r="K99" s="37"/>
      <c r="L99" s="37"/>
      <c r="M99" s="37"/>
      <c r="N99" s="37"/>
      <c r="O99" s="37"/>
      <c r="P99" s="37"/>
    </row>
    <row r="100" spans="1:16" ht="30" customHeight="1">
      <c r="A100" s="45" t="s">
        <v>747</v>
      </c>
      <c r="B100" s="70"/>
      <c r="C100" s="699" t="s">
        <v>697</v>
      </c>
      <c r="D100" s="699"/>
      <c r="E100" s="699"/>
      <c r="F100" s="699"/>
      <c r="G100" s="699"/>
      <c r="H100" s="699"/>
      <c r="I100" s="700"/>
      <c r="J100" s="37"/>
      <c r="K100" s="37"/>
      <c r="L100" s="37"/>
      <c r="M100" s="37"/>
      <c r="N100" s="37"/>
      <c r="O100" s="37"/>
      <c r="P100" s="37"/>
    </row>
    <row r="101" spans="1:16" ht="30" customHeight="1">
      <c r="A101" s="45" t="s">
        <v>747</v>
      </c>
      <c r="B101" s="48"/>
      <c r="C101" s="691" t="s">
        <v>698</v>
      </c>
      <c r="D101" s="691"/>
      <c r="E101" s="691"/>
      <c r="F101" s="691"/>
      <c r="G101" s="691"/>
      <c r="H101" s="691"/>
      <c r="I101" s="692"/>
      <c r="J101" s="37"/>
      <c r="K101" s="37"/>
      <c r="L101" s="37"/>
      <c r="M101" s="37"/>
      <c r="N101" s="37"/>
      <c r="O101" s="37"/>
      <c r="P101" s="37"/>
    </row>
    <row r="102" spans="1:16" ht="30" customHeight="1">
      <c r="A102" s="45" t="s">
        <v>747</v>
      </c>
      <c r="B102" s="48"/>
      <c r="C102" s="691" t="s">
        <v>706</v>
      </c>
      <c r="D102" s="691"/>
      <c r="E102" s="691"/>
      <c r="F102" s="691"/>
      <c r="G102" s="691"/>
      <c r="H102" s="691"/>
      <c r="I102" s="692"/>
      <c r="J102" s="37"/>
      <c r="K102" s="37"/>
      <c r="L102" s="37"/>
      <c r="M102" s="37"/>
      <c r="N102" s="37"/>
      <c r="O102" s="37"/>
      <c r="P102" s="37"/>
    </row>
    <row r="103" spans="1:16" ht="30" customHeight="1">
      <c r="A103" s="45" t="s">
        <v>747</v>
      </c>
      <c r="B103" s="48"/>
      <c r="C103" s="691" t="s">
        <v>707</v>
      </c>
      <c r="D103" s="691"/>
      <c r="E103" s="691"/>
      <c r="F103" s="691"/>
      <c r="G103" s="691"/>
      <c r="H103" s="691"/>
      <c r="I103" s="692"/>
      <c r="J103" s="37"/>
      <c r="K103" s="37"/>
      <c r="L103" s="37"/>
      <c r="M103" s="37"/>
      <c r="N103" s="37"/>
      <c r="O103" s="37"/>
      <c r="P103" s="37"/>
    </row>
    <row r="104" spans="1:16" ht="30" customHeight="1">
      <c r="A104" s="60" t="s">
        <v>747</v>
      </c>
      <c r="B104" s="62"/>
      <c r="C104" s="693" t="s">
        <v>553</v>
      </c>
      <c r="D104" s="693"/>
      <c r="E104" s="693"/>
      <c r="F104" s="693"/>
      <c r="G104" s="693"/>
      <c r="H104" s="693"/>
      <c r="I104" s="694"/>
      <c r="K104" s="37"/>
      <c r="L104" s="37"/>
      <c r="M104" s="37"/>
      <c r="N104" s="37"/>
      <c r="O104" s="37"/>
      <c r="P104" s="37"/>
    </row>
    <row r="105" spans="1:16" ht="57.75" customHeight="1">
      <c r="A105" s="71"/>
      <c r="B105" s="247" t="s">
        <v>680</v>
      </c>
      <c r="C105" s="695" t="s">
        <v>708</v>
      </c>
      <c r="D105" s="695"/>
      <c r="E105" s="695"/>
      <c r="F105" s="695"/>
      <c r="G105" s="695"/>
      <c r="H105" s="695"/>
      <c r="I105" s="696"/>
      <c r="K105" s="37"/>
      <c r="L105" s="37"/>
      <c r="M105" s="37"/>
      <c r="N105" s="37"/>
      <c r="O105" s="37"/>
      <c r="P105" s="37"/>
    </row>
    <row r="106" spans="1:16" ht="30" customHeight="1">
      <c r="A106" s="35"/>
      <c r="B106" s="660" t="s">
        <v>702</v>
      </c>
      <c r="C106" s="660"/>
      <c r="D106" s="660"/>
      <c r="E106" s="660"/>
      <c r="F106" s="660"/>
      <c r="G106" s="660"/>
      <c r="H106" s="660"/>
      <c r="I106" s="661"/>
      <c r="J106" s="36"/>
      <c r="K106" s="37"/>
      <c r="L106" s="37"/>
      <c r="M106" s="37"/>
      <c r="N106" s="37"/>
      <c r="O106" s="37"/>
      <c r="P106" s="37"/>
    </row>
    <row r="107" spans="1:16" ht="30" customHeight="1">
      <c r="A107" s="19" t="s">
        <v>747</v>
      </c>
      <c r="B107" s="665" t="s">
        <v>376</v>
      </c>
      <c r="C107" s="713" t="s">
        <v>703</v>
      </c>
      <c r="D107" s="713"/>
      <c r="E107" s="713"/>
      <c r="F107" s="713"/>
      <c r="G107" s="713"/>
      <c r="H107" s="713"/>
      <c r="I107" s="714"/>
      <c r="J107" s="37"/>
      <c r="K107" s="37"/>
      <c r="L107" s="37"/>
      <c r="M107" s="37"/>
      <c r="N107" s="37"/>
      <c r="O107" s="37"/>
      <c r="P107" s="37"/>
    </row>
    <row r="108" spans="1:16" ht="30" customHeight="1">
      <c r="A108" s="45" t="s">
        <v>747</v>
      </c>
      <c r="B108" s="48"/>
      <c r="C108" s="699" t="s">
        <v>704</v>
      </c>
      <c r="D108" s="699"/>
      <c r="E108" s="699"/>
      <c r="F108" s="699"/>
      <c r="G108" s="699"/>
      <c r="H108" s="699"/>
      <c r="I108" s="700"/>
      <c r="J108" s="37"/>
      <c r="K108" s="37"/>
      <c r="L108" s="37"/>
      <c r="M108" s="37"/>
      <c r="N108" s="37"/>
      <c r="O108" s="37"/>
      <c r="P108" s="37"/>
    </row>
    <row r="109" spans="1:16" ht="30" customHeight="1">
      <c r="A109" s="45" t="s">
        <v>747</v>
      </c>
      <c r="B109" s="48"/>
      <c r="C109" s="691" t="s">
        <v>618</v>
      </c>
      <c r="D109" s="691"/>
      <c r="E109" s="691"/>
      <c r="F109" s="691"/>
      <c r="G109" s="691"/>
      <c r="H109" s="691"/>
      <c r="I109" s="692"/>
      <c r="J109" s="37"/>
      <c r="K109" s="37"/>
      <c r="L109" s="37"/>
      <c r="M109" s="37"/>
      <c r="N109" s="37"/>
      <c r="O109" s="37"/>
      <c r="P109" s="37"/>
    </row>
    <row r="110" spans="1:16" ht="30" customHeight="1">
      <c r="A110" s="60" t="s">
        <v>747</v>
      </c>
      <c r="B110" s="62"/>
      <c r="C110" s="693" t="s">
        <v>377</v>
      </c>
      <c r="D110" s="693"/>
      <c r="E110" s="693"/>
      <c r="F110" s="693"/>
      <c r="G110" s="693"/>
      <c r="H110" s="693"/>
      <c r="I110" s="694"/>
      <c r="J110" s="37"/>
      <c r="K110" s="37"/>
      <c r="L110" s="37"/>
      <c r="M110" s="37"/>
      <c r="N110" s="37"/>
      <c r="O110" s="37"/>
      <c r="P110" s="37"/>
    </row>
    <row r="111" spans="1:16" ht="30" customHeight="1">
      <c r="A111" s="72" t="s">
        <v>747</v>
      </c>
      <c r="B111" s="672" t="s">
        <v>763</v>
      </c>
      <c r="C111" s="707" t="s">
        <v>703</v>
      </c>
      <c r="D111" s="707"/>
      <c r="E111" s="707"/>
      <c r="F111" s="707"/>
      <c r="G111" s="707"/>
      <c r="H111" s="707"/>
      <c r="I111" s="708"/>
      <c r="J111" s="37"/>
      <c r="K111" s="38"/>
      <c r="L111" s="38"/>
      <c r="M111" s="38"/>
      <c r="N111" s="38"/>
      <c r="O111" s="38"/>
      <c r="P111" s="38"/>
    </row>
    <row r="112" spans="1:16" ht="30" customHeight="1">
      <c r="A112" s="44" t="s">
        <v>747</v>
      </c>
      <c r="B112" s="49"/>
      <c r="C112" s="711" t="s">
        <v>704</v>
      </c>
      <c r="D112" s="711"/>
      <c r="E112" s="711"/>
      <c r="F112" s="711"/>
      <c r="G112" s="711"/>
      <c r="H112" s="711"/>
      <c r="I112" s="712"/>
      <c r="J112" s="37"/>
      <c r="K112" s="38"/>
      <c r="L112" s="38"/>
      <c r="M112" s="38"/>
      <c r="N112" s="38"/>
      <c r="O112" s="38"/>
      <c r="P112" s="38"/>
    </row>
    <row r="113" spans="1:33" ht="30" customHeight="1">
      <c r="A113" s="657" t="s">
        <v>380</v>
      </c>
      <c r="B113" s="39"/>
      <c r="C113" s="39"/>
      <c r="D113" s="39"/>
      <c r="E113" s="39"/>
      <c r="F113" s="39"/>
      <c r="G113" s="39"/>
      <c r="H113" s="39"/>
      <c r="I113" s="40"/>
      <c r="J113" s="27" t="s">
        <v>335</v>
      </c>
      <c r="L113" s="38"/>
      <c r="M113" s="38"/>
      <c r="N113" s="38"/>
      <c r="O113" s="38"/>
      <c r="P113" s="38"/>
    </row>
    <row r="114" spans="1:33" ht="30" customHeight="1">
      <c r="A114" s="20" t="s">
        <v>747</v>
      </c>
      <c r="B114" s="703" t="s">
        <v>651</v>
      </c>
      <c r="C114" s="703"/>
      <c r="D114" s="703"/>
      <c r="E114" s="703"/>
      <c r="F114" s="703"/>
      <c r="G114" s="703"/>
      <c r="H114" s="703"/>
      <c r="I114" s="704"/>
      <c r="J114" s="38"/>
      <c r="K114" s="38"/>
      <c r="L114" s="38"/>
      <c r="M114" s="38"/>
      <c r="N114" s="38"/>
      <c r="O114" s="38"/>
      <c r="P114" s="38"/>
    </row>
    <row r="115" spans="1:33" ht="30" customHeight="1">
      <c r="A115" s="657" t="s">
        <v>761</v>
      </c>
      <c r="B115" s="39"/>
      <c r="C115" s="39"/>
      <c r="D115" s="39"/>
      <c r="E115" s="39"/>
      <c r="F115" s="39"/>
      <c r="G115" s="39"/>
      <c r="H115" s="39"/>
      <c r="I115" s="40"/>
      <c r="J115" s="579" t="s">
        <v>760</v>
      </c>
      <c r="K115" s="38"/>
      <c r="L115" s="38"/>
      <c r="M115" s="38"/>
      <c r="N115" s="38"/>
      <c r="O115" s="38"/>
      <c r="P115" s="38"/>
    </row>
    <row r="116" spans="1:33" ht="30" customHeight="1">
      <c r="A116" s="46" t="s">
        <v>747</v>
      </c>
      <c r="B116" s="667" t="s">
        <v>650</v>
      </c>
      <c r="C116" s="668"/>
      <c r="D116" s="668"/>
      <c r="E116" s="668"/>
      <c r="F116" s="668"/>
      <c r="G116" s="668"/>
      <c r="H116" s="668"/>
      <c r="I116" s="669"/>
      <c r="J116" s="41"/>
      <c r="K116" s="38"/>
      <c r="L116" s="38"/>
      <c r="M116" s="38"/>
      <c r="N116" s="38"/>
      <c r="O116" s="38"/>
      <c r="P116" s="38"/>
    </row>
    <row r="117" spans="1:33" ht="43.5" customHeight="1">
      <c r="A117" s="44" t="s">
        <v>747</v>
      </c>
      <c r="B117" s="701" t="s">
        <v>652</v>
      </c>
      <c r="C117" s="701"/>
      <c r="D117" s="701"/>
      <c r="E117" s="701"/>
      <c r="F117" s="701"/>
      <c r="G117" s="701"/>
      <c r="H117" s="701"/>
      <c r="I117" s="702"/>
      <c r="J117" s="42"/>
      <c r="K117" s="38"/>
      <c r="L117" s="38"/>
      <c r="M117" s="38"/>
      <c r="N117" s="38"/>
      <c r="O117" s="38"/>
      <c r="P117" s="38"/>
    </row>
    <row r="118" spans="1:33" ht="30" customHeight="1">
      <c r="A118" s="657" t="s">
        <v>675</v>
      </c>
      <c r="B118" s="39"/>
      <c r="C118" s="39"/>
      <c r="D118" s="39"/>
      <c r="E118" s="39"/>
      <c r="F118" s="39"/>
      <c r="G118" s="39"/>
      <c r="H118" s="39"/>
      <c r="I118" s="40"/>
      <c r="J118" s="27" t="s">
        <v>336</v>
      </c>
      <c r="K118" s="38"/>
      <c r="L118" s="38"/>
      <c r="M118" s="38"/>
      <c r="N118" s="38"/>
      <c r="O118" s="38"/>
      <c r="P118" s="38"/>
    </row>
    <row r="119" spans="1:33" ht="30" customHeight="1">
      <c r="A119" s="47" t="s">
        <v>747</v>
      </c>
      <c r="B119" s="705" t="s">
        <v>651</v>
      </c>
      <c r="C119" s="705"/>
      <c r="D119" s="705"/>
      <c r="E119" s="705"/>
      <c r="F119" s="705"/>
      <c r="G119" s="705"/>
      <c r="H119" s="705"/>
      <c r="I119" s="706"/>
      <c r="J119" s="38"/>
      <c r="K119" s="38"/>
      <c r="L119" s="38"/>
      <c r="M119" s="38"/>
      <c r="N119" s="38"/>
      <c r="O119" s="38"/>
      <c r="P119" s="38"/>
    </row>
    <row r="120" spans="1:33" ht="30" customHeight="1">
      <c r="A120" s="45" t="s">
        <v>747</v>
      </c>
      <c r="B120" s="659" t="s">
        <v>655</v>
      </c>
      <c r="C120" s="48"/>
      <c r="D120" s="48"/>
      <c r="E120" s="48"/>
      <c r="F120" s="48"/>
      <c r="G120" s="48"/>
      <c r="H120" s="48"/>
      <c r="I120" s="658"/>
      <c r="J120" s="38"/>
      <c r="K120" s="38"/>
      <c r="L120" s="38"/>
      <c r="M120" s="38"/>
      <c r="N120" s="38"/>
      <c r="O120" s="38"/>
      <c r="P120" s="38"/>
    </row>
    <row r="121" spans="1:33" ht="43.5" customHeight="1">
      <c r="A121" s="44" t="s">
        <v>747</v>
      </c>
      <c r="B121" s="701" t="s">
        <v>748</v>
      </c>
      <c r="C121" s="701"/>
      <c r="D121" s="701"/>
      <c r="E121" s="701"/>
      <c r="F121" s="701"/>
      <c r="G121" s="701"/>
      <c r="H121" s="701"/>
      <c r="I121" s="702"/>
      <c r="J121" s="38"/>
      <c r="K121" s="38"/>
      <c r="L121" s="38"/>
      <c r="M121" s="38"/>
      <c r="N121" s="38"/>
      <c r="O121" s="38"/>
      <c r="P121" s="38"/>
    </row>
    <row r="122" spans="1:33" ht="30" customHeight="1">
      <c r="A122" s="657" t="s">
        <v>676</v>
      </c>
      <c r="B122" s="39"/>
      <c r="C122" s="39"/>
      <c r="D122" s="39"/>
      <c r="E122" s="39"/>
      <c r="F122" s="39"/>
      <c r="G122" s="39"/>
      <c r="H122" s="39"/>
      <c r="I122" s="40"/>
      <c r="J122" s="27" t="s">
        <v>337</v>
      </c>
      <c r="K122" s="38"/>
      <c r="L122" s="38"/>
      <c r="M122" s="38"/>
      <c r="N122" s="38"/>
      <c r="O122" s="38"/>
      <c r="P122" s="38"/>
    </row>
    <row r="123" spans="1:33" ht="30" customHeight="1">
      <c r="A123" s="20" t="s">
        <v>747</v>
      </c>
      <c r="B123" s="703" t="s">
        <v>656</v>
      </c>
      <c r="C123" s="703"/>
      <c r="D123" s="703"/>
      <c r="E123" s="703"/>
      <c r="F123" s="703"/>
      <c r="G123" s="703"/>
      <c r="H123" s="703"/>
      <c r="I123" s="704"/>
      <c r="J123" s="38"/>
      <c r="K123" s="37"/>
      <c r="L123" s="37"/>
      <c r="M123" s="37"/>
      <c r="N123" s="37"/>
      <c r="O123" s="37"/>
      <c r="P123" s="37"/>
    </row>
    <row r="124" spans="1:33" ht="30" customHeight="1">
      <c r="A124" s="657" t="s">
        <v>677</v>
      </c>
      <c r="B124" s="39"/>
      <c r="C124" s="39"/>
      <c r="D124" s="39"/>
      <c r="E124" s="39"/>
      <c r="F124" s="39"/>
      <c r="G124" s="39"/>
      <c r="H124" s="39"/>
      <c r="I124" s="40"/>
      <c r="J124" s="27" t="s">
        <v>338</v>
      </c>
      <c r="K124" s="37"/>
      <c r="L124" s="37"/>
      <c r="M124" s="37"/>
      <c r="N124" s="37"/>
      <c r="O124" s="37"/>
      <c r="P124" s="37"/>
    </row>
    <row r="125" spans="1:33" ht="30" customHeight="1">
      <c r="A125" s="46" t="s">
        <v>747</v>
      </c>
      <c r="B125" s="747" t="s">
        <v>651</v>
      </c>
      <c r="C125" s="747"/>
      <c r="D125" s="747"/>
      <c r="E125" s="747"/>
      <c r="F125" s="747"/>
      <c r="G125" s="747"/>
      <c r="H125" s="747"/>
      <c r="I125" s="748"/>
      <c r="J125" s="37"/>
      <c r="K125" s="12"/>
    </row>
    <row r="126" spans="1:33" ht="57.75" customHeight="1">
      <c r="A126" s="44" t="s">
        <v>747</v>
      </c>
      <c r="B126" s="701" t="s">
        <v>657</v>
      </c>
      <c r="C126" s="701"/>
      <c r="D126" s="701"/>
      <c r="E126" s="701"/>
      <c r="F126" s="701"/>
      <c r="G126" s="701"/>
      <c r="H126" s="701"/>
      <c r="I126" s="702"/>
      <c r="J126" s="37"/>
      <c r="K126" s="28"/>
      <c r="L126" s="28"/>
      <c r="M126" s="28"/>
      <c r="N126" s="29"/>
      <c r="O126" s="30"/>
      <c r="P126" s="30"/>
      <c r="Q126" s="30"/>
      <c r="R126" s="30"/>
      <c r="S126" s="30"/>
      <c r="T126" s="30"/>
      <c r="U126" s="30"/>
      <c r="V126" s="30"/>
      <c r="W126" s="28"/>
      <c r="X126" s="28"/>
      <c r="Y126" s="12"/>
      <c r="Z126" s="12"/>
      <c r="AA126" s="12"/>
      <c r="AB126" s="12"/>
      <c r="AC126" s="12"/>
      <c r="AD126" s="12"/>
      <c r="AE126" s="12"/>
      <c r="AF126" s="12"/>
      <c r="AG126" s="12"/>
    </row>
  </sheetData>
  <sheetProtection algorithmName="SHA-512" hashValue="H19TzvsYKCo4RFcpB4+RZwVL59i+Sqm/bmNlGY6VkrK/v2QgOUwf8go7oZfZPQZaNnZWhE57JxINBdzOtBlDnQ==" saltValue="xud6/cro5lHHnrtI0Ez1sA==" spinCount="100000" sheet="1" objects="1" scenarios="1"/>
  <mergeCells count="108">
    <mergeCell ref="B126:I126"/>
    <mergeCell ref="B16:I16"/>
    <mergeCell ref="B17:I17"/>
    <mergeCell ref="B19:I19"/>
    <mergeCell ref="B20:I20"/>
    <mergeCell ref="B21:I21"/>
    <mergeCell ref="B22:I22"/>
    <mergeCell ref="B23:I23"/>
    <mergeCell ref="B24:I24"/>
    <mergeCell ref="B25:I25"/>
    <mergeCell ref="B27:I27"/>
    <mergeCell ref="B28:I28"/>
    <mergeCell ref="B29:I29"/>
    <mergeCell ref="B30:I30"/>
    <mergeCell ref="B31:I31"/>
    <mergeCell ref="C96:I96"/>
    <mergeCell ref="C97:I97"/>
    <mergeCell ref="B125:I125"/>
    <mergeCell ref="C109:I109"/>
    <mergeCell ref="C86:I86"/>
    <mergeCell ref="C87:I87"/>
    <mergeCell ref="C73:I73"/>
    <mergeCell ref="C82:I82"/>
    <mergeCell ref="C80:I80"/>
    <mergeCell ref="B78:I78"/>
    <mergeCell ref="C85:I85"/>
    <mergeCell ref="B61:I61"/>
    <mergeCell ref="C74:I74"/>
    <mergeCell ref="C75:I75"/>
    <mergeCell ref="C101:I101"/>
    <mergeCell ref="C100:I100"/>
    <mergeCell ref="C89:I89"/>
    <mergeCell ref="C90:I90"/>
    <mergeCell ref="C88:I88"/>
    <mergeCell ref="C91:I91"/>
    <mergeCell ref="C99:I99"/>
    <mergeCell ref="A76:I76"/>
    <mergeCell ref="C95:I95"/>
    <mergeCell ref="C62:I62"/>
    <mergeCell ref="C63:I63"/>
    <mergeCell ref="B77:I77"/>
    <mergeCell ref="A1:I1"/>
    <mergeCell ref="A2:I2"/>
    <mergeCell ref="B7:I7"/>
    <mergeCell ref="B8:I8"/>
    <mergeCell ref="B9:I9"/>
    <mergeCell ref="B4:I4"/>
    <mergeCell ref="B5:I5"/>
    <mergeCell ref="A38:I40"/>
    <mergeCell ref="A32:I32"/>
    <mergeCell ref="B6:I6"/>
    <mergeCell ref="B33:I33"/>
    <mergeCell ref="B34:I34"/>
    <mergeCell ref="B36:I36"/>
    <mergeCell ref="B13:I13"/>
    <mergeCell ref="B35:I35"/>
    <mergeCell ref="J3:L3"/>
    <mergeCell ref="A41:I41"/>
    <mergeCell ref="C58:I58"/>
    <mergeCell ref="C43:I43"/>
    <mergeCell ref="C45:I45"/>
    <mergeCell ref="C48:I48"/>
    <mergeCell ref="C56:I56"/>
    <mergeCell ref="B14:I14"/>
    <mergeCell ref="A3:I3"/>
    <mergeCell ref="B15:I15"/>
    <mergeCell ref="B10:I10"/>
    <mergeCell ref="B11:I11"/>
    <mergeCell ref="B12:I12"/>
    <mergeCell ref="A26:I26"/>
    <mergeCell ref="A18:I18"/>
    <mergeCell ref="A37:I37"/>
    <mergeCell ref="C52:I52"/>
    <mergeCell ref="C54:I54"/>
    <mergeCell ref="C50:I50"/>
    <mergeCell ref="C49:I49"/>
    <mergeCell ref="C51:I51"/>
    <mergeCell ref="C53:I53"/>
    <mergeCell ref="C55:I55"/>
    <mergeCell ref="C57:I57"/>
    <mergeCell ref="B121:I121"/>
    <mergeCell ref="B123:I123"/>
    <mergeCell ref="B114:I114"/>
    <mergeCell ref="B117:I117"/>
    <mergeCell ref="B119:I119"/>
    <mergeCell ref="C93:I93"/>
    <mergeCell ref="C94:I94"/>
    <mergeCell ref="C108:I108"/>
    <mergeCell ref="C92:I92"/>
    <mergeCell ref="C103:I103"/>
    <mergeCell ref="C104:I104"/>
    <mergeCell ref="C105:I105"/>
    <mergeCell ref="C102:I102"/>
    <mergeCell ref="C111:I111"/>
    <mergeCell ref="C112:I112"/>
    <mergeCell ref="C110:I110"/>
    <mergeCell ref="C107:I107"/>
    <mergeCell ref="B98:I98"/>
    <mergeCell ref="C59:I59"/>
    <mergeCell ref="C64:I64"/>
    <mergeCell ref="C65:I65"/>
    <mergeCell ref="C66:I66"/>
    <mergeCell ref="C67:I67"/>
    <mergeCell ref="C68:I68"/>
    <mergeCell ref="C72:I72"/>
    <mergeCell ref="C70:I70"/>
    <mergeCell ref="C71:I71"/>
    <mergeCell ref="C60:I60"/>
  </mergeCells>
  <phoneticPr fontId="2"/>
  <dataValidations count="3">
    <dataValidation type="list" allowBlank="1" showInputMessage="1" showErrorMessage="1" sqref="A19:A25 A33:A36 A125:A126 A4:A17 A114 A116:A117 A119:A121 A123 A70:A75 A44 A46 A49:A51 A53 A55 A57:A60 A63:A67 A83 A81 A77:A78 A86:A88 A90 A92 A94:A97 A100:A104 A107:A112 A27:A31" xr:uid="{E9826257-F6D3-4E35-BEC0-A6B83D6640CE}">
      <formula1>"□,☑"</formula1>
    </dataValidation>
    <dataValidation showInputMessage="1" showErrorMessage="1" sqref="A76:I76" xr:uid="{0B2227E3-E3CB-4FF0-980E-1BC8AB77676A}"/>
    <dataValidation type="list" allowBlank="1" showInputMessage="1" showErrorMessage="1" sqref="H44 H46 H81 H83" xr:uid="{E17B38EC-DB9C-48AA-B890-32810E0698AF}">
      <formula1>"あり,なし"</formula1>
    </dataValidation>
  </dataValidations>
  <hyperlinks>
    <hyperlink ref="J4" location="第1号様式!Print_Area" display="様式へ(リンク)" xr:uid="{B5F5DDC0-7D56-4C3C-A437-D79C54B6CECE}"/>
    <hyperlink ref="J5" location="'別紙1-1'!Print_Area" display="様式へ(リンク)" xr:uid="{A4BA0C35-4B8D-44CE-9605-A426804BEB2B}"/>
    <hyperlink ref="J7" location="'別紙1-3'!A1" display="様式へ(リンク)" xr:uid="{534973AB-C849-43A6-8162-CBE3F65D4548}"/>
    <hyperlink ref="J9" location="'別紙1-5(参加者名簿)'!Print_Area" display="様式へ(リンク)" xr:uid="{7B4292AA-9C07-48DA-920A-0218831B3199}"/>
    <hyperlink ref="J10" location="'別紙1-6(受入職員)'!Print_Area" display="様式へ(リンク)" xr:uid="{EC2A74A2-65EA-48AB-BA35-AF002D52084E}"/>
    <hyperlink ref="J11" location="'別紙1-7(研修責任者教育担当者)'!Print_Area" display="様式へ(リンク)" xr:uid="{85F1849D-95E5-4FF7-8AB5-E5F98CF6890F}"/>
    <hyperlink ref="J12" location="'★予算書(歳入歳出予算書抄本様式)'!A1" display="抄本" xr:uid="{025C6479-9BE5-45DF-8470-E5D41A28C081}"/>
    <hyperlink ref="J14" location="'委任状（紙）①'!Print_Area" display="委任状(紙)①" xr:uid="{726B1615-927E-461B-A793-025017526906}"/>
    <hyperlink ref="M14" location="'委任状(Jグランツ用)②'!Print_Area" display="委任状(Ｊグランツ用)②" xr:uid="{7615C0C8-63CB-4FE3-A237-154C2945BAFE}"/>
    <hyperlink ref="J15" location="'人件費算出根拠 '!Print_Area" display="人件費" xr:uid="{08AB737A-0D50-44EE-9C61-EDBD8C08C533}"/>
    <hyperlink ref="K15" location="消耗品費算出根拠!Print_Area" display="消耗品" xr:uid="{34C077B6-6932-464F-A6EC-B81DA3BB63D0}"/>
    <hyperlink ref="L15" location="印刷製本費算出根拠!Print_Area" display="印刷製本" xr:uid="{65B1E97C-EB11-42CA-9C6B-B945336F8FB8}"/>
    <hyperlink ref="J16" location="図書購入費算出根拠!A1" display="図書購入" xr:uid="{620AFE4A-D1B9-488F-B198-1A015FC90FCB}"/>
    <hyperlink ref="J18" location="第1号様式!Print_Area" display="様式へ(リンク)" xr:uid="{3E5F19B4-ACB4-41D6-8B61-BBBCC94A89E7}"/>
    <hyperlink ref="J113" location="'別紙1-3'!A1" display="様式へ(リンク)" xr:uid="{C8AD2E64-88C7-4785-BCC7-F2A72284E289}"/>
    <hyperlink ref="J32" location="'別紙1-1'!Print_Area" display="様式へ(リンク)" xr:uid="{2891D43B-F7F7-4E66-B8AD-38D0DF5419E5}"/>
    <hyperlink ref="K16" location="'役務費(通信運搬費・雑役務費)算出根拠'!A1" display="役務費(通信運搬費・雑役務費)" xr:uid="{5EB200C6-4311-4DB9-A31D-2AF29729F1B9}"/>
    <hyperlink ref="J17" location="備品購入費算出根拠!A1" display="備品購入費" xr:uid="{000AC5EC-1C9A-4440-842E-687D5D2016E8}"/>
    <hyperlink ref="B45" location="印刷製本費算出根拠!A1" display="印刷製本費算" xr:uid="{08ED9D0D-9DBE-4C32-B796-569982265E66}"/>
    <hyperlink ref="B54" location="備品購入費算出根拠!Print_Area" display="備品購入費" xr:uid="{8733EFFE-47D7-4F5E-85BE-1D3A806E30DF}"/>
    <hyperlink ref="B52" location="'役務費(通信運搬費・雑役務費)算出根拠'!Print_Area" display="'役務費(通信運搬費・雑役務費)" xr:uid="{E86F9A40-A04E-4B4C-9E9A-EA63572FAB47}"/>
    <hyperlink ref="B56" location="使用料及び貸借料算出根拠!A1" display="使用料及び貸借料" xr:uid="{B6DFDF3D-756A-4A8D-9524-81A0632C8239}"/>
    <hyperlink ref="B48" location="図書購入費算出根拠!Print_Area" display="図書購入費" xr:uid="{E8ABD75D-F956-43A8-B20C-C404E30D116B}"/>
    <hyperlink ref="J6" location="'別紙1-2 '!Print_Area" display="別紙1-2に戻る" xr:uid="{F4C1DDC9-F90D-4579-82FF-332EC620A314}"/>
    <hyperlink ref="J37" location="'別紙1-2 '!Print_Area" display="別紙1-2に戻る" xr:uid="{10E81475-F471-461A-ADDB-198043EEC395}"/>
    <hyperlink ref="B68" location="'人件費算出根拠 '!Print_Area" display="人件費" xr:uid="{D8024ABD-8B23-49FF-AD8E-243EA5DD9C89}"/>
    <hyperlink ref="B62" location="'人件費算出根拠 '!Print_Area" display="人件費" xr:uid="{10FBFF2F-73E3-43D8-ACEC-C7A825F9F4AF}"/>
    <hyperlink ref="B82" location="印刷製本費算出根拠!A1" display="印刷製本費算" xr:uid="{EDEF939D-7143-4D17-9413-3C538BFE7BF5}"/>
    <hyperlink ref="J26" location="'★予算書(歳入歳出予算書抄本様式)'!A1" display="抄本" xr:uid="{896D7943-C8C6-4B50-B05B-E81C7848BFCB}"/>
    <hyperlink ref="B43" location="消耗品費算出根拠!Print_Area" display="消耗品" xr:uid="{0D9340B0-24E8-408A-AB40-9DDEC5969010}"/>
    <hyperlink ref="B80" location="消耗品費算出根拠!Print_Area" display="消耗品" xr:uid="{E5F63897-2E34-4709-993D-32CD4C06E593}"/>
    <hyperlink ref="J118" location="'別紙1-5(参加者名簿)'!Print_Area" display="様式へ(リンク)" xr:uid="{A4FD88EB-EDFB-43A9-9204-A26B07EB5298}"/>
    <hyperlink ref="J122" location="'別紙1-6(受入職員)'!Print_Area" display="様式へ(リンク)" xr:uid="{9744536E-2F04-4E53-8003-4349435D9FD9}"/>
    <hyperlink ref="J124" location="'別紙1-7(研修責任者教育担当者)'!Print_Area" display="様式へ(リンク)" xr:uid="{7B8BAAB5-D1DF-4378-8B5A-F79BAA3CD5BA}"/>
    <hyperlink ref="B91" location="備品購入費算出根拠!Print_Area" display="備品購入費" xr:uid="{29CA7F43-A184-4E82-A8BB-8E1BF5AF2BFF}"/>
    <hyperlink ref="B89" location="'役務費(通信運搬費・雑役務費)算出根拠'!Print_Area" display="'役務費(通信運搬費・雑役務費)" xr:uid="{E5E64163-58E4-4CAC-A803-49618E063BA7}"/>
    <hyperlink ref="B93" location="使用料及び貸借料算出根拠!A1" display="使用料及び貸借料" xr:uid="{E3922B83-7F5A-4169-80D0-ED1E8B87EB7E}"/>
    <hyperlink ref="B85" location="図書購入費算出根拠!Print_Area" display="図書購入費" xr:uid="{118191A3-B381-4842-94E8-35C6648D1612}"/>
    <hyperlink ref="L16" location="使用料及び貸借料算出根拠!Print_Area" display="使用料及び貸借料" xr:uid="{ADEDAA44-3F62-4565-8773-1746AFB08427}"/>
    <hyperlink ref="B99" location="'人件費算出根拠 '!Print_Area" display="人件費※兼任の場合" xr:uid="{886DBEC6-EA04-4D55-A5DF-6705E9609325}"/>
    <hyperlink ref="B105" location="'人件費算出根拠 '!Print_Area" display="人件費※専任の場合" xr:uid="{036C1C1D-41D9-4B89-ABE0-1199F47D4FD9}"/>
    <hyperlink ref="K14" location="'委任状（紙）②'!Print_Area" display="'委任状（紙）②" xr:uid="{7BB38C5D-5041-4EA6-AE70-DBEC5B174ECE}"/>
    <hyperlink ref="L14" location="'委任状(Jグランツ用)①'!Print_Area" display="'委任状(Jグランツ用)①" xr:uid="{D729F08F-5F32-4E47-8AE7-0A0B87C3935A}"/>
    <hyperlink ref="J8" location="'別紙1-4(研修内容計画書)'!Print_Area" display="別紙1-4" xr:uid="{A61FF54F-AE8A-4C3D-B0D6-2F4CBC6C5268}"/>
    <hyperlink ref="J115" location="'別紙1-4(研修内容計画書)'!Print_Area" display="別紙1-4" xr:uid="{E81498A7-FBE4-498C-96CA-F24A6DA97033}"/>
  </hyperlinks>
  <printOptions horizontalCentered="1"/>
  <pageMargins left="0.23622047244094491" right="0.23622047244094491" top="0.74803149606299213" bottom="0.35433070866141736" header="0.31496062992125984" footer="0.31496062992125984"/>
  <pageSetup paperSize="9" scale="68" fitToHeight="0" orientation="portrait" r:id="rId1"/>
  <rowBreaks count="2" manualBreakCount="2">
    <brk id="36" max="8" man="1"/>
    <brk id="112" max="8" man="1"/>
  </rowBreaks>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BC2E7-E84B-4CCB-AA11-41F65EE8B7C6}">
  <sheetPr>
    <tabColor theme="3" tint="0.79998168889431442"/>
  </sheetPr>
  <dimension ref="A1:AU49"/>
  <sheetViews>
    <sheetView view="pageBreakPreview" zoomScaleNormal="100" zoomScaleSheetLayoutView="100" workbookViewId="0">
      <selection sqref="A1:AL35"/>
    </sheetView>
  </sheetViews>
  <sheetFormatPr defaultColWidth="3" defaultRowHeight="18.600000000000001" customHeight="1"/>
  <cols>
    <col min="1" max="33" width="2.375" style="109" customWidth="1"/>
    <col min="34" max="52" width="2.25" style="109" customWidth="1"/>
    <col min="53" max="16384" width="3" style="109"/>
  </cols>
  <sheetData>
    <row r="1" spans="1:43" ht="21.6" customHeight="1">
      <c r="A1" s="958" t="s">
        <v>303</v>
      </c>
      <c r="B1" s="958"/>
      <c r="C1" s="958"/>
      <c r="D1" s="958"/>
      <c r="E1" s="958"/>
      <c r="F1" s="958"/>
      <c r="G1" s="958"/>
      <c r="H1" s="958"/>
      <c r="I1" s="958"/>
      <c r="J1" s="958"/>
      <c r="K1" s="958"/>
      <c r="L1" s="958"/>
      <c r="M1" s="958"/>
      <c r="N1" s="958"/>
      <c r="O1" s="958"/>
      <c r="P1" s="958"/>
      <c r="Q1" s="958"/>
      <c r="R1" s="958"/>
      <c r="S1" s="958"/>
      <c r="T1" s="958"/>
      <c r="U1" s="958"/>
      <c r="V1" s="958"/>
      <c r="W1" s="958"/>
      <c r="X1" s="958"/>
      <c r="Y1" s="958"/>
      <c r="Z1" s="958"/>
      <c r="AA1" s="958"/>
      <c r="AB1" s="958"/>
      <c r="AC1" s="958"/>
      <c r="AD1" s="958"/>
      <c r="AE1" s="958"/>
      <c r="AF1" s="958"/>
      <c r="AG1" s="958"/>
      <c r="AH1" s="958"/>
      <c r="AI1" s="958"/>
      <c r="AJ1" s="958"/>
      <c r="AK1" s="958"/>
      <c r="AL1" s="958"/>
      <c r="AM1" s="110"/>
      <c r="AN1" s="340" t="s">
        <v>332</v>
      </c>
    </row>
    <row r="2" spans="1:43" ht="18.600000000000001" customHeight="1">
      <c r="A2" s="749"/>
      <c r="B2" s="750"/>
      <c r="C2" s="750"/>
      <c r="D2" s="750"/>
      <c r="E2" s="750"/>
      <c r="F2" s="750"/>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L2" s="108"/>
      <c r="AM2" s="112"/>
      <c r="AN2" s="103" t="s">
        <v>604</v>
      </c>
    </row>
    <row r="3" spans="1:43" ht="18.600000000000001" customHeight="1">
      <c r="A3" s="108"/>
      <c r="B3" s="108" t="s">
        <v>304</v>
      </c>
      <c r="C3" s="108"/>
      <c r="D3" s="952" t="str">
        <f>CONCATENATE('基本情報シート(※ここから入力作成始めてください)'!D9,"　",'基本情報シート(※ここから入力作成始めてください)'!D10)</f>
        <v>　</v>
      </c>
      <c r="E3" s="953"/>
      <c r="F3" s="953"/>
      <c r="G3" s="953"/>
      <c r="H3" s="953"/>
      <c r="I3" s="953"/>
      <c r="J3" s="953"/>
      <c r="K3" s="108" t="s">
        <v>305</v>
      </c>
      <c r="L3" s="108"/>
      <c r="M3" s="952" t="str">
        <f>CONCATENATE('基本情報シート(※ここから入力作成始めてください)'!D19,"　",'基本情報シート(※ここから入力作成始めてください)'!D20)</f>
        <v>　</v>
      </c>
      <c r="N3" s="953"/>
      <c r="O3" s="953"/>
      <c r="P3" s="953"/>
      <c r="Q3" s="953"/>
      <c r="R3" s="953"/>
      <c r="S3" s="953"/>
      <c r="T3" s="108" t="s">
        <v>306</v>
      </c>
      <c r="U3" s="108"/>
      <c r="V3" s="108"/>
      <c r="W3" s="108"/>
      <c r="X3" s="108"/>
      <c r="Y3" s="108"/>
      <c r="Z3" s="108"/>
      <c r="AA3" s="108"/>
      <c r="AB3" s="248"/>
      <c r="AC3" s="248"/>
      <c r="AD3" s="248"/>
      <c r="AE3" s="248"/>
      <c r="AF3" s="248"/>
      <c r="AG3" s="248"/>
      <c r="AH3" s="248"/>
      <c r="AI3" s="248"/>
      <c r="AJ3" s="248"/>
      <c r="AK3" s="248"/>
      <c r="AL3" s="248"/>
      <c r="AM3" s="112"/>
    </row>
    <row r="4" spans="1:43" ht="18.600000000000001" customHeight="1">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12"/>
    </row>
    <row r="5" spans="1:43" ht="18.600000000000001" customHeight="1">
      <c r="A5" s="751" t="s">
        <v>311</v>
      </c>
      <c r="B5" s="751"/>
      <c r="C5" s="751"/>
      <c r="D5" s="751"/>
      <c r="E5" s="751"/>
      <c r="F5" s="751"/>
      <c r="G5" s="751"/>
      <c r="H5" s="751"/>
      <c r="I5" s="751"/>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12"/>
      <c r="AN5" s="758"/>
      <c r="AO5" s="759"/>
      <c r="AP5" s="959"/>
      <c r="AQ5" s="960"/>
    </row>
    <row r="6" spans="1:43" ht="18.600000000000001" customHeight="1">
      <c r="A6" s="111"/>
      <c r="B6" s="108" t="s">
        <v>235</v>
      </c>
      <c r="C6" s="108"/>
      <c r="D6" s="753">
        <f>'基本情報シート(※ここから入力作成始めてください)'!D1</f>
        <v>7</v>
      </c>
      <c r="E6" s="754"/>
      <c r="F6" s="108" t="s">
        <v>312</v>
      </c>
      <c r="G6" s="108"/>
      <c r="H6" s="108"/>
      <c r="I6" s="108"/>
      <c r="J6" s="108"/>
      <c r="K6" s="108"/>
      <c r="L6" s="108"/>
      <c r="M6" s="108"/>
      <c r="N6" s="108"/>
      <c r="O6" s="108"/>
      <c r="P6" s="108"/>
      <c r="Q6" s="108"/>
      <c r="R6" s="108"/>
      <c r="S6" s="108"/>
      <c r="T6" s="753">
        <f>'基本情報シート(※ここから入力作成始めてください)'!I14</f>
        <v>0</v>
      </c>
      <c r="U6" s="753"/>
      <c r="V6" s="753"/>
      <c r="W6" s="753"/>
      <c r="X6" s="753"/>
      <c r="Y6" s="753"/>
      <c r="Z6" s="753"/>
      <c r="AA6" s="753"/>
      <c r="AB6" s="753"/>
      <c r="AC6" s="753"/>
      <c r="AD6" s="753"/>
      <c r="AE6" s="753"/>
      <c r="AF6" s="753"/>
      <c r="AG6" s="753"/>
      <c r="AH6" s="753"/>
      <c r="AI6" s="108" t="s">
        <v>313</v>
      </c>
      <c r="AJ6" s="108"/>
      <c r="AK6" s="108"/>
      <c r="AL6" s="108"/>
      <c r="AM6" s="112"/>
    </row>
    <row r="7" spans="1:43" ht="18.600000000000001" customHeight="1">
      <c r="A7" s="108" t="s">
        <v>314</v>
      </c>
      <c r="B7" s="108"/>
      <c r="C7" s="108"/>
      <c r="D7" s="108"/>
      <c r="E7" s="108"/>
      <c r="F7" s="108"/>
      <c r="G7" s="108"/>
      <c r="H7" s="108"/>
      <c r="I7" s="108"/>
      <c r="J7" s="108"/>
      <c r="K7" s="108"/>
      <c r="L7" s="108"/>
      <c r="M7" s="108"/>
      <c r="N7" s="108"/>
      <c r="O7" s="108"/>
      <c r="P7" s="108"/>
      <c r="Q7" s="108"/>
      <c r="R7" s="108"/>
      <c r="S7" s="108"/>
      <c r="T7" s="751"/>
      <c r="U7" s="751"/>
      <c r="V7" s="751"/>
      <c r="W7" s="751"/>
      <c r="X7" s="751"/>
      <c r="Y7" s="751"/>
      <c r="Z7" s="751"/>
      <c r="AA7" s="248"/>
      <c r="AB7" s="248"/>
      <c r="AC7" s="248"/>
      <c r="AD7" s="248"/>
      <c r="AE7" s="248"/>
      <c r="AF7" s="248"/>
      <c r="AG7" s="248"/>
      <c r="AH7" s="248"/>
      <c r="AI7" s="248"/>
      <c r="AJ7" s="248"/>
      <c r="AK7" s="248"/>
      <c r="AL7" s="248"/>
      <c r="AM7" s="112"/>
    </row>
    <row r="8" spans="1:43" ht="18.600000000000001" customHeight="1">
      <c r="A8" s="111"/>
      <c r="B8" s="108"/>
      <c r="C8" s="108"/>
      <c r="D8" s="108"/>
      <c r="E8" s="108"/>
      <c r="F8" s="108"/>
      <c r="G8" s="108"/>
      <c r="H8" s="108"/>
      <c r="I8" s="108"/>
      <c r="J8" s="108"/>
      <c r="K8" s="108"/>
      <c r="L8" s="108"/>
      <c r="M8" s="108"/>
      <c r="N8" s="108"/>
      <c r="O8" s="108"/>
      <c r="P8" s="108"/>
      <c r="Q8" s="108"/>
      <c r="R8" s="108"/>
      <c r="S8" s="108"/>
      <c r="T8" s="108"/>
      <c r="U8" s="108"/>
      <c r="V8" s="108"/>
      <c r="W8" s="108"/>
      <c r="X8" s="108"/>
      <c r="Y8" s="108"/>
      <c r="Z8" s="108"/>
      <c r="AA8" s="248"/>
      <c r="AB8" s="248"/>
      <c r="AC8" s="248"/>
      <c r="AD8" s="248"/>
      <c r="AE8" s="248"/>
      <c r="AF8" s="248"/>
      <c r="AG8" s="248"/>
      <c r="AH8" s="248"/>
      <c r="AI8" s="248"/>
      <c r="AJ8" s="248"/>
      <c r="AK8" s="248"/>
      <c r="AL8" s="248"/>
      <c r="AM8" s="112"/>
    </row>
    <row r="9" spans="1:43" ht="18.600000000000001" customHeight="1">
      <c r="A9" s="751" t="s">
        <v>315</v>
      </c>
      <c r="B9" s="751"/>
      <c r="C9" s="751"/>
      <c r="D9" s="751"/>
      <c r="E9" s="751"/>
      <c r="F9" s="751"/>
      <c r="G9" s="751"/>
      <c r="H9" s="751"/>
      <c r="I9" s="751"/>
      <c r="J9" s="108"/>
      <c r="K9" s="108"/>
      <c r="L9" s="108"/>
      <c r="M9" s="108"/>
      <c r="N9" s="108"/>
      <c r="O9" s="108"/>
      <c r="P9" s="108"/>
      <c r="Q9" s="108"/>
      <c r="R9" s="108"/>
      <c r="S9" s="108"/>
      <c r="T9" s="108"/>
      <c r="U9" s="108"/>
      <c r="V9" s="108"/>
      <c r="W9" s="108"/>
      <c r="X9" s="108"/>
      <c r="Y9" s="108"/>
      <c r="Z9" s="108"/>
      <c r="AA9" s="248"/>
      <c r="AB9" s="248"/>
      <c r="AC9" s="248"/>
      <c r="AD9" s="248"/>
      <c r="AE9" s="248"/>
      <c r="AF9" s="248"/>
      <c r="AG9" s="248"/>
      <c r="AH9" s="248"/>
      <c r="AI9" s="248"/>
      <c r="AJ9" s="248"/>
      <c r="AK9" s="108"/>
      <c r="AL9" s="252"/>
      <c r="AM9" s="112"/>
    </row>
    <row r="10" spans="1:43" ht="18.600000000000001" customHeight="1">
      <c r="A10" s="111"/>
      <c r="B10" s="957">
        <f>'基本情報シート(※ここから入力作成始めてください)'!D15</f>
        <v>0</v>
      </c>
      <c r="C10" s="957"/>
      <c r="D10" s="957"/>
      <c r="E10" s="957"/>
      <c r="F10" s="957"/>
      <c r="G10" s="957"/>
      <c r="H10" s="957"/>
      <c r="I10" s="108" t="s">
        <v>638</v>
      </c>
      <c r="J10" s="108"/>
      <c r="K10" s="753">
        <f>'基本情報シート(※ここから入力作成始めてください)'!I16</f>
        <v>0</v>
      </c>
      <c r="L10" s="753"/>
      <c r="M10" s="753"/>
      <c r="N10" s="753"/>
      <c r="O10" s="753"/>
      <c r="P10" s="753"/>
      <c r="Q10" s="753"/>
      <c r="R10" s="753"/>
      <c r="S10" s="753"/>
      <c r="T10" s="753"/>
      <c r="U10" s="753"/>
      <c r="V10" s="753"/>
      <c r="W10" s="753"/>
      <c r="X10" s="753"/>
      <c r="Y10" s="753"/>
      <c r="Z10" s="753"/>
      <c r="AA10" s="753"/>
      <c r="AB10" s="753"/>
      <c r="AC10" s="753"/>
      <c r="AD10" s="753"/>
      <c r="AE10" s="753"/>
      <c r="AF10" s="753"/>
      <c r="AG10" s="108" t="s">
        <v>639</v>
      </c>
      <c r="AH10" s="108"/>
      <c r="AI10" s="108"/>
      <c r="AJ10" s="108"/>
      <c r="AK10" s="108"/>
      <c r="AL10" s="108"/>
      <c r="AM10" s="111"/>
    </row>
    <row r="11" spans="1:43" ht="18.600000000000001" customHeight="1">
      <c r="A11" s="111"/>
      <c r="B11" s="108"/>
      <c r="C11" s="108"/>
      <c r="D11" s="108"/>
      <c r="E11" s="108"/>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112"/>
    </row>
    <row r="12" spans="1:43" ht="18.600000000000001" customHeight="1">
      <c r="A12" s="108"/>
      <c r="B12" s="248"/>
      <c r="C12" s="248"/>
      <c r="D12" s="248"/>
      <c r="E12" s="248"/>
      <c r="F12" s="248"/>
      <c r="G12" s="248"/>
      <c r="H12" s="752"/>
      <c r="I12" s="755"/>
      <c r="J12" s="755"/>
      <c r="K12" s="753"/>
      <c r="L12" s="754"/>
      <c r="M12" s="549"/>
      <c r="N12" s="549"/>
      <c r="O12" s="549"/>
      <c r="P12" s="549"/>
      <c r="Q12" s="549"/>
      <c r="R12" s="549"/>
      <c r="S12" s="549"/>
      <c r="T12" s="549"/>
      <c r="U12" s="549"/>
      <c r="V12" s="549"/>
      <c r="W12" s="549"/>
      <c r="X12" s="549"/>
      <c r="Y12" s="549"/>
      <c r="Z12" s="549"/>
      <c r="AA12" s="549"/>
      <c r="AB12" s="549"/>
      <c r="AC12" s="549"/>
      <c r="AD12" s="549"/>
      <c r="AE12" s="955" t="str">
        <f>IF('基本情報シート(※ここから入力作成始めてください)'!D44="","",'基本情報シート(※ここから入力作成始めてください)'!D44)</f>
        <v/>
      </c>
      <c r="AF12" s="956"/>
      <c r="AG12" s="956"/>
      <c r="AH12" s="956"/>
      <c r="AI12" s="956"/>
      <c r="AJ12" s="956"/>
      <c r="AK12" s="956"/>
      <c r="AL12" s="956"/>
      <c r="AM12" s="113"/>
    </row>
    <row r="13" spans="1:43" ht="18.600000000000001" customHeight="1">
      <c r="A13" s="249" t="s">
        <v>319</v>
      </c>
      <c r="B13" s="108"/>
      <c r="C13" s="108"/>
      <c r="D13" s="108"/>
      <c r="E13" s="108"/>
      <c r="F13" s="108"/>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12"/>
    </row>
    <row r="14" spans="1:43" ht="18.600000000000001" customHeight="1">
      <c r="A14" s="248"/>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12"/>
    </row>
    <row r="15" spans="1:43" ht="18.600000000000001" customHeight="1">
      <c r="A15" s="751" t="s">
        <v>320</v>
      </c>
      <c r="B15" s="751"/>
      <c r="C15" s="751"/>
      <c r="D15" s="751"/>
      <c r="E15" s="751"/>
      <c r="F15" s="751"/>
      <c r="G15" s="751"/>
      <c r="H15" s="751"/>
      <c r="I15" s="751"/>
      <c r="J15" s="751"/>
      <c r="K15" s="751"/>
      <c r="L15" s="751"/>
      <c r="M15" s="751"/>
      <c r="N15" s="751"/>
      <c r="O15" s="751"/>
      <c r="P15" s="751"/>
      <c r="Q15" s="751"/>
      <c r="R15" s="751"/>
      <c r="S15" s="751"/>
      <c r="T15" s="751"/>
      <c r="U15" s="751"/>
      <c r="V15" s="751"/>
      <c r="W15" s="751"/>
      <c r="X15" s="751"/>
      <c r="Y15" s="751"/>
      <c r="Z15" s="751"/>
      <c r="AA15" s="751"/>
      <c r="AB15" s="108"/>
      <c r="AC15" s="108"/>
      <c r="AD15" s="108"/>
      <c r="AE15" s="108"/>
      <c r="AF15" s="108"/>
      <c r="AG15" s="108"/>
      <c r="AH15" s="108"/>
      <c r="AI15" s="108"/>
      <c r="AJ15" s="108"/>
      <c r="AK15" s="108"/>
      <c r="AL15" s="108"/>
      <c r="AM15" s="112"/>
    </row>
    <row r="16" spans="1:43" ht="18.600000000000001" customHeight="1">
      <c r="A16" s="108" t="s">
        <v>321</v>
      </c>
      <c r="B16" s="108"/>
      <c r="C16" s="108"/>
      <c r="D16" s="108" t="s">
        <v>322</v>
      </c>
      <c r="E16" s="108"/>
      <c r="F16" s="751">
        <f>'基本情報シート(※ここから入力作成始めてください)'!D6</f>
        <v>0</v>
      </c>
      <c r="G16" s="954"/>
      <c r="H16" s="954"/>
      <c r="I16" s="954"/>
      <c r="J16" s="954"/>
      <c r="K16" s="954"/>
      <c r="L16" s="954"/>
      <c r="M16" s="954"/>
      <c r="N16" s="954"/>
      <c r="O16" s="954"/>
      <c r="P16" s="954"/>
      <c r="Q16" s="954"/>
      <c r="R16" s="954"/>
      <c r="S16" s="954"/>
      <c r="T16" s="954"/>
      <c r="U16" s="954"/>
      <c r="V16" s="954"/>
      <c r="W16" s="954"/>
      <c r="X16" s="954"/>
      <c r="Y16" s="954"/>
      <c r="Z16" s="954"/>
      <c r="AA16" s="954"/>
      <c r="AB16" s="954"/>
      <c r="AC16" s="954"/>
      <c r="AD16" s="954"/>
      <c r="AE16" s="954"/>
      <c r="AF16" s="954"/>
      <c r="AG16" s="954"/>
      <c r="AH16" s="954"/>
      <c r="AI16" s="954"/>
      <c r="AJ16" s="954"/>
      <c r="AK16" s="954"/>
      <c r="AL16" s="954"/>
      <c r="AM16" s="112"/>
    </row>
    <row r="17" spans="1:47" ht="18.600000000000001" customHeight="1">
      <c r="A17" s="108" t="s">
        <v>323</v>
      </c>
      <c r="B17" s="248"/>
      <c r="C17" s="248"/>
      <c r="D17" s="108" t="s">
        <v>322</v>
      </c>
      <c r="E17" s="108"/>
      <c r="F17" s="751">
        <f>'基本情報シート(※ここから入力作成始めてください)'!D8</f>
        <v>0</v>
      </c>
      <c r="G17" s="751"/>
      <c r="H17" s="751"/>
      <c r="I17" s="751"/>
      <c r="J17" s="751"/>
      <c r="K17" s="751"/>
      <c r="L17" s="751"/>
      <c r="M17" s="751"/>
      <c r="N17" s="751"/>
      <c r="O17" s="751"/>
      <c r="P17" s="751"/>
      <c r="Q17" s="751"/>
      <c r="R17" s="751"/>
      <c r="S17" s="751"/>
      <c r="T17" s="751"/>
      <c r="U17" s="751"/>
      <c r="V17" s="751"/>
      <c r="W17" s="751"/>
      <c r="X17" s="751"/>
      <c r="Y17" s="751"/>
      <c r="Z17" s="751"/>
      <c r="AA17" s="751"/>
      <c r="AB17" s="751"/>
      <c r="AC17" s="751"/>
      <c r="AD17" s="751"/>
      <c r="AE17" s="751"/>
      <c r="AF17" s="751"/>
      <c r="AG17" s="751"/>
      <c r="AH17" s="751"/>
      <c r="AI17" s="751"/>
      <c r="AJ17" s="751"/>
      <c r="AK17" s="751"/>
      <c r="AL17" s="751"/>
      <c r="AM17" s="112"/>
    </row>
    <row r="18" spans="1:47" ht="18.600000000000001" customHeight="1">
      <c r="A18" s="108" t="s">
        <v>324</v>
      </c>
      <c r="B18" s="108"/>
      <c r="C18" s="108"/>
      <c r="D18" s="108"/>
      <c r="E18" s="108"/>
      <c r="F18" s="108"/>
      <c r="G18" s="108"/>
      <c r="H18" s="108"/>
      <c r="I18" s="108" t="s">
        <v>322</v>
      </c>
      <c r="J18" s="750" t="str">
        <f>CONCATENATE('基本情報シート(※ここから入力作成始めてください)'!D9,"　",'基本情報シート(※ここから入力作成始めてください)'!D10)</f>
        <v>　</v>
      </c>
      <c r="K18" s="760"/>
      <c r="L18" s="760"/>
      <c r="M18" s="760"/>
      <c r="N18" s="760"/>
      <c r="O18" s="760"/>
      <c r="P18" s="760"/>
      <c r="Q18" s="760"/>
      <c r="R18" s="760"/>
      <c r="S18" s="760"/>
      <c r="T18" s="760"/>
      <c r="U18" s="760"/>
      <c r="V18" s="760"/>
      <c r="W18" s="760"/>
      <c r="X18" s="760"/>
      <c r="Y18" s="760"/>
      <c r="Z18" s="760"/>
      <c r="AA18" s="760"/>
      <c r="AB18" s="760"/>
      <c r="AC18" s="760"/>
      <c r="AD18" s="760"/>
      <c r="AE18" s="760"/>
      <c r="AF18" s="760"/>
      <c r="AG18" s="760"/>
      <c r="AH18" s="760"/>
      <c r="AI18" s="760"/>
      <c r="AJ18" s="760"/>
      <c r="AK18" s="760"/>
      <c r="AL18" s="760"/>
      <c r="AM18" s="112"/>
    </row>
    <row r="19" spans="1:47" ht="18.600000000000001" customHeight="1">
      <c r="A19" s="112"/>
      <c r="B19" s="249"/>
      <c r="C19" s="249"/>
      <c r="D19" s="249"/>
      <c r="E19" s="249"/>
      <c r="F19" s="249"/>
      <c r="G19" s="249"/>
      <c r="H19" s="249"/>
      <c r="I19" s="249"/>
      <c r="J19" s="249"/>
      <c r="K19" s="249"/>
      <c r="L19" s="249"/>
      <c r="M19" s="249"/>
      <c r="N19" s="249"/>
      <c r="O19" s="251"/>
      <c r="P19" s="250"/>
      <c r="Q19" s="250"/>
      <c r="R19" s="250"/>
      <c r="S19" s="250"/>
      <c r="T19" s="250"/>
      <c r="U19" s="250"/>
      <c r="V19" s="250"/>
      <c r="W19" s="249"/>
      <c r="X19" s="249"/>
      <c r="Y19" s="108"/>
      <c r="Z19" s="108"/>
      <c r="AA19" s="108"/>
      <c r="AB19" s="108"/>
      <c r="AC19" s="108"/>
      <c r="AD19" s="108"/>
      <c r="AE19" s="108"/>
      <c r="AF19" s="108"/>
      <c r="AG19" s="108"/>
      <c r="AH19" s="108"/>
      <c r="AI19" s="108"/>
      <c r="AJ19" s="108"/>
      <c r="AK19" s="108"/>
      <c r="AL19" s="108"/>
      <c r="AM19" s="112"/>
    </row>
    <row r="20" spans="1:47" ht="18.600000000000001" customHeight="1">
      <c r="A20" s="108" t="s">
        <v>298</v>
      </c>
      <c r="B20" s="108"/>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12"/>
    </row>
    <row r="21" spans="1:47" ht="18.600000000000001" customHeight="1">
      <c r="A21" s="108" t="s">
        <v>325</v>
      </c>
      <c r="B21" s="108"/>
      <c r="C21" s="108"/>
      <c r="D21" s="108" t="s">
        <v>322</v>
      </c>
      <c r="E21" s="108"/>
      <c r="F21" s="750">
        <f>F16</f>
        <v>0</v>
      </c>
      <c r="G21" s="760"/>
      <c r="H21" s="760"/>
      <c r="I21" s="760"/>
      <c r="J21" s="760"/>
      <c r="K21" s="760"/>
      <c r="L21" s="760"/>
      <c r="M21" s="760"/>
      <c r="N21" s="760"/>
      <c r="O21" s="760"/>
      <c r="P21" s="760"/>
      <c r="Q21" s="760"/>
      <c r="R21" s="760"/>
      <c r="S21" s="760"/>
      <c r="T21" s="760"/>
      <c r="U21" s="760"/>
      <c r="V21" s="760"/>
      <c r="W21" s="760"/>
      <c r="X21" s="760"/>
      <c r="Y21" s="760"/>
      <c r="Z21" s="760"/>
      <c r="AA21" s="760"/>
      <c r="AB21" s="760"/>
      <c r="AC21" s="760"/>
      <c r="AD21" s="760"/>
      <c r="AE21" s="760"/>
      <c r="AF21" s="760"/>
      <c r="AG21" s="760"/>
      <c r="AH21" s="760"/>
      <c r="AI21" s="760"/>
      <c r="AJ21" s="760"/>
      <c r="AK21" s="760"/>
      <c r="AL21" s="760"/>
      <c r="AM21" s="112"/>
    </row>
    <row r="22" spans="1:47" ht="18.600000000000001" customHeight="1">
      <c r="A22" s="108" t="s">
        <v>299</v>
      </c>
      <c r="B22" s="108"/>
      <c r="C22" s="108"/>
      <c r="D22" s="108" t="s">
        <v>322</v>
      </c>
      <c r="E22" s="108"/>
      <c r="F22" s="750">
        <f>'基本情報シート(※ここから入力作成始めてください)'!D17</f>
        <v>0</v>
      </c>
      <c r="G22" s="750"/>
      <c r="H22" s="750"/>
      <c r="I22" s="750"/>
      <c r="J22" s="750"/>
      <c r="K22" s="750"/>
      <c r="L22" s="750"/>
      <c r="M22" s="750"/>
      <c r="N22" s="750"/>
      <c r="O22" s="750"/>
      <c r="P22" s="750"/>
      <c r="Q22" s="750"/>
      <c r="R22" s="750"/>
      <c r="S22" s="750"/>
      <c r="T22" s="750"/>
      <c r="U22" s="750"/>
      <c r="V22" s="750"/>
      <c r="W22" s="750"/>
      <c r="X22" s="750"/>
      <c r="Y22" s="750"/>
      <c r="Z22" s="750"/>
      <c r="AA22" s="750"/>
      <c r="AB22" s="750"/>
      <c r="AC22" s="750"/>
      <c r="AD22" s="750"/>
      <c r="AE22" s="750"/>
      <c r="AF22" s="750"/>
      <c r="AG22" s="750"/>
      <c r="AH22" s="750"/>
      <c r="AI22" s="750"/>
      <c r="AJ22" s="750"/>
      <c r="AK22" s="750"/>
      <c r="AL22" s="750"/>
      <c r="AM22" s="112"/>
    </row>
    <row r="23" spans="1:47" ht="18.600000000000001" customHeight="1">
      <c r="A23" s="750" t="s">
        <v>323</v>
      </c>
      <c r="B23" s="760"/>
      <c r="C23" s="760"/>
      <c r="D23" s="108" t="s">
        <v>322</v>
      </c>
      <c r="E23" s="108"/>
      <c r="F23" s="750">
        <f>'基本情報シート(※ここから入力作成始めてください)'!D18</f>
        <v>0</v>
      </c>
      <c r="G23" s="760"/>
      <c r="H23" s="760"/>
      <c r="I23" s="760"/>
      <c r="J23" s="760"/>
      <c r="K23" s="760"/>
      <c r="L23" s="760"/>
      <c r="M23" s="760"/>
      <c r="N23" s="760"/>
      <c r="O23" s="760"/>
      <c r="P23" s="760"/>
      <c r="Q23" s="760"/>
      <c r="R23" s="760"/>
      <c r="S23" s="760"/>
      <c r="T23" s="760"/>
      <c r="U23" s="760"/>
      <c r="V23" s="760"/>
      <c r="W23" s="760"/>
      <c r="X23" s="760"/>
      <c r="Y23" s="760"/>
      <c r="Z23" s="760"/>
      <c r="AA23" s="760"/>
      <c r="AB23" s="760"/>
      <c r="AC23" s="760"/>
      <c r="AD23" s="760"/>
      <c r="AE23" s="760"/>
      <c r="AF23" s="760"/>
      <c r="AG23" s="760"/>
      <c r="AH23" s="760"/>
      <c r="AI23" s="760"/>
      <c r="AJ23" s="760"/>
      <c r="AK23" s="760"/>
      <c r="AL23" s="760"/>
      <c r="AM23" s="112"/>
    </row>
    <row r="24" spans="1:47" ht="18.600000000000001" customHeight="1">
      <c r="A24" s="108" t="s">
        <v>324</v>
      </c>
      <c r="B24" s="108"/>
      <c r="C24" s="108"/>
      <c r="D24" s="108"/>
      <c r="E24" s="108"/>
      <c r="F24" s="108"/>
      <c r="G24" s="108"/>
      <c r="H24" s="108"/>
      <c r="I24" s="108" t="s">
        <v>322</v>
      </c>
      <c r="J24" s="750" t="str">
        <f>CONCATENATE('基本情報シート(※ここから入力作成始めてください)'!I19,"　",'基本情報シート(※ここから入力作成始めてください)'!I20)</f>
        <v>　</v>
      </c>
      <c r="K24" s="760"/>
      <c r="L24" s="760"/>
      <c r="M24" s="760"/>
      <c r="N24" s="760"/>
      <c r="O24" s="760"/>
      <c r="P24" s="760"/>
      <c r="Q24" s="760"/>
      <c r="R24" s="760"/>
      <c r="S24" s="760"/>
      <c r="T24" s="760"/>
      <c r="U24" s="760"/>
      <c r="V24" s="760"/>
      <c r="W24" s="760"/>
      <c r="X24" s="760"/>
      <c r="Y24" s="760"/>
      <c r="Z24" s="760"/>
      <c r="AA24" s="760"/>
      <c r="AB24" s="760"/>
      <c r="AC24" s="760"/>
      <c r="AD24" s="760"/>
      <c r="AE24" s="760"/>
      <c r="AF24" s="760"/>
      <c r="AG24" s="760"/>
      <c r="AH24" s="760"/>
      <c r="AI24" s="760"/>
      <c r="AJ24" s="760"/>
      <c r="AK24" s="760"/>
      <c r="AL24" s="760"/>
      <c r="AM24" s="112"/>
    </row>
    <row r="25" spans="1:47" ht="18.600000000000001" customHeight="1">
      <c r="A25" s="108"/>
      <c r="B25" s="108"/>
      <c r="C25" s="108"/>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12"/>
    </row>
    <row r="26" spans="1:47" ht="18.600000000000001" customHeight="1">
      <c r="A26" s="108" t="s">
        <v>301</v>
      </c>
      <c r="B26" s="108"/>
      <c r="C26" s="108"/>
      <c r="D26" s="108"/>
      <c r="E26" s="108"/>
      <c r="F26" s="108"/>
      <c r="G26" s="108"/>
      <c r="H26" s="108"/>
      <c r="I26" s="108"/>
      <c r="J26" s="108"/>
      <c r="K26" s="108"/>
      <c r="L26" s="108"/>
      <c r="M26" s="108"/>
      <c r="N26" s="108"/>
      <c r="O26" s="108"/>
      <c r="P26" s="108"/>
      <c r="Q26" s="108"/>
      <c r="R26" s="108"/>
      <c r="S26" s="108"/>
      <c r="T26" s="108"/>
      <c r="U26" s="108"/>
      <c r="V26" s="111"/>
      <c r="W26" s="108"/>
      <c r="X26" s="108"/>
      <c r="Y26" s="108"/>
      <c r="Z26" s="108"/>
      <c r="AA26" s="108"/>
      <c r="AB26" s="108"/>
      <c r="AC26" s="550"/>
      <c r="AD26" s="550"/>
      <c r="AE26" s="550"/>
      <c r="AF26" s="550"/>
      <c r="AG26" s="550"/>
      <c r="AH26" s="550"/>
      <c r="AI26" s="550"/>
      <c r="AJ26" s="550"/>
      <c r="AK26" s="550"/>
      <c r="AL26" s="550"/>
      <c r="AM26" s="112"/>
    </row>
    <row r="27" spans="1:47" ht="18.600000000000001" customHeight="1">
      <c r="A27" s="108" t="s">
        <v>329</v>
      </c>
      <c r="B27" s="108"/>
      <c r="C27" s="108"/>
      <c r="D27" s="108"/>
      <c r="E27" s="108" t="s">
        <v>322</v>
      </c>
      <c r="F27" s="750">
        <f>'基本情報シート(※ここから入力作成始めてください)'!D29</f>
        <v>0</v>
      </c>
      <c r="G27" s="760"/>
      <c r="H27" s="760"/>
      <c r="I27" s="760"/>
      <c r="J27" s="760"/>
      <c r="K27" s="760"/>
      <c r="L27" s="760"/>
      <c r="M27" s="760"/>
      <c r="N27" s="760"/>
      <c r="O27" s="760"/>
      <c r="P27" s="760"/>
      <c r="Q27" s="760"/>
      <c r="R27" s="760"/>
      <c r="S27" s="760"/>
      <c r="T27" s="760"/>
      <c r="U27" s="760"/>
      <c r="V27" s="760"/>
      <c r="W27" s="760"/>
      <c r="X27" s="760"/>
      <c r="Y27" s="760"/>
      <c r="Z27" s="760"/>
      <c r="AA27" s="760"/>
      <c r="AB27" s="760"/>
      <c r="AC27" s="760"/>
      <c r="AD27" s="760"/>
      <c r="AE27" s="760"/>
      <c r="AF27" s="760"/>
      <c r="AG27" s="760"/>
      <c r="AH27" s="760"/>
      <c r="AI27" s="760"/>
      <c r="AJ27" s="760"/>
      <c r="AK27" s="760"/>
      <c r="AL27" s="760"/>
      <c r="AM27" s="112"/>
    </row>
    <row r="28" spans="1:47" ht="18.600000000000001" customHeight="1">
      <c r="A28" s="108" t="s">
        <v>330</v>
      </c>
      <c r="B28" s="108"/>
      <c r="C28" s="108"/>
      <c r="D28" s="108"/>
      <c r="E28" s="108" t="s">
        <v>322</v>
      </c>
      <c r="F28" s="750">
        <f>'基本情報シート(※ここから入力作成始めてください)'!D30</f>
        <v>0</v>
      </c>
      <c r="G28" s="760"/>
      <c r="H28" s="760"/>
      <c r="I28" s="760"/>
      <c r="J28" s="760"/>
      <c r="K28" s="760"/>
      <c r="L28" s="760"/>
      <c r="M28" s="760"/>
      <c r="N28" s="760"/>
      <c r="O28" s="760"/>
      <c r="P28" s="760"/>
      <c r="Q28" s="760"/>
      <c r="R28" s="760"/>
      <c r="S28" s="760"/>
      <c r="T28" s="760"/>
      <c r="U28" s="760"/>
      <c r="V28" s="760"/>
      <c r="W28" s="760"/>
      <c r="X28" s="760"/>
      <c r="Y28" s="760"/>
      <c r="Z28" s="760"/>
      <c r="AA28" s="760"/>
      <c r="AB28" s="760"/>
      <c r="AC28" s="760"/>
      <c r="AD28" s="760"/>
      <c r="AE28" s="760"/>
      <c r="AF28" s="760"/>
      <c r="AG28" s="760"/>
      <c r="AH28" s="760"/>
      <c r="AI28" s="760"/>
      <c r="AJ28" s="760"/>
      <c r="AK28" s="760"/>
      <c r="AL28" s="760"/>
      <c r="AM28" s="112"/>
    </row>
    <row r="29" spans="1:47" ht="18.600000000000001" customHeight="1">
      <c r="A29" s="108" t="s">
        <v>331</v>
      </c>
      <c r="B29" s="108"/>
      <c r="C29" s="108"/>
      <c r="D29" s="108"/>
      <c r="E29" s="108"/>
      <c r="F29" s="108"/>
      <c r="G29" s="252"/>
      <c r="H29" s="252" t="s">
        <v>322</v>
      </c>
      <c r="I29" s="108"/>
      <c r="J29" s="750">
        <f>'基本情報シート(※ここから入力作成始めてください)'!D31</f>
        <v>0</v>
      </c>
      <c r="K29" s="760"/>
      <c r="L29" s="760"/>
      <c r="M29" s="760"/>
      <c r="N29" s="760"/>
      <c r="O29" s="760"/>
      <c r="P29" s="760"/>
      <c r="Q29" s="760"/>
      <c r="R29" s="760"/>
      <c r="S29" s="760"/>
      <c r="T29" s="760"/>
      <c r="U29" s="760"/>
      <c r="V29" s="760"/>
      <c r="W29" s="760"/>
      <c r="X29" s="760"/>
      <c r="Y29" s="760"/>
      <c r="Z29" s="760"/>
      <c r="AA29" s="760"/>
      <c r="AB29" s="760"/>
      <c r="AC29" s="760"/>
      <c r="AD29" s="760"/>
      <c r="AE29" s="760"/>
      <c r="AF29" s="760"/>
      <c r="AG29" s="760"/>
      <c r="AH29" s="760"/>
      <c r="AI29" s="760"/>
      <c r="AJ29" s="760"/>
      <c r="AK29" s="760"/>
      <c r="AL29" s="760"/>
      <c r="AM29" s="112"/>
      <c r="AS29" s="114"/>
      <c r="AT29" s="115"/>
      <c r="AU29" s="116"/>
    </row>
    <row r="30" spans="1:47" ht="18.600000000000001" customHeight="1">
      <c r="A30" s="750" t="s">
        <v>302</v>
      </c>
      <c r="B30" s="760"/>
      <c r="C30" s="760"/>
      <c r="D30" s="760"/>
      <c r="E30" s="760"/>
      <c r="F30" s="760"/>
      <c r="G30" s="760"/>
      <c r="H30" s="760"/>
      <c r="I30" s="760"/>
      <c r="J30" s="760"/>
      <c r="K30" s="760"/>
      <c r="L30" s="760"/>
      <c r="M30" s="760"/>
      <c r="N30" s="760"/>
      <c r="O30" s="760"/>
      <c r="P30" s="760"/>
      <c r="Q30" s="760"/>
      <c r="R30" s="760"/>
      <c r="S30" s="760"/>
      <c r="T30" s="760"/>
      <c r="U30" s="760"/>
      <c r="V30" s="760"/>
      <c r="W30" s="760"/>
      <c r="X30" s="760"/>
      <c r="Y30" s="760"/>
      <c r="Z30" s="760"/>
      <c r="AA30" s="760"/>
      <c r="AB30" s="760"/>
      <c r="AC30" s="760"/>
      <c r="AD30" s="760"/>
      <c r="AE30" s="760"/>
      <c r="AF30" s="760"/>
      <c r="AG30" s="760"/>
      <c r="AH30" s="760"/>
      <c r="AI30" s="760"/>
      <c r="AJ30" s="760"/>
      <c r="AK30" s="760"/>
      <c r="AL30" s="760"/>
      <c r="AM30" s="112"/>
      <c r="AS30" s="114"/>
      <c r="AT30" s="114"/>
      <c r="AU30" s="114"/>
    </row>
    <row r="31" spans="1:47" ht="18.600000000000001" customHeight="1">
      <c r="A31" s="108"/>
      <c r="B31" s="108"/>
      <c r="C31" s="108"/>
      <c r="D31" s="108"/>
      <c r="E31" s="108"/>
      <c r="F31" s="108"/>
      <c r="G31" s="108"/>
      <c r="H31" s="108"/>
      <c r="I31" s="108"/>
      <c r="J31" s="751"/>
      <c r="K31" s="751"/>
      <c r="L31" s="751"/>
      <c r="M31" s="751"/>
      <c r="N31" s="751"/>
      <c r="O31" s="751"/>
      <c r="P31" s="751"/>
      <c r="Q31" s="751"/>
      <c r="R31" s="751"/>
      <c r="S31" s="751"/>
      <c r="T31" s="751"/>
      <c r="U31" s="751"/>
      <c r="V31" s="751"/>
      <c r="W31" s="108"/>
      <c r="X31" s="108"/>
      <c r="Y31" s="108"/>
      <c r="Z31" s="108"/>
      <c r="AA31" s="108"/>
      <c r="AB31" s="108"/>
      <c r="AC31" s="108"/>
      <c r="AD31" s="108"/>
      <c r="AE31" s="108"/>
      <c r="AF31" s="108"/>
      <c r="AG31" s="108"/>
      <c r="AH31" s="108"/>
      <c r="AI31" s="108"/>
      <c r="AJ31" s="108"/>
      <c r="AK31" s="108"/>
      <c r="AL31" s="108"/>
      <c r="AM31" s="112"/>
      <c r="AS31" s="114"/>
      <c r="AT31" s="114"/>
      <c r="AU31" s="117"/>
    </row>
    <row r="32" spans="1:47" ht="18.600000000000001" customHeight="1">
      <c r="A32" s="108"/>
      <c r="B32" s="108"/>
      <c r="C32" s="108"/>
      <c r="D32" s="108"/>
      <c r="E32" s="108"/>
      <c r="F32" s="108"/>
      <c r="G32" s="108"/>
      <c r="H32" s="108"/>
      <c r="I32" s="108"/>
      <c r="J32" s="751"/>
      <c r="K32" s="751"/>
      <c r="L32" s="751"/>
      <c r="M32" s="751"/>
      <c r="N32" s="751"/>
      <c r="O32" s="751"/>
      <c r="P32" s="751"/>
      <c r="Q32" s="751"/>
      <c r="R32" s="751"/>
      <c r="S32" s="751"/>
      <c r="T32" s="751"/>
      <c r="U32" s="751"/>
      <c r="V32" s="751"/>
      <c r="W32" s="751"/>
      <c r="X32" s="751"/>
      <c r="Y32" s="751"/>
      <c r="Z32" s="751"/>
      <c r="AA32" s="751"/>
      <c r="AB32" s="751"/>
      <c r="AC32" s="751"/>
      <c r="AD32" s="751"/>
      <c r="AE32" s="751"/>
      <c r="AF32" s="751"/>
      <c r="AG32" s="751"/>
      <c r="AH32" s="751"/>
      <c r="AI32" s="751"/>
      <c r="AJ32" s="751"/>
      <c r="AK32" s="751"/>
      <c r="AL32" s="751"/>
      <c r="AM32" s="112"/>
      <c r="AS32" s="114"/>
      <c r="AT32" s="114"/>
      <c r="AU32" s="114"/>
    </row>
    <row r="33" spans="1:47" ht="18.600000000000001" customHeight="1">
      <c r="A33" s="108"/>
      <c r="B33" s="108"/>
      <c r="C33" s="108"/>
      <c r="D33" s="108"/>
      <c r="E33" s="108"/>
      <c r="F33" s="108"/>
      <c r="G33" s="108"/>
      <c r="H33" s="108"/>
      <c r="I33" s="108"/>
      <c r="J33" s="751"/>
      <c r="K33" s="751"/>
      <c r="L33" s="751"/>
      <c r="M33" s="751"/>
      <c r="N33" s="751"/>
      <c r="O33" s="751"/>
      <c r="P33" s="751"/>
      <c r="Q33" s="751"/>
      <c r="R33" s="751"/>
      <c r="S33" s="751"/>
      <c r="T33" s="751"/>
      <c r="U33" s="751"/>
      <c r="V33" s="751"/>
      <c r="W33" s="751"/>
      <c r="X33" s="751"/>
      <c r="Y33" s="751"/>
      <c r="Z33" s="751"/>
      <c r="AA33" s="751"/>
      <c r="AB33" s="751"/>
      <c r="AC33" s="751"/>
      <c r="AD33" s="751"/>
      <c r="AE33" s="751"/>
      <c r="AF33" s="751"/>
      <c r="AG33" s="751"/>
      <c r="AH33" s="751"/>
      <c r="AI33" s="751"/>
      <c r="AJ33" s="751"/>
      <c r="AK33" s="751"/>
      <c r="AL33" s="751"/>
      <c r="AM33" s="112"/>
      <c r="AU33" s="118"/>
    </row>
    <row r="34" spans="1:47" ht="18.600000000000001" customHeight="1">
      <c r="A34" s="108"/>
      <c r="B34" s="108"/>
      <c r="C34" s="108"/>
      <c r="D34" s="108"/>
      <c r="E34" s="108"/>
      <c r="F34" s="108"/>
      <c r="G34" s="108"/>
      <c r="H34" s="108"/>
      <c r="I34" s="108"/>
      <c r="J34" s="751"/>
      <c r="K34" s="751"/>
      <c r="L34" s="751"/>
      <c r="M34" s="751"/>
      <c r="N34" s="751"/>
      <c r="O34" s="751"/>
      <c r="P34" s="751"/>
      <c r="Q34" s="751"/>
      <c r="R34" s="751"/>
      <c r="S34" s="751"/>
      <c r="T34" s="751"/>
      <c r="U34" s="751"/>
      <c r="V34" s="751"/>
      <c r="W34" s="751"/>
      <c r="X34" s="751"/>
      <c r="Y34" s="751"/>
      <c r="Z34" s="751"/>
      <c r="AA34" s="751"/>
      <c r="AB34" s="751"/>
      <c r="AC34" s="751"/>
      <c r="AD34" s="751"/>
      <c r="AE34" s="751"/>
      <c r="AF34" s="751"/>
      <c r="AG34" s="751"/>
      <c r="AH34" s="751"/>
      <c r="AI34" s="751"/>
      <c r="AJ34" s="751"/>
      <c r="AK34" s="751"/>
      <c r="AL34" s="751"/>
      <c r="AM34" s="112"/>
      <c r="AU34" s="118"/>
    </row>
    <row r="35" spans="1:47" ht="18.600000000000001" customHeight="1">
      <c r="A35" s="108"/>
      <c r="B35" s="108"/>
      <c r="C35" s="108"/>
      <c r="D35" s="108"/>
      <c r="E35" s="108"/>
      <c r="F35" s="108"/>
      <c r="G35" s="108"/>
      <c r="H35" s="108"/>
      <c r="I35" s="108"/>
      <c r="J35" s="108"/>
      <c r="K35" s="108"/>
      <c r="L35" s="108"/>
      <c r="M35" s="249"/>
      <c r="N35" s="249"/>
      <c r="O35" s="249"/>
      <c r="P35" s="249"/>
      <c r="Q35" s="249"/>
      <c r="R35" s="249"/>
      <c r="S35" s="249"/>
      <c r="T35" s="249"/>
      <c r="U35" s="249"/>
      <c r="V35" s="249"/>
      <c r="W35" s="249"/>
      <c r="X35" s="249"/>
      <c r="Y35" s="249"/>
      <c r="Z35" s="249"/>
      <c r="AA35" s="249"/>
      <c r="AB35" s="249"/>
      <c r="AC35" s="249"/>
      <c r="AD35" s="249"/>
      <c r="AE35" s="249"/>
      <c r="AF35" s="249"/>
      <c r="AG35" s="249"/>
      <c r="AH35" s="249"/>
      <c r="AI35" s="249"/>
      <c r="AJ35" s="249"/>
      <c r="AK35" s="249"/>
      <c r="AL35" s="249"/>
      <c r="AM35" s="112"/>
      <c r="AU35" s="118"/>
    </row>
    <row r="36" spans="1:47" ht="18.600000000000001" customHeight="1">
      <c r="AM36" s="112"/>
    </row>
    <row r="37" spans="1:47" ht="18.600000000000001" customHeight="1">
      <c r="AM37" s="119"/>
    </row>
    <row r="38" spans="1:47" ht="18.600000000000001" customHeight="1">
      <c r="AM38" s="119"/>
    </row>
    <row r="39" spans="1:47" ht="18.600000000000001" customHeight="1">
      <c r="AM39" s="119"/>
    </row>
    <row r="40" spans="1:47" ht="18.600000000000001" customHeight="1">
      <c r="AM40" s="119"/>
    </row>
    <row r="41" spans="1:47" ht="18.600000000000001" customHeight="1">
      <c r="A41" s="108"/>
      <c r="B41" s="108"/>
      <c r="C41" s="108"/>
      <c r="D41" s="108"/>
      <c r="E41" s="108"/>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8"/>
      <c r="AL41" s="108"/>
      <c r="AM41" s="119"/>
    </row>
    <row r="42" spans="1:47" ht="18.600000000000001" customHeight="1">
      <c r="A42" s="108"/>
      <c r="B42" s="108"/>
      <c r="C42" s="108"/>
      <c r="D42" s="108"/>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c r="AK42" s="108"/>
      <c r="AL42" s="108"/>
      <c r="AM42" s="119"/>
    </row>
    <row r="43" spans="1:47" ht="18.600000000000001" customHeight="1">
      <c r="A43" s="108"/>
      <c r="B43" s="108"/>
      <c r="C43" s="108"/>
      <c r="D43" s="108"/>
      <c r="E43" s="108"/>
      <c r="F43" s="108"/>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108"/>
      <c r="AE43" s="108"/>
      <c r="AF43" s="108"/>
      <c r="AG43" s="108"/>
      <c r="AH43" s="108"/>
      <c r="AI43" s="108"/>
      <c r="AJ43" s="108"/>
      <c r="AK43" s="108"/>
      <c r="AL43" s="108"/>
      <c r="AM43" s="119"/>
    </row>
    <row r="44" spans="1:47" ht="18.600000000000001" customHeight="1">
      <c r="A44" s="108"/>
      <c r="B44" s="108"/>
      <c r="C44" s="108"/>
      <c r="D44" s="108"/>
      <c r="E44" s="108"/>
      <c r="F44" s="108"/>
      <c r="G44" s="108"/>
      <c r="H44" s="108"/>
      <c r="I44" s="108"/>
      <c r="J44" s="108"/>
      <c r="K44" s="108"/>
      <c r="L44" s="108"/>
      <c r="M44" s="108"/>
      <c r="N44" s="108"/>
      <c r="O44" s="108"/>
      <c r="P44" s="108"/>
      <c r="Q44" s="108"/>
      <c r="R44" s="108"/>
      <c r="S44" s="108"/>
      <c r="T44" s="108"/>
      <c r="U44" s="108"/>
      <c r="V44" s="108"/>
      <c r="W44" s="108"/>
      <c r="X44" s="108"/>
      <c r="Y44" s="108"/>
      <c r="Z44" s="108"/>
      <c r="AA44" s="108"/>
      <c r="AB44" s="108"/>
      <c r="AC44" s="108"/>
      <c r="AD44" s="108"/>
      <c r="AE44" s="108"/>
      <c r="AF44" s="108"/>
      <c r="AG44" s="108"/>
      <c r="AH44" s="108"/>
      <c r="AI44" s="108"/>
      <c r="AJ44" s="108"/>
      <c r="AK44" s="108"/>
      <c r="AL44" s="108"/>
      <c r="AM44" s="108"/>
    </row>
    <row r="45" spans="1:47" ht="18.600000000000001" customHeight="1">
      <c r="A45" s="108"/>
      <c r="B45" s="108"/>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08"/>
      <c r="AK45" s="108"/>
      <c r="AL45" s="108"/>
      <c r="AM45" s="108"/>
    </row>
    <row r="46" spans="1:47" ht="18.600000000000001" customHeight="1">
      <c r="A46" s="108"/>
      <c r="B46" s="108"/>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c r="AI46" s="108"/>
      <c r="AJ46" s="108"/>
      <c r="AK46" s="108"/>
      <c r="AL46" s="108"/>
      <c r="AM46" s="108"/>
    </row>
    <row r="47" spans="1:47" ht="17.25" customHeight="1">
      <c r="A47" s="108"/>
      <c r="B47" s="108"/>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c r="AI47" s="108"/>
      <c r="AJ47" s="108"/>
      <c r="AK47" s="108"/>
      <c r="AL47" s="108"/>
      <c r="AM47" s="108"/>
    </row>
    <row r="48" spans="1:47" ht="18.600000000000001" customHeight="1">
      <c r="A48" s="108"/>
      <c r="B48" s="108"/>
      <c r="C48" s="108"/>
      <c r="D48" s="108"/>
      <c r="E48" s="108"/>
      <c r="F48" s="108"/>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108"/>
      <c r="AE48" s="108"/>
      <c r="AF48" s="108"/>
      <c r="AG48" s="108"/>
      <c r="AH48" s="108"/>
      <c r="AI48" s="108"/>
      <c r="AJ48" s="108"/>
      <c r="AK48" s="108"/>
      <c r="AL48" s="108"/>
      <c r="AM48" s="108"/>
    </row>
    <row r="49" spans="1:39" ht="18.600000000000001" customHeight="1">
      <c r="A49" s="108"/>
      <c r="B49" s="108"/>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row>
  </sheetData>
  <sheetProtection algorithmName="SHA-512" hashValue="6BhJRk0WFgbQBjuqjpE4d4npgta5B8v/YsfbHxpyz5sIVVazA8N4knRW3fk3w0sZx7f41CSVuW8bE86gYiboNA==" saltValue="/aRFqhnSZWbvd4++wd9WtQ==" spinCount="100000" sheet="1" objects="1" scenarios="1"/>
  <mergeCells count="33">
    <mergeCell ref="A1:AL1"/>
    <mergeCell ref="A2:F2"/>
    <mergeCell ref="D3:J3"/>
    <mergeCell ref="M3:S3"/>
    <mergeCell ref="A5:I5"/>
    <mergeCell ref="J24:AL24"/>
    <mergeCell ref="A30:AL30"/>
    <mergeCell ref="F17:AL17"/>
    <mergeCell ref="AP5:AQ5"/>
    <mergeCell ref="D6:E6"/>
    <mergeCell ref="T6:AH6"/>
    <mergeCell ref="T7:Z7"/>
    <mergeCell ref="A9:I9"/>
    <mergeCell ref="B10:H10"/>
    <mergeCell ref="K10:AF10"/>
    <mergeCell ref="AN5:AO5"/>
    <mergeCell ref="H12:J12"/>
    <mergeCell ref="K12:L12"/>
    <mergeCell ref="AE12:AL12"/>
    <mergeCell ref="A15:AA15"/>
    <mergeCell ref="F16:AL16"/>
    <mergeCell ref="J18:AL18"/>
    <mergeCell ref="F21:AL21"/>
    <mergeCell ref="F22:AL22"/>
    <mergeCell ref="A23:C23"/>
    <mergeCell ref="F23:AL23"/>
    <mergeCell ref="J32:AL32"/>
    <mergeCell ref="J33:AL33"/>
    <mergeCell ref="J34:AL34"/>
    <mergeCell ref="F27:AL27"/>
    <mergeCell ref="F28:AL28"/>
    <mergeCell ref="J29:AL29"/>
    <mergeCell ref="J31:V31"/>
  </mergeCells>
  <phoneticPr fontId="2"/>
  <dataValidations count="1">
    <dataValidation type="list" allowBlank="1" showInputMessage="1" showErrorMessage="1" sqref="AU33" xr:uid="{E206992C-7D0C-46D5-8EE6-89E497C58276}">
      <formula1>"1：普通預金,2：当座預金"</formula1>
    </dataValidation>
  </dataValidations>
  <hyperlinks>
    <hyperlink ref="AN1" location="チェックリスト!A1" display="チェックリストに戻る" xr:uid="{7608A74E-2F79-485A-B429-0E64E7DD84CF}"/>
    <hyperlink ref="AN2" location="'基本情報シート(※ここから入力作成始めてください)'!A1" display="基本情報シートに戻る" xr:uid="{5DD84230-9EDC-4164-842A-253DC5BB46F6}"/>
  </hyperlinks>
  <printOptions horizontalCentered="1"/>
  <pageMargins left="0.70866141732283472" right="0.70866141732283472" top="0.74803149606299213" bottom="0.74803149606299213" header="0.31496062992125984" footer="0.31496062992125984"/>
  <pageSetup paperSize="9" scale="98" orientation="portrait" r:id="rId1"/>
  <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16A6C-3A16-4F93-B8D4-1DB551BB5627}">
  <sheetPr>
    <tabColor theme="3" tint="0.79998168889431442"/>
  </sheetPr>
  <dimension ref="A1:P40"/>
  <sheetViews>
    <sheetView view="pageBreakPreview" zoomScaleNormal="100" zoomScaleSheetLayoutView="100" workbookViewId="0">
      <selection activeCell="B9" sqref="B9:O9"/>
    </sheetView>
  </sheetViews>
  <sheetFormatPr defaultColWidth="3" defaultRowHeight="18.600000000000001" customHeight="1"/>
  <cols>
    <col min="1" max="1" width="3" style="109"/>
    <col min="2" max="2" width="2.875" style="109" customWidth="1"/>
    <col min="3" max="3" width="4.5" style="109" customWidth="1"/>
    <col min="4" max="4" width="2" style="109" customWidth="1"/>
    <col min="5" max="5" width="3.5" style="109" customWidth="1"/>
    <col min="6" max="6" width="15.625" style="109" customWidth="1"/>
    <col min="7" max="7" width="7" style="109" customWidth="1"/>
    <col min="8" max="8" width="8.75" style="109" customWidth="1"/>
    <col min="9" max="9" width="8" style="109" customWidth="1"/>
    <col min="10" max="10" width="5" style="109" customWidth="1"/>
    <col min="11" max="11" width="5.25" style="109" customWidth="1"/>
    <col min="12" max="12" width="5" style="109" customWidth="1"/>
    <col min="13" max="14" width="4.5" style="109" customWidth="1"/>
    <col min="15" max="15" width="10.25" style="109" customWidth="1"/>
    <col min="16" max="16384" width="3" style="109"/>
  </cols>
  <sheetData>
    <row r="1" spans="1:16" ht="18.600000000000001" customHeight="1">
      <c r="A1" s="108"/>
      <c r="B1" s="551"/>
      <c r="C1" s="552"/>
      <c r="D1" s="552"/>
      <c r="E1" s="552"/>
      <c r="F1" s="552"/>
      <c r="G1" s="552"/>
      <c r="H1" s="552"/>
      <c r="I1" s="552"/>
      <c r="J1" s="552"/>
      <c r="K1" s="552"/>
      <c r="L1" s="552"/>
      <c r="M1" s="552"/>
      <c r="N1" s="552"/>
      <c r="O1" s="553" t="s">
        <v>247</v>
      </c>
      <c r="P1" s="340" t="s">
        <v>332</v>
      </c>
    </row>
    <row r="2" spans="1:16" ht="18.600000000000001" customHeight="1">
      <c r="A2" s="108"/>
      <c r="B2" s="551"/>
      <c r="C2" s="552"/>
      <c r="D2" s="552"/>
      <c r="E2" s="552"/>
      <c r="F2" s="552"/>
      <c r="G2" s="552"/>
      <c r="H2" s="552"/>
      <c r="I2" s="552"/>
      <c r="J2" s="552"/>
      <c r="K2" s="552"/>
      <c r="L2" s="552"/>
      <c r="M2" s="552"/>
      <c r="N2" s="552"/>
      <c r="O2" s="552"/>
      <c r="P2" s="103" t="s">
        <v>604</v>
      </c>
    </row>
    <row r="3" spans="1:16" ht="18.600000000000001" customHeight="1">
      <c r="A3" s="108"/>
      <c r="B3" s="554" t="s">
        <v>248</v>
      </c>
      <c r="C3" s="552"/>
      <c r="D3" s="552"/>
      <c r="E3" s="552"/>
      <c r="F3" s="552"/>
      <c r="G3" s="552"/>
      <c r="H3" s="552"/>
      <c r="I3" s="552"/>
      <c r="J3" s="552"/>
      <c r="K3" s="552"/>
      <c r="L3" s="552"/>
      <c r="M3" s="552"/>
      <c r="N3" s="552"/>
      <c r="O3" s="552"/>
    </row>
    <row r="4" spans="1:16" ht="18.600000000000001" customHeight="1">
      <c r="A4" s="108"/>
      <c r="B4" s="552"/>
      <c r="C4" s="552"/>
      <c r="D4" s="552"/>
      <c r="E4" s="552"/>
      <c r="F4" s="552"/>
      <c r="G4" s="552"/>
      <c r="H4" s="552"/>
      <c r="I4" s="552"/>
      <c r="J4" s="552"/>
      <c r="K4" s="552"/>
      <c r="L4" s="552"/>
      <c r="M4" s="552"/>
      <c r="N4" s="552"/>
      <c r="O4" s="552"/>
    </row>
    <row r="5" spans="1:16" ht="18.600000000000001" customHeight="1">
      <c r="A5" s="108"/>
      <c r="B5" s="552"/>
      <c r="C5" s="552"/>
      <c r="D5" s="552"/>
      <c r="E5" s="552"/>
      <c r="F5" s="552"/>
      <c r="G5" s="552"/>
      <c r="H5" s="552"/>
      <c r="I5" s="552"/>
      <c r="J5" s="552"/>
      <c r="K5" s="552"/>
      <c r="L5" s="552"/>
      <c r="M5" s="552"/>
      <c r="N5" s="552"/>
      <c r="O5" s="552"/>
    </row>
    <row r="6" spans="1:16" ht="18.600000000000001" customHeight="1">
      <c r="A6" s="108"/>
      <c r="B6" s="961" t="s">
        <v>249</v>
      </c>
      <c r="C6" s="961"/>
      <c r="D6" s="961"/>
      <c r="E6" s="961"/>
      <c r="F6" s="961"/>
      <c r="G6" s="961"/>
      <c r="H6" s="961"/>
      <c r="I6" s="961"/>
      <c r="J6" s="961"/>
      <c r="K6" s="961"/>
      <c r="L6" s="961"/>
      <c r="M6" s="961"/>
      <c r="N6" s="961"/>
      <c r="O6" s="961"/>
    </row>
    <row r="7" spans="1:16" ht="18.600000000000001" customHeight="1">
      <c r="A7" s="108"/>
      <c r="B7" s="551"/>
      <c r="C7" s="552"/>
      <c r="D7" s="552"/>
      <c r="E7" s="552"/>
      <c r="F7" s="552"/>
      <c r="G7" s="552"/>
      <c r="H7" s="552"/>
      <c r="I7" s="552"/>
      <c r="J7" s="552"/>
      <c r="K7" s="552"/>
      <c r="L7" s="552"/>
      <c r="M7" s="552"/>
      <c r="N7" s="552"/>
      <c r="O7" s="552"/>
    </row>
    <row r="8" spans="1:16" ht="18.600000000000001" customHeight="1">
      <c r="A8" s="108"/>
      <c r="B8" s="551"/>
      <c r="C8" s="552"/>
      <c r="D8" s="552"/>
      <c r="E8" s="552"/>
      <c r="F8" s="552"/>
      <c r="G8" s="552"/>
      <c r="H8" s="552"/>
      <c r="I8" s="552"/>
      <c r="J8" s="552"/>
      <c r="K8" s="552"/>
      <c r="L8" s="552"/>
      <c r="M8" s="552"/>
      <c r="N8" s="552"/>
      <c r="O8" s="552"/>
    </row>
    <row r="9" spans="1:16" ht="18.600000000000001" customHeight="1">
      <c r="A9" s="108"/>
      <c r="B9" s="962" t="s">
        <v>250</v>
      </c>
      <c r="C9" s="962"/>
      <c r="D9" s="962"/>
      <c r="E9" s="962"/>
      <c r="F9" s="962"/>
      <c r="G9" s="962"/>
      <c r="H9" s="962"/>
      <c r="I9" s="962"/>
      <c r="J9" s="962"/>
      <c r="K9" s="962"/>
      <c r="L9" s="962"/>
      <c r="M9" s="962"/>
      <c r="N9" s="962"/>
      <c r="O9" s="962"/>
    </row>
    <row r="10" spans="1:16" ht="18.600000000000001" customHeight="1">
      <c r="A10" s="108"/>
      <c r="B10" s="551"/>
      <c r="C10" s="552"/>
      <c r="D10" s="552"/>
      <c r="E10" s="552"/>
      <c r="F10" s="552"/>
      <c r="G10" s="552"/>
      <c r="H10" s="552"/>
      <c r="I10" s="552"/>
      <c r="J10" s="552"/>
      <c r="K10" s="552"/>
      <c r="L10" s="552"/>
      <c r="M10" s="552"/>
      <c r="N10" s="552"/>
      <c r="O10" s="552"/>
    </row>
    <row r="11" spans="1:16" ht="18.600000000000001" customHeight="1">
      <c r="A11" s="108"/>
      <c r="B11" s="963" t="s">
        <v>219</v>
      </c>
      <c r="C11" s="963"/>
      <c r="D11" s="963"/>
      <c r="E11" s="963"/>
      <c r="F11" s="963"/>
      <c r="G11" s="963"/>
      <c r="H11" s="963"/>
      <c r="I11" s="963"/>
      <c r="J11" s="963"/>
      <c r="K11" s="963"/>
      <c r="L11" s="963"/>
      <c r="M11" s="963"/>
      <c r="N11" s="963"/>
      <c r="O11" s="963"/>
    </row>
    <row r="12" spans="1:16" ht="18.600000000000001" customHeight="1">
      <c r="A12" s="108"/>
      <c r="B12" s="551"/>
      <c r="C12" s="552"/>
      <c r="D12" s="552"/>
      <c r="E12" s="552"/>
      <c r="F12" s="552"/>
      <c r="G12" s="552"/>
      <c r="H12" s="552"/>
      <c r="I12" s="552"/>
      <c r="J12" s="552"/>
      <c r="K12" s="552"/>
      <c r="L12" s="552"/>
      <c r="M12" s="552"/>
      <c r="N12" s="552"/>
      <c r="O12" s="552"/>
    </row>
    <row r="13" spans="1:16" ht="15" customHeight="1">
      <c r="A13" s="108"/>
      <c r="B13" s="551"/>
      <c r="C13" s="557" t="s">
        <v>235</v>
      </c>
      <c r="D13" s="557">
        <f>'基本情報シート(※ここから入力作成始めてください)'!D1</f>
        <v>7</v>
      </c>
      <c r="E13" s="557" t="s">
        <v>312</v>
      </c>
      <c r="F13" s="557"/>
      <c r="G13" s="557"/>
      <c r="H13" s="557"/>
      <c r="I13" s="557"/>
      <c r="J13" s="557">
        <f>'基本情報シート(※ここから入力作成始めてください)'!D14</f>
        <v>0</v>
      </c>
      <c r="L13" s="557"/>
      <c r="M13" s="557"/>
      <c r="N13" s="557"/>
      <c r="O13" s="557"/>
    </row>
    <row r="14" spans="1:16" ht="15" customHeight="1">
      <c r="A14" s="108"/>
      <c r="B14" s="557" t="s">
        <v>637</v>
      </c>
      <c r="D14" s="557"/>
      <c r="E14" s="557"/>
      <c r="F14" s="557"/>
      <c r="G14" s="557"/>
      <c r="H14" s="557"/>
      <c r="I14" s="557"/>
      <c r="J14" s="557"/>
      <c r="K14" s="557"/>
      <c r="L14" s="557"/>
      <c r="M14" s="557"/>
      <c r="N14" s="557"/>
      <c r="O14" s="557"/>
    </row>
    <row r="15" spans="1:16" ht="15" customHeight="1">
      <c r="A15" s="108"/>
      <c r="B15" s="964"/>
      <c r="C15" s="964"/>
      <c r="D15" s="964"/>
      <c r="E15" s="964"/>
      <c r="F15" s="964"/>
      <c r="G15" s="964"/>
      <c r="H15" s="964"/>
      <c r="I15" s="964"/>
      <c r="J15" s="964"/>
      <c r="K15" s="964"/>
      <c r="L15" s="964"/>
      <c r="M15" s="964"/>
      <c r="N15" s="964"/>
      <c r="O15" s="964"/>
    </row>
    <row r="16" spans="1:16" ht="18.600000000000001" customHeight="1">
      <c r="A16" s="108"/>
      <c r="B16" s="556"/>
      <c r="C16" s="556"/>
      <c r="D16" s="556"/>
      <c r="E16" s="556"/>
      <c r="F16" s="556"/>
      <c r="G16" s="556"/>
      <c r="H16" s="556"/>
      <c r="I16" s="556"/>
      <c r="J16" s="556"/>
      <c r="K16" s="556"/>
      <c r="L16" s="556"/>
      <c r="M16" s="556"/>
      <c r="N16" s="556"/>
      <c r="O16" s="556"/>
    </row>
    <row r="17" spans="1:15" ht="18.600000000000001" customHeight="1">
      <c r="A17" s="108"/>
      <c r="B17" s="556"/>
      <c r="C17" s="555"/>
      <c r="D17" s="556"/>
      <c r="E17" s="554"/>
      <c r="F17" s="554"/>
      <c r="G17" s="554"/>
      <c r="H17" s="554"/>
      <c r="I17" s="554"/>
      <c r="J17" s="554"/>
      <c r="K17" s="554"/>
      <c r="L17" s="554"/>
      <c r="M17" s="554"/>
      <c r="N17" s="554"/>
      <c r="O17" s="554"/>
    </row>
    <row r="18" spans="1:15" ht="18.600000000000001" customHeight="1">
      <c r="A18" s="108"/>
      <c r="B18" s="556"/>
      <c r="C18" s="555"/>
      <c r="D18" s="556"/>
      <c r="E18" s="554"/>
      <c r="F18" s="554" t="s">
        <v>570</v>
      </c>
      <c r="G18" s="555">
        <f>'基本情報シート(※ここから入力作成始めてください)'!D17</f>
        <v>0</v>
      </c>
      <c r="H18" s="554"/>
      <c r="I18" s="554"/>
      <c r="J18" s="554"/>
      <c r="K18" s="554"/>
      <c r="L18" s="554"/>
      <c r="M18" s="554"/>
      <c r="N18" s="554"/>
      <c r="O18" s="554"/>
    </row>
    <row r="19" spans="1:15" ht="18" customHeight="1">
      <c r="A19" s="108"/>
      <c r="B19" s="556"/>
      <c r="C19" s="558"/>
      <c r="D19" s="556"/>
      <c r="E19" s="559"/>
      <c r="F19" s="559"/>
      <c r="G19" s="559"/>
      <c r="H19" s="559"/>
      <c r="I19" s="559"/>
      <c r="J19" s="559"/>
      <c r="K19" s="559"/>
      <c r="L19" s="559"/>
      <c r="M19" s="559"/>
      <c r="N19" s="559"/>
      <c r="O19" s="559"/>
    </row>
    <row r="20" spans="1:15" ht="18.600000000000001" customHeight="1">
      <c r="A20" s="108"/>
      <c r="B20" s="552"/>
      <c r="C20" s="554"/>
      <c r="D20" s="552"/>
      <c r="E20" s="554"/>
      <c r="F20" s="554" t="s">
        <v>571</v>
      </c>
      <c r="G20" s="555">
        <f>'基本情報シート(※ここから入力作成始めてください)'!D18</f>
        <v>0</v>
      </c>
      <c r="H20" s="554"/>
      <c r="I20" s="554"/>
      <c r="J20" s="554"/>
      <c r="K20" s="554"/>
      <c r="L20" s="554"/>
      <c r="M20" s="552"/>
      <c r="N20" s="552"/>
      <c r="O20" s="552"/>
    </row>
    <row r="21" spans="1:15" ht="18.600000000000001" customHeight="1">
      <c r="A21" s="108"/>
      <c r="B21" s="552"/>
      <c r="C21" s="552"/>
      <c r="D21" s="552"/>
      <c r="E21" s="554"/>
      <c r="F21" s="552"/>
      <c r="G21" s="552"/>
      <c r="H21" s="554"/>
      <c r="I21" s="554"/>
      <c r="J21" s="554"/>
      <c r="K21" s="554"/>
      <c r="L21" s="554"/>
      <c r="M21" s="552"/>
      <c r="N21" s="552"/>
      <c r="O21" s="552"/>
    </row>
    <row r="22" spans="1:15" ht="18.600000000000001" customHeight="1">
      <c r="A22" s="108"/>
      <c r="B22" s="552"/>
      <c r="C22" s="552"/>
      <c r="D22" s="552"/>
      <c r="E22" s="554"/>
      <c r="F22" s="552" t="s">
        <v>572</v>
      </c>
      <c r="G22" s="560" t="str">
        <f>CONCATENATE('基本情報シート(※ここから入力作成始めてください)'!D19,"　",'基本情報シート(※ここから入力作成始めてください)'!D20)</f>
        <v>　</v>
      </c>
      <c r="I22" s="557"/>
      <c r="J22" s="554"/>
      <c r="K22" s="554"/>
      <c r="L22" s="554"/>
      <c r="M22" s="552"/>
      <c r="N22" s="552"/>
      <c r="O22" s="552"/>
    </row>
    <row r="23" spans="1:15" ht="18.600000000000001" customHeight="1">
      <c r="A23" s="108"/>
      <c r="B23" s="552"/>
      <c r="C23" s="552"/>
      <c r="D23" s="552"/>
      <c r="E23" s="554"/>
      <c r="F23" s="552" t="s">
        <v>729</v>
      </c>
      <c r="G23" s="552"/>
      <c r="H23" s="554"/>
      <c r="I23" s="554"/>
      <c r="J23" s="554"/>
      <c r="K23" s="554"/>
      <c r="L23" s="554"/>
      <c r="M23" s="552"/>
      <c r="N23" s="552"/>
      <c r="O23" s="552"/>
    </row>
    <row r="24" spans="1:15" ht="18.600000000000001" customHeight="1">
      <c r="A24" s="108"/>
      <c r="B24" s="552"/>
      <c r="C24" s="552"/>
      <c r="D24" s="552"/>
      <c r="E24" s="554"/>
      <c r="F24" s="552"/>
      <c r="G24" s="552"/>
      <c r="H24" s="554"/>
      <c r="I24" s="554"/>
      <c r="J24" s="554"/>
      <c r="K24" s="554"/>
      <c r="L24" s="554"/>
      <c r="M24" s="552"/>
      <c r="N24" s="552"/>
      <c r="O24" s="552"/>
    </row>
    <row r="25" spans="1:15" ht="18.600000000000001" customHeight="1">
      <c r="A25" s="108"/>
      <c r="B25" s="552"/>
      <c r="C25" s="552"/>
      <c r="D25" s="552"/>
      <c r="E25" s="554"/>
      <c r="F25" s="552" t="s">
        <v>573</v>
      </c>
      <c r="G25" s="108"/>
      <c r="H25" s="561"/>
      <c r="I25" s="562"/>
      <c r="J25" s="563"/>
      <c r="K25" s="554"/>
      <c r="L25" s="554"/>
      <c r="M25" s="552"/>
      <c r="N25" s="552"/>
      <c r="O25" s="552"/>
    </row>
    <row r="26" spans="1:15" ht="18.600000000000001" customHeight="1">
      <c r="A26" s="108"/>
      <c r="B26" s="552"/>
      <c r="C26" s="552"/>
      <c r="D26" s="552"/>
      <c r="E26" s="554"/>
      <c r="F26" s="552"/>
      <c r="G26" s="108"/>
      <c r="H26" s="564"/>
      <c r="I26" s="554"/>
      <c r="J26" s="565"/>
      <c r="K26" s="554"/>
      <c r="L26" s="554"/>
      <c r="M26" s="552"/>
      <c r="N26" s="552"/>
      <c r="O26" s="552"/>
    </row>
    <row r="27" spans="1:15" ht="18.600000000000001" customHeight="1">
      <c r="A27" s="108"/>
      <c r="B27" s="552"/>
      <c r="C27" s="552"/>
      <c r="D27" s="552"/>
      <c r="E27" s="554"/>
      <c r="F27" s="552"/>
      <c r="G27" s="108"/>
      <c r="H27" s="564"/>
      <c r="I27" s="554"/>
      <c r="J27" s="565"/>
      <c r="K27" s="554"/>
      <c r="L27" s="554"/>
      <c r="M27" s="552"/>
      <c r="N27" s="552"/>
      <c r="O27" s="552"/>
    </row>
    <row r="28" spans="1:15" ht="18.600000000000001" customHeight="1">
      <c r="A28" s="108"/>
      <c r="B28" s="552"/>
      <c r="C28" s="552"/>
      <c r="D28" s="552"/>
      <c r="E28" s="554"/>
      <c r="F28" s="552"/>
      <c r="G28" s="108"/>
      <c r="H28" s="564"/>
      <c r="I28" s="554"/>
      <c r="J28" s="565"/>
      <c r="K28" s="554"/>
      <c r="L28" s="554"/>
      <c r="M28" s="552"/>
      <c r="N28" s="552"/>
      <c r="O28" s="552"/>
    </row>
    <row r="29" spans="1:15" ht="18.600000000000001" customHeight="1">
      <c r="A29" s="108"/>
      <c r="B29" s="551"/>
      <c r="C29" s="552"/>
      <c r="D29" s="552"/>
      <c r="E29" s="554"/>
      <c r="F29" s="554"/>
      <c r="G29" s="108"/>
      <c r="H29" s="566"/>
      <c r="I29" s="554"/>
      <c r="J29" s="565"/>
      <c r="K29" s="554"/>
      <c r="L29" s="554"/>
      <c r="M29" s="552"/>
      <c r="N29" s="552"/>
      <c r="O29" s="552"/>
    </row>
    <row r="30" spans="1:15" ht="18.600000000000001" customHeight="1">
      <c r="A30" s="108"/>
      <c r="B30" s="551"/>
      <c r="C30" s="552"/>
      <c r="D30" s="552"/>
      <c r="E30" s="552"/>
      <c r="F30" s="552"/>
      <c r="H30" s="567"/>
      <c r="I30" s="568"/>
      <c r="J30" s="569"/>
      <c r="K30" s="552"/>
      <c r="L30" s="552"/>
      <c r="M30" s="552"/>
      <c r="N30" s="552"/>
      <c r="O30" s="552"/>
    </row>
    <row r="31" spans="1:15" ht="18.600000000000001" customHeight="1">
      <c r="A31" s="108"/>
      <c r="B31" s="965"/>
      <c r="C31" s="965"/>
      <c r="D31" s="965"/>
      <c r="E31" s="965"/>
      <c r="F31" s="965"/>
      <c r="G31" s="965"/>
      <c r="H31" s="965"/>
      <c r="I31" s="965"/>
      <c r="J31" s="965"/>
      <c r="K31" s="965"/>
      <c r="L31" s="965"/>
      <c r="M31" s="965"/>
      <c r="N31" s="965"/>
      <c r="O31" s="965"/>
    </row>
    <row r="32" spans="1:15" ht="18.600000000000001" customHeight="1">
      <c r="A32" s="108"/>
      <c r="B32" s="570"/>
      <c r="C32" s="570"/>
      <c r="D32" s="570"/>
      <c r="E32" s="570"/>
      <c r="F32" s="570"/>
      <c r="G32" s="570"/>
      <c r="H32" s="570"/>
      <c r="I32" s="570"/>
      <c r="J32" s="570"/>
      <c r="K32" s="570"/>
      <c r="L32" s="570"/>
      <c r="M32" s="570"/>
      <c r="N32" s="570"/>
      <c r="O32" s="570"/>
    </row>
    <row r="33" spans="1:15" ht="18.600000000000001" customHeight="1">
      <c r="A33" s="108"/>
      <c r="B33" s="570"/>
      <c r="C33" s="570"/>
      <c r="D33" s="570"/>
      <c r="E33" s="570"/>
      <c r="F33" s="570"/>
      <c r="G33" s="570"/>
      <c r="H33" s="570"/>
      <c r="I33" s="570"/>
      <c r="J33" s="570"/>
      <c r="K33" s="570"/>
      <c r="L33" s="570"/>
      <c r="M33" s="570"/>
      <c r="N33" s="570"/>
      <c r="O33" s="570"/>
    </row>
    <row r="34" spans="1:15" ht="18.600000000000001" customHeight="1">
      <c r="A34" s="108"/>
      <c r="B34" s="570"/>
      <c r="C34" s="966" t="str">
        <f>IF('基本情報シート(※ここから入力作成始めてください)'!D44="","",'基本情報シート(※ここから入力作成始めてください)'!D44)</f>
        <v/>
      </c>
      <c r="D34" s="966"/>
      <c r="E34" s="966"/>
      <c r="F34" s="966"/>
      <c r="G34" s="570"/>
      <c r="H34" s="570"/>
      <c r="I34" s="570"/>
      <c r="J34" s="570"/>
      <c r="K34" s="570"/>
      <c r="L34" s="570"/>
      <c r="M34" s="570"/>
      <c r="N34" s="570"/>
      <c r="O34" s="570"/>
    </row>
    <row r="35" spans="1:15" ht="18.600000000000001" customHeight="1">
      <c r="A35" s="108"/>
      <c r="B35" s="570"/>
      <c r="C35" s="570"/>
      <c r="D35" s="570"/>
      <c r="E35" s="570"/>
      <c r="F35" s="570"/>
      <c r="G35" s="570"/>
      <c r="H35" s="570"/>
      <c r="I35" s="570"/>
      <c r="J35" s="570"/>
      <c r="K35" s="570"/>
      <c r="L35" s="570"/>
      <c r="M35" s="570"/>
      <c r="N35" s="570"/>
      <c r="O35" s="570"/>
    </row>
    <row r="36" spans="1:15" ht="18.600000000000001" customHeight="1">
      <c r="A36" s="108"/>
      <c r="B36" s="551"/>
      <c r="C36" s="967"/>
      <c r="D36" s="967"/>
      <c r="E36" s="967"/>
      <c r="F36" s="967"/>
      <c r="G36" s="552"/>
      <c r="H36" s="552"/>
      <c r="I36" s="552"/>
      <c r="J36" s="552"/>
      <c r="K36" s="552"/>
      <c r="L36" s="552"/>
      <c r="M36" s="552"/>
      <c r="N36" s="552"/>
      <c r="O36" s="552"/>
    </row>
    <row r="37" spans="1:15" ht="18.600000000000001" customHeight="1">
      <c r="A37" s="108"/>
      <c r="B37" s="552"/>
      <c r="C37" s="552"/>
      <c r="D37" s="552"/>
      <c r="E37" s="552"/>
      <c r="F37" s="555" t="s">
        <v>252</v>
      </c>
      <c r="G37" s="556" t="s">
        <v>251</v>
      </c>
      <c r="H37" s="962">
        <f>'基本情報シート(※ここから入力作成始めてください)'!D8</f>
        <v>0</v>
      </c>
      <c r="I37" s="962"/>
      <c r="J37" s="962"/>
      <c r="K37" s="962"/>
      <c r="L37" s="962"/>
      <c r="M37" s="962"/>
      <c r="N37" s="556"/>
      <c r="O37" s="556"/>
    </row>
    <row r="38" spans="1:15" ht="18.600000000000001" customHeight="1">
      <c r="A38" s="108"/>
      <c r="B38" s="552"/>
      <c r="C38" s="552"/>
      <c r="D38" s="552"/>
      <c r="E38" s="552"/>
      <c r="F38" s="555" t="s">
        <v>253</v>
      </c>
      <c r="G38" s="556" t="s">
        <v>251</v>
      </c>
      <c r="H38" s="962">
        <f>'基本情報シート(※ここから入力作成始めてください)'!D6</f>
        <v>0</v>
      </c>
      <c r="I38" s="962"/>
      <c r="J38" s="962"/>
      <c r="K38" s="962"/>
      <c r="L38" s="962"/>
      <c r="M38" s="962"/>
      <c r="N38" s="962"/>
      <c r="O38" s="554"/>
    </row>
    <row r="39" spans="1:15" ht="18.600000000000001" customHeight="1">
      <c r="A39" s="108"/>
      <c r="B39" s="555"/>
      <c r="C39" s="552"/>
      <c r="D39" s="552"/>
      <c r="E39" s="552"/>
      <c r="F39" s="555" t="s">
        <v>254</v>
      </c>
      <c r="G39" s="556" t="s">
        <v>251</v>
      </c>
      <c r="H39" s="962" t="str">
        <f>CONCATENATE('基本情報シート(※ここから入力作成始めてください)'!D9,"　",'基本情報シート(※ここから入力作成始めてください)'!D10)</f>
        <v>　</v>
      </c>
      <c r="I39" s="962"/>
      <c r="J39" s="962"/>
      <c r="K39" s="962"/>
      <c r="L39" s="962"/>
      <c r="M39" s="962"/>
      <c r="N39" s="962"/>
      <c r="O39" s="556" t="s">
        <v>255</v>
      </c>
    </row>
    <row r="40" spans="1:15" ht="18.600000000000001" customHeight="1">
      <c r="A40" s="108"/>
      <c r="B40" s="108"/>
      <c r="C40" s="108"/>
      <c r="D40" s="108"/>
      <c r="E40" s="108"/>
      <c r="F40" s="108"/>
      <c r="G40" s="108"/>
      <c r="H40" s="108"/>
      <c r="I40" s="108"/>
      <c r="J40" s="108"/>
      <c r="K40" s="108"/>
      <c r="L40" s="108"/>
      <c r="M40" s="108"/>
      <c r="N40" s="108"/>
      <c r="O40" s="108"/>
    </row>
  </sheetData>
  <sheetProtection algorithmName="SHA-512" hashValue="wAna02bu922qvAp9KKR6qUorpKPtjKZAPyhqwzxKwTsiR8pCoh3M7YNlUF1DCgNuDc84bOdpoOaDTfyJ4UnSGw==" saltValue="Adn3DLavPqUE8Nofy4HF+A==" spinCount="100000" sheet="1" objects="1" scenarios="1"/>
  <mergeCells count="10">
    <mergeCell ref="H39:N39"/>
    <mergeCell ref="B31:O31"/>
    <mergeCell ref="H37:M37"/>
    <mergeCell ref="C34:F34"/>
    <mergeCell ref="C36:F36"/>
    <mergeCell ref="B6:O6"/>
    <mergeCell ref="B9:O9"/>
    <mergeCell ref="B11:O11"/>
    <mergeCell ref="B15:O15"/>
    <mergeCell ref="H38:N38"/>
  </mergeCells>
  <phoneticPr fontId="2"/>
  <hyperlinks>
    <hyperlink ref="P1" location="チェックリスト!A1" display="チェックリストに戻る" xr:uid="{44FB14B4-C632-424B-9C1F-4EFA40550248}"/>
    <hyperlink ref="P2" location="'基本情報シート(※ここから入力作成始めてください)'!A1" display="基本情報シートに戻る" xr:uid="{C0CB1441-3C44-4912-9EF2-57E5A119F6A0}"/>
  </hyperlinks>
  <pageMargins left="0.7" right="0.7" top="0.75" bottom="0.75" header="0.3" footer="0.3"/>
  <pageSetup paperSize="9" scale="98" orientation="portrait" r:id="rId1"/>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E64E2-1109-40FE-ACC9-D602AA7B2202}">
  <sheetPr>
    <tabColor theme="3" tint="0.79998168889431442"/>
  </sheetPr>
  <dimension ref="A1:P40"/>
  <sheetViews>
    <sheetView view="pageBreakPreview" zoomScaleNormal="100" zoomScaleSheetLayoutView="100" workbookViewId="0">
      <selection activeCell="P1" sqref="P1"/>
    </sheetView>
  </sheetViews>
  <sheetFormatPr defaultColWidth="3" defaultRowHeight="18.600000000000001" customHeight="1"/>
  <cols>
    <col min="1" max="1" width="3" style="109"/>
    <col min="2" max="2" width="2.875" style="109" customWidth="1"/>
    <col min="3" max="3" width="4.5" style="109" customWidth="1"/>
    <col min="4" max="4" width="2" style="109" customWidth="1"/>
    <col min="5" max="5" width="3.5" style="109" customWidth="1"/>
    <col min="6" max="6" width="15.625" style="109" customWidth="1"/>
    <col min="7" max="7" width="7" style="109" customWidth="1"/>
    <col min="8" max="8" width="8.75" style="109" customWidth="1"/>
    <col min="9" max="9" width="8" style="109" customWidth="1"/>
    <col min="10" max="10" width="5" style="109" customWidth="1"/>
    <col min="11" max="11" width="5.25" style="109" customWidth="1"/>
    <col min="12" max="12" width="5" style="109" customWidth="1"/>
    <col min="13" max="14" width="4.5" style="109" customWidth="1"/>
    <col min="15" max="15" width="10.25" style="109" customWidth="1"/>
    <col min="16" max="16384" width="3" style="109"/>
  </cols>
  <sheetData>
    <row r="1" spans="1:16" ht="18.600000000000001" customHeight="1">
      <c r="A1" s="108"/>
      <c r="B1" s="551"/>
      <c r="C1" s="552"/>
      <c r="D1" s="552"/>
      <c r="E1" s="552"/>
      <c r="F1" s="552"/>
      <c r="G1" s="552"/>
      <c r="H1" s="552"/>
      <c r="I1" s="552"/>
      <c r="J1" s="552"/>
      <c r="K1" s="552"/>
      <c r="L1" s="552"/>
      <c r="M1" s="552"/>
      <c r="N1" s="552"/>
      <c r="O1" s="553" t="s">
        <v>247</v>
      </c>
      <c r="P1" s="340" t="s">
        <v>332</v>
      </c>
    </row>
    <row r="2" spans="1:16" ht="18.600000000000001" customHeight="1">
      <c r="A2" s="108"/>
      <c r="B2" s="551"/>
      <c r="C2" s="552"/>
      <c r="D2" s="552"/>
      <c r="E2" s="552"/>
      <c r="F2" s="552"/>
      <c r="G2" s="552"/>
      <c r="H2" s="552"/>
      <c r="I2" s="552"/>
      <c r="J2" s="552"/>
      <c r="K2" s="552"/>
      <c r="L2" s="552"/>
      <c r="M2" s="552"/>
      <c r="N2" s="552"/>
      <c r="O2" s="552"/>
      <c r="P2" s="103" t="s">
        <v>604</v>
      </c>
    </row>
    <row r="3" spans="1:16" ht="18.600000000000001" customHeight="1">
      <c r="A3" s="108"/>
      <c r="B3" s="554" t="s">
        <v>248</v>
      </c>
      <c r="C3" s="552"/>
      <c r="D3" s="552"/>
      <c r="E3" s="552"/>
      <c r="F3" s="552"/>
      <c r="G3" s="552"/>
      <c r="H3" s="552"/>
      <c r="I3" s="552"/>
      <c r="J3" s="552"/>
      <c r="K3" s="552"/>
      <c r="L3" s="552"/>
      <c r="M3" s="552"/>
      <c r="N3" s="552"/>
      <c r="O3" s="552"/>
    </row>
    <row r="4" spans="1:16" ht="18.600000000000001" customHeight="1">
      <c r="A4" s="108"/>
      <c r="B4" s="552"/>
      <c r="C4" s="552"/>
      <c r="D4" s="552"/>
      <c r="E4" s="552"/>
      <c r="F4" s="552"/>
      <c r="G4" s="552"/>
      <c r="H4" s="552"/>
      <c r="I4" s="552"/>
      <c r="J4" s="552"/>
      <c r="K4" s="552"/>
      <c r="L4" s="552"/>
      <c r="M4" s="552"/>
      <c r="N4" s="552"/>
      <c r="O4" s="552"/>
    </row>
    <row r="5" spans="1:16" ht="18.600000000000001" customHeight="1">
      <c r="A5" s="108"/>
      <c r="B5" s="552"/>
      <c r="C5" s="552"/>
      <c r="D5" s="552"/>
      <c r="E5" s="552"/>
      <c r="F5" s="552"/>
      <c r="G5" s="552"/>
      <c r="H5" s="552"/>
      <c r="I5" s="552"/>
      <c r="J5" s="552"/>
      <c r="K5" s="552"/>
      <c r="L5" s="552"/>
      <c r="M5" s="552"/>
      <c r="N5" s="552"/>
      <c r="O5" s="552"/>
    </row>
    <row r="6" spans="1:16" ht="18.600000000000001" customHeight="1">
      <c r="A6" s="108"/>
      <c r="B6" s="961" t="s">
        <v>249</v>
      </c>
      <c r="C6" s="961"/>
      <c r="D6" s="961"/>
      <c r="E6" s="961"/>
      <c r="F6" s="961"/>
      <c r="G6" s="961"/>
      <c r="H6" s="961"/>
      <c r="I6" s="961"/>
      <c r="J6" s="961"/>
      <c r="K6" s="961"/>
      <c r="L6" s="961"/>
      <c r="M6" s="961"/>
      <c r="N6" s="961"/>
      <c r="O6" s="961"/>
    </row>
    <row r="7" spans="1:16" ht="18.600000000000001" customHeight="1">
      <c r="A7" s="108"/>
      <c r="B7" s="551"/>
      <c r="C7" s="552"/>
      <c r="D7" s="552"/>
      <c r="E7" s="552"/>
      <c r="F7" s="552"/>
      <c r="G7" s="552"/>
      <c r="H7" s="552"/>
      <c r="I7" s="552"/>
      <c r="J7" s="552"/>
      <c r="K7" s="552"/>
      <c r="L7" s="552"/>
      <c r="M7" s="552"/>
      <c r="N7" s="552"/>
      <c r="O7" s="552"/>
    </row>
    <row r="8" spans="1:16" ht="18.600000000000001" customHeight="1">
      <c r="A8" s="108"/>
      <c r="B8" s="551"/>
      <c r="C8" s="552"/>
      <c r="D8" s="552"/>
      <c r="E8" s="552"/>
      <c r="F8" s="552"/>
      <c r="G8" s="552"/>
      <c r="H8" s="552"/>
      <c r="I8" s="552"/>
      <c r="J8" s="552"/>
      <c r="K8" s="552"/>
      <c r="L8" s="552"/>
      <c r="M8" s="552"/>
      <c r="N8" s="552"/>
      <c r="O8" s="552"/>
    </row>
    <row r="9" spans="1:16" ht="18.600000000000001" customHeight="1">
      <c r="A9" s="108"/>
      <c r="B9" s="962" t="s">
        <v>250</v>
      </c>
      <c r="C9" s="962"/>
      <c r="D9" s="962"/>
      <c r="E9" s="962"/>
      <c r="F9" s="962"/>
      <c r="G9" s="962"/>
      <c r="H9" s="962"/>
      <c r="I9" s="962"/>
      <c r="J9" s="962"/>
      <c r="K9" s="962"/>
      <c r="L9" s="962"/>
      <c r="M9" s="962"/>
      <c r="N9" s="962"/>
      <c r="O9" s="962"/>
    </row>
    <row r="10" spans="1:16" ht="18.600000000000001" customHeight="1">
      <c r="A10" s="108"/>
      <c r="B10" s="551"/>
      <c r="C10" s="552"/>
      <c r="D10" s="552"/>
      <c r="E10" s="552"/>
      <c r="F10" s="552"/>
      <c r="G10" s="552"/>
      <c r="H10" s="552"/>
      <c r="I10" s="552"/>
      <c r="J10" s="552"/>
      <c r="K10" s="552"/>
      <c r="L10" s="552"/>
      <c r="M10" s="552"/>
      <c r="N10" s="552"/>
      <c r="O10" s="552"/>
    </row>
    <row r="11" spans="1:16" ht="18.600000000000001" customHeight="1">
      <c r="A11" s="108"/>
      <c r="B11" s="963" t="s">
        <v>219</v>
      </c>
      <c r="C11" s="963"/>
      <c r="D11" s="963"/>
      <c r="E11" s="963"/>
      <c r="F11" s="963"/>
      <c r="G11" s="963"/>
      <c r="H11" s="963"/>
      <c r="I11" s="963"/>
      <c r="J11" s="963"/>
      <c r="K11" s="963"/>
      <c r="L11" s="963"/>
      <c r="M11" s="963"/>
      <c r="N11" s="963"/>
      <c r="O11" s="963"/>
    </row>
    <row r="12" spans="1:16" ht="18.600000000000001" customHeight="1">
      <c r="A12" s="108"/>
      <c r="B12" s="551"/>
      <c r="C12" s="552"/>
      <c r="D12" s="552"/>
      <c r="E12" s="552"/>
      <c r="F12" s="552"/>
      <c r="G12" s="552"/>
      <c r="H12" s="552"/>
      <c r="I12" s="552"/>
      <c r="J12" s="552"/>
      <c r="K12" s="552"/>
      <c r="L12" s="552"/>
      <c r="M12" s="552"/>
      <c r="N12" s="552"/>
      <c r="O12" s="552"/>
    </row>
    <row r="13" spans="1:16" ht="15" customHeight="1">
      <c r="A13" s="108"/>
      <c r="B13" s="551"/>
      <c r="C13" s="557" t="s">
        <v>235</v>
      </c>
      <c r="D13" s="557">
        <f>'基本情報シート(※ここから入力作成始めてください)'!D1</f>
        <v>7</v>
      </c>
      <c r="E13" s="557" t="s">
        <v>312</v>
      </c>
      <c r="F13" s="552"/>
      <c r="G13" s="552"/>
      <c r="H13" s="552"/>
      <c r="I13" s="552"/>
      <c r="J13" s="557">
        <f>'基本情報シート(※ここから入力作成始めてください)'!I14</f>
        <v>0</v>
      </c>
      <c r="L13" s="557"/>
      <c r="M13" s="557"/>
      <c r="N13" s="557"/>
      <c r="O13" s="552"/>
    </row>
    <row r="14" spans="1:16" ht="15" customHeight="1">
      <c r="A14" s="108"/>
      <c r="B14" s="557" t="s">
        <v>637</v>
      </c>
      <c r="D14" s="552"/>
      <c r="E14" s="552"/>
      <c r="F14" s="552"/>
      <c r="G14" s="552"/>
      <c r="H14" s="552"/>
      <c r="I14" s="552"/>
      <c r="J14" s="552"/>
      <c r="K14" s="552"/>
      <c r="L14" s="552"/>
      <c r="M14" s="552"/>
      <c r="N14" s="552"/>
      <c r="O14" s="552"/>
    </row>
    <row r="15" spans="1:16" ht="15" customHeight="1">
      <c r="A15" s="108"/>
      <c r="B15" s="964"/>
      <c r="C15" s="964"/>
      <c r="D15" s="964"/>
      <c r="E15" s="964"/>
      <c r="F15" s="964"/>
      <c r="G15" s="964"/>
      <c r="H15" s="964"/>
      <c r="I15" s="964"/>
      <c r="J15" s="964"/>
      <c r="K15" s="964"/>
      <c r="L15" s="964"/>
      <c r="M15" s="964"/>
      <c r="N15" s="964"/>
      <c r="O15" s="964"/>
    </row>
    <row r="16" spans="1:16" ht="18.600000000000001" customHeight="1">
      <c r="A16" s="108"/>
      <c r="B16" s="556"/>
      <c r="C16" s="556"/>
      <c r="D16" s="556"/>
      <c r="E16" s="556"/>
      <c r="F16" s="556"/>
      <c r="G16" s="556"/>
      <c r="H16" s="556"/>
      <c r="I16" s="556"/>
      <c r="J16" s="556"/>
      <c r="K16" s="556"/>
      <c r="L16" s="556"/>
      <c r="M16" s="556"/>
      <c r="N16" s="556"/>
      <c r="O16" s="556"/>
    </row>
    <row r="17" spans="1:15" ht="18.600000000000001" customHeight="1">
      <c r="A17" s="108"/>
      <c r="B17" s="556"/>
      <c r="C17" s="555"/>
      <c r="D17" s="556"/>
      <c r="E17" s="554"/>
      <c r="F17" s="554"/>
      <c r="G17" s="554"/>
      <c r="H17" s="554"/>
      <c r="I17" s="554"/>
      <c r="J17" s="554"/>
      <c r="K17" s="554"/>
      <c r="L17" s="554"/>
      <c r="M17" s="554"/>
      <c r="N17" s="554"/>
      <c r="O17" s="554"/>
    </row>
    <row r="18" spans="1:15" ht="18.600000000000001" customHeight="1">
      <c r="A18" s="108"/>
      <c r="B18" s="556"/>
      <c r="C18" s="555"/>
      <c r="D18" s="556"/>
      <c r="E18" s="554"/>
      <c r="F18" s="554" t="s">
        <v>570</v>
      </c>
      <c r="G18" s="555">
        <f>'基本情報シート(※ここから入力作成始めてください)'!D17</f>
        <v>0</v>
      </c>
      <c r="H18" s="554"/>
      <c r="I18" s="554"/>
      <c r="J18" s="554"/>
      <c r="K18" s="554"/>
      <c r="L18" s="554"/>
      <c r="M18" s="554"/>
      <c r="N18" s="554"/>
      <c r="O18" s="554"/>
    </row>
    <row r="19" spans="1:15" ht="18" customHeight="1">
      <c r="A19" s="108"/>
      <c r="B19" s="556"/>
      <c r="C19" s="558"/>
      <c r="D19" s="556"/>
      <c r="E19" s="559"/>
      <c r="F19" s="559"/>
      <c r="G19" s="559"/>
      <c r="H19" s="559"/>
      <c r="I19" s="559"/>
      <c r="J19" s="559"/>
      <c r="K19" s="559"/>
      <c r="L19" s="559"/>
      <c r="M19" s="559"/>
      <c r="N19" s="559"/>
      <c r="O19" s="559"/>
    </row>
    <row r="20" spans="1:15" ht="18.600000000000001" customHeight="1">
      <c r="A20" s="108"/>
      <c r="B20" s="552"/>
      <c r="C20" s="554"/>
      <c r="D20" s="552"/>
      <c r="E20" s="554"/>
      <c r="F20" s="554" t="s">
        <v>571</v>
      </c>
      <c r="G20" s="555">
        <f>'基本情報シート(※ここから入力作成始めてください)'!D18</f>
        <v>0</v>
      </c>
      <c r="H20" s="554"/>
      <c r="I20" s="554"/>
      <c r="J20" s="554"/>
      <c r="K20" s="554"/>
      <c r="L20" s="554"/>
      <c r="M20" s="552"/>
      <c r="N20" s="552"/>
      <c r="O20" s="552"/>
    </row>
    <row r="21" spans="1:15" ht="18.600000000000001" customHeight="1">
      <c r="A21" s="108"/>
      <c r="B21" s="552"/>
      <c r="C21" s="552"/>
      <c r="D21" s="552"/>
      <c r="E21" s="554"/>
      <c r="F21" s="552"/>
      <c r="G21" s="552"/>
      <c r="H21" s="554"/>
      <c r="I21" s="554"/>
      <c r="J21" s="554"/>
      <c r="K21" s="554"/>
      <c r="L21" s="554"/>
      <c r="M21" s="552"/>
      <c r="N21" s="552"/>
      <c r="O21" s="552"/>
    </row>
    <row r="22" spans="1:15" ht="18.600000000000001" customHeight="1">
      <c r="A22" s="108"/>
      <c r="B22" s="552"/>
      <c r="C22" s="552"/>
      <c r="D22" s="552"/>
      <c r="E22" s="554"/>
      <c r="F22" s="552" t="s">
        <v>572</v>
      </c>
      <c r="G22" s="560" t="str">
        <f>CONCATENATE('基本情報シート(※ここから入力作成始めてください)'!I19,"　",'基本情報シート(※ここから入力作成始めてください)'!I20)</f>
        <v>　</v>
      </c>
      <c r="I22" s="557"/>
      <c r="J22" s="554"/>
      <c r="K22" s="554"/>
      <c r="L22" s="554"/>
      <c r="M22" s="552"/>
      <c r="N22" s="552"/>
      <c r="O22" s="552"/>
    </row>
    <row r="23" spans="1:15" ht="18.600000000000001" customHeight="1">
      <c r="A23" s="108"/>
      <c r="B23" s="552"/>
      <c r="C23" s="552"/>
      <c r="D23" s="552"/>
      <c r="E23" s="554"/>
      <c r="F23" s="552" t="s">
        <v>729</v>
      </c>
      <c r="G23" s="552"/>
      <c r="H23" s="554"/>
      <c r="I23" s="554"/>
      <c r="J23" s="554"/>
      <c r="K23" s="554"/>
      <c r="L23" s="554"/>
      <c r="M23" s="552"/>
      <c r="N23" s="552"/>
      <c r="O23" s="552"/>
    </row>
    <row r="24" spans="1:15" ht="18.600000000000001" customHeight="1">
      <c r="A24" s="108"/>
      <c r="B24" s="552"/>
      <c r="C24" s="552"/>
      <c r="D24" s="552"/>
      <c r="E24" s="554"/>
      <c r="F24" s="552"/>
      <c r="G24" s="552"/>
      <c r="H24" s="554"/>
      <c r="I24" s="554"/>
      <c r="J24" s="554"/>
      <c r="K24" s="554"/>
      <c r="L24" s="554"/>
      <c r="M24" s="552"/>
      <c r="N24" s="552"/>
      <c r="O24" s="552"/>
    </row>
    <row r="25" spans="1:15" ht="18.600000000000001" customHeight="1">
      <c r="A25" s="108"/>
      <c r="B25" s="552"/>
      <c r="C25" s="552"/>
      <c r="D25" s="552"/>
      <c r="E25" s="554"/>
      <c r="F25" s="552" t="s">
        <v>573</v>
      </c>
      <c r="G25" s="108"/>
      <c r="H25" s="561"/>
      <c r="I25" s="562"/>
      <c r="J25" s="563"/>
      <c r="K25" s="554"/>
      <c r="L25" s="554"/>
      <c r="M25" s="552"/>
      <c r="N25" s="552"/>
      <c r="O25" s="552"/>
    </row>
    <row r="26" spans="1:15" ht="18.600000000000001" customHeight="1">
      <c r="A26" s="108"/>
      <c r="B26" s="552"/>
      <c r="C26" s="552"/>
      <c r="D26" s="552"/>
      <c r="E26" s="554"/>
      <c r="F26" s="552"/>
      <c r="G26" s="108"/>
      <c r="H26" s="564"/>
      <c r="I26" s="554"/>
      <c r="J26" s="565"/>
      <c r="K26" s="554"/>
      <c r="L26" s="554"/>
      <c r="M26" s="552"/>
      <c r="N26" s="552"/>
      <c r="O26" s="552"/>
    </row>
    <row r="27" spans="1:15" ht="18.600000000000001" customHeight="1">
      <c r="A27" s="108"/>
      <c r="B27" s="552"/>
      <c r="C27" s="552"/>
      <c r="D27" s="552"/>
      <c r="E27" s="554"/>
      <c r="F27" s="552"/>
      <c r="G27" s="108"/>
      <c r="H27" s="564"/>
      <c r="I27" s="554"/>
      <c r="J27" s="565"/>
      <c r="K27" s="554"/>
      <c r="L27" s="554"/>
      <c r="M27" s="552"/>
      <c r="N27" s="552"/>
      <c r="O27" s="552"/>
    </row>
    <row r="28" spans="1:15" ht="18.600000000000001" customHeight="1">
      <c r="A28" s="108"/>
      <c r="B28" s="552"/>
      <c r="C28" s="552"/>
      <c r="D28" s="552"/>
      <c r="E28" s="554"/>
      <c r="F28" s="552"/>
      <c r="G28" s="108"/>
      <c r="H28" s="564"/>
      <c r="I28" s="554"/>
      <c r="J28" s="565"/>
      <c r="K28" s="554"/>
      <c r="L28" s="554"/>
      <c r="M28" s="552"/>
      <c r="N28" s="552"/>
      <c r="O28" s="552"/>
    </row>
    <row r="29" spans="1:15" ht="18.600000000000001" customHeight="1">
      <c r="A29" s="108"/>
      <c r="B29" s="551"/>
      <c r="C29" s="552"/>
      <c r="D29" s="552"/>
      <c r="E29" s="554"/>
      <c r="F29" s="554"/>
      <c r="G29" s="108"/>
      <c r="H29" s="566"/>
      <c r="I29" s="554"/>
      <c r="J29" s="565"/>
      <c r="K29" s="554"/>
      <c r="L29" s="554"/>
      <c r="M29" s="552"/>
      <c r="N29" s="552"/>
      <c r="O29" s="552"/>
    </row>
    <row r="30" spans="1:15" ht="18.600000000000001" customHeight="1">
      <c r="A30" s="108"/>
      <c r="B30" s="551"/>
      <c r="C30" s="552"/>
      <c r="D30" s="552"/>
      <c r="E30" s="552"/>
      <c r="F30" s="552"/>
      <c r="H30" s="567"/>
      <c r="I30" s="568"/>
      <c r="J30" s="569"/>
      <c r="K30" s="552"/>
      <c r="L30" s="552"/>
      <c r="M30" s="552"/>
      <c r="N30" s="552"/>
      <c r="O30" s="552"/>
    </row>
    <row r="31" spans="1:15" ht="18.600000000000001" customHeight="1">
      <c r="A31" s="108"/>
      <c r="B31" s="965"/>
      <c r="C31" s="965"/>
      <c r="D31" s="965"/>
      <c r="E31" s="965"/>
      <c r="F31" s="965"/>
      <c r="G31" s="965"/>
      <c r="H31" s="965"/>
      <c r="I31" s="965"/>
      <c r="J31" s="965"/>
      <c r="K31" s="965"/>
      <c r="L31" s="965"/>
      <c r="M31" s="965"/>
      <c r="N31" s="965"/>
      <c r="O31" s="965"/>
    </row>
    <row r="32" spans="1:15" ht="18.600000000000001" customHeight="1">
      <c r="A32" s="108"/>
      <c r="B32" s="570"/>
      <c r="C32" s="570"/>
      <c r="D32" s="570"/>
      <c r="E32" s="570"/>
      <c r="F32" s="570"/>
      <c r="G32" s="570"/>
      <c r="H32" s="570"/>
      <c r="I32" s="570"/>
      <c r="J32" s="570"/>
      <c r="K32" s="570"/>
      <c r="L32" s="570"/>
      <c r="M32" s="570"/>
      <c r="N32" s="570"/>
      <c r="O32" s="570"/>
    </row>
    <row r="33" spans="1:15" ht="18.600000000000001" customHeight="1">
      <c r="A33" s="108"/>
      <c r="B33" s="570"/>
      <c r="C33" s="570"/>
      <c r="D33" s="570"/>
      <c r="E33" s="570"/>
      <c r="F33" s="570"/>
      <c r="G33" s="570"/>
      <c r="H33" s="570"/>
      <c r="I33" s="570"/>
      <c r="J33" s="570"/>
      <c r="K33" s="570"/>
      <c r="L33" s="570"/>
      <c r="M33" s="570"/>
      <c r="N33" s="570"/>
      <c r="O33" s="570"/>
    </row>
    <row r="34" spans="1:15" ht="18.600000000000001" customHeight="1">
      <c r="A34" s="108"/>
      <c r="B34" s="570"/>
      <c r="C34" s="966" t="str">
        <f>IF('基本情報シート(※ここから入力作成始めてください)'!D44="","",'基本情報シート(※ここから入力作成始めてください)'!D44)</f>
        <v/>
      </c>
      <c r="D34" s="966"/>
      <c r="E34" s="966"/>
      <c r="F34" s="966"/>
      <c r="G34" s="570"/>
      <c r="H34" s="570"/>
      <c r="I34" s="570"/>
      <c r="J34" s="570"/>
      <c r="K34" s="570"/>
      <c r="L34" s="570"/>
      <c r="M34" s="570"/>
      <c r="N34" s="570"/>
      <c r="O34" s="570"/>
    </row>
    <row r="35" spans="1:15" ht="18.600000000000001" customHeight="1">
      <c r="A35" s="108"/>
      <c r="B35" s="570"/>
      <c r="C35" s="570"/>
      <c r="D35" s="570"/>
      <c r="E35" s="570"/>
      <c r="F35" s="570"/>
      <c r="G35" s="570"/>
      <c r="H35" s="570"/>
      <c r="I35" s="570"/>
      <c r="J35" s="570"/>
      <c r="K35" s="570"/>
      <c r="L35" s="570"/>
      <c r="M35" s="570"/>
      <c r="N35" s="570"/>
      <c r="O35" s="570"/>
    </row>
    <row r="36" spans="1:15" ht="18.600000000000001" customHeight="1">
      <c r="A36" s="108"/>
      <c r="B36" s="551"/>
      <c r="C36" s="967"/>
      <c r="D36" s="967"/>
      <c r="E36" s="967"/>
      <c r="F36" s="967"/>
      <c r="G36" s="552"/>
      <c r="H36" s="552"/>
      <c r="I36" s="552"/>
      <c r="J36" s="552"/>
      <c r="K36" s="552"/>
      <c r="L36" s="552"/>
      <c r="M36" s="552"/>
      <c r="N36" s="552"/>
      <c r="O36" s="552"/>
    </row>
    <row r="37" spans="1:15" ht="18.600000000000001" customHeight="1">
      <c r="A37" s="108"/>
      <c r="B37" s="552"/>
      <c r="C37" s="552"/>
      <c r="D37" s="552"/>
      <c r="E37" s="552"/>
      <c r="F37" s="555" t="s">
        <v>252</v>
      </c>
      <c r="G37" s="556" t="s">
        <v>251</v>
      </c>
      <c r="H37" s="962">
        <f>'基本情報シート(※ここから入力作成始めてください)'!D8</f>
        <v>0</v>
      </c>
      <c r="I37" s="962"/>
      <c r="J37" s="962"/>
      <c r="K37" s="962"/>
      <c r="L37" s="962"/>
      <c r="M37" s="962"/>
      <c r="N37" s="556"/>
      <c r="O37" s="556"/>
    </row>
    <row r="38" spans="1:15" ht="18.600000000000001" customHeight="1">
      <c r="A38" s="108"/>
      <c r="B38" s="552"/>
      <c r="C38" s="552"/>
      <c r="D38" s="552"/>
      <c r="E38" s="552"/>
      <c r="F38" s="555" t="s">
        <v>253</v>
      </c>
      <c r="G38" s="556" t="s">
        <v>251</v>
      </c>
      <c r="H38" s="962">
        <f>'基本情報シート(※ここから入力作成始めてください)'!D6</f>
        <v>0</v>
      </c>
      <c r="I38" s="962"/>
      <c r="J38" s="962"/>
      <c r="K38" s="962"/>
      <c r="L38" s="962"/>
      <c r="M38" s="962"/>
      <c r="N38" s="962"/>
      <c r="O38" s="554"/>
    </row>
    <row r="39" spans="1:15" ht="18.600000000000001" customHeight="1">
      <c r="A39" s="108"/>
      <c r="B39" s="555"/>
      <c r="C39" s="552"/>
      <c r="D39" s="552"/>
      <c r="E39" s="552"/>
      <c r="F39" s="555" t="s">
        <v>254</v>
      </c>
      <c r="G39" s="556" t="s">
        <v>251</v>
      </c>
      <c r="H39" s="962" t="str">
        <f>CONCATENATE('基本情報シート(※ここから入力作成始めてください)'!D9,"　",'基本情報シート(※ここから入力作成始めてください)'!D10)</f>
        <v>　</v>
      </c>
      <c r="I39" s="962"/>
      <c r="J39" s="962"/>
      <c r="K39" s="962"/>
      <c r="L39" s="962"/>
      <c r="M39" s="962"/>
      <c r="N39" s="962"/>
      <c r="O39" s="556" t="s">
        <v>255</v>
      </c>
    </row>
    <row r="40" spans="1:15" ht="18.600000000000001" customHeight="1">
      <c r="A40" s="108"/>
      <c r="B40" s="108"/>
      <c r="C40" s="108"/>
      <c r="D40" s="108"/>
      <c r="E40" s="108"/>
      <c r="F40" s="108"/>
      <c r="G40" s="108"/>
      <c r="H40" s="108"/>
      <c r="I40" s="108"/>
      <c r="J40" s="108"/>
      <c r="K40" s="108"/>
      <c r="L40" s="108"/>
      <c r="M40" s="108"/>
      <c r="N40" s="108"/>
      <c r="O40" s="108"/>
    </row>
  </sheetData>
  <sheetProtection algorithmName="SHA-512" hashValue="gUpQCprgxbqalp87+mczWyBVscL39vEUCOfB3nwqmgPoEomqTf3yPecyJtmV+ia2q1VMtzj9TcRgHuY+WNgkoQ==" saltValue="sGd6eD1N0OWe7xvrNNHnJQ==" spinCount="100000" sheet="1" objects="1" scenarios="1"/>
  <mergeCells count="10">
    <mergeCell ref="C36:F36"/>
    <mergeCell ref="H37:M37"/>
    <mergeCell ref="H38:N38"/>
    <mergeCell ref="H39:N39"/>
    <mergeCell ref="B6:O6"/>
    <mergeCell ref="B9:O9"/>
    <mergeCell ref="B11:O11"/>
    <mergeCell ref="B15:O15"/>
    <mergeCell ref="B31:O31"/>
    <mergeCell ref="C34:F34"/>
  </mergeCells>
  <phoneticPr fontId="2"/>
  <hyperlinks>
    <hyperlink ref="P1" location="チェックリスト!A1" display="チェックリストに戻る" xr:uid="{A7853EF1-56C2-49DC-86B4-F15B849FA8D2}"/>
    <hyperlink ref="P2" location="'基本情報シート(※ここから入力作成始めてください)'!A1" display="基本情報シートに戻る" xr:uid="{38D024F4-05C7-4EB4-A42E-FC8494CF3483}"/>
  </hyperlinks>
  <pageMargins left="0.7" right="0.7" top="0.75" bottom="0.75" header="0.3" footer="0.3"/>
  <pageSetup paperSize="9" scale="98" orientation="portrait" r:id="rId1"/>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6EE4B-A36D-444C-B81E-CDC820D4F14A}">
  <sheetPr>
    <tabColor theme="3" tint="0.79998168889431442"/>
  </sheetPr>
  <dimension ref="A1:O41"/>
  <sheetViews>
    <sheetView view="pageBreakPreview" zoomScaleNormal="100" zoomScaleSheetLayoutView="100" workbookViewId="0">
      <selection activeCell="O2" sqref="O2"/>
    </sheetView>
  </sheetViews>
  <sheetFormatPr defaultColWidth="9" defaultRowHeight="19.5"/>
  <cols>
    <col min="1" max="1" width="3.625" style="105" customWidth="1"/>
    <col min="2" max="6" width="8.875" style="105" customWidth="1"/>
    <col min="7" max="7" width="5.75" style="105" customWidth="1"/>
    <col min="8" max="8" width="11.875" style="105" customWidth="1"/>
    <col min="9" max="9" width="8.875" style="105" customWidth="1"/>
    <col min="10" max="11" width="5" style="105" customWidth="1"/>
    <col min="12" max="13" width="8.875" style="105" customWidth="1"/>
    <col min="14" max="14" width="3.625" style="105" customWidth="1"/>
    <col min="15" max="16384" width="9" style="105"/>
  </cols>
  <sheetData>
    <row r="1" spans="1:15" ht="28.5" customHeight="1">
      <c r="A1" s="104"/>
      <c r="B1" s="551"/>
      <c r="C1" s="571"/>
      <c r="D1" s="571"/>
      <c r="E1" s="571"/>
      <c r="F1" s="571"/>
      <c r="G1" s="571"/>
      <c r="H1" s="571"/>
      <c r="I1" s="571"/>
      <c r="J1" s="104"/>
      <c r="K1" s="104"/>
      <c r="L1" s="969" t="str">
        <f>IF('基本情報シート(※ここから入力作成始めてください)'!D44="","",'基本情報シート(※ここから入力作成始めてください)'!D44)</f>
        <v/>
      </c>
      <c r="M1" s="969"/>
      <c r="N1" s="969"/>
      <c r="O1" s="578" t="s">
        <v>332</v>
      </c>
    </row>
    <row r="2" spans="1:15" ht="28.5" customHeight="1">
      <c r="A2" s="104"/>
      <c r="B2" s="551"/>
      <c r="C2" s="571"/>
      <c r="D2" s="571"/>
      <c r="E2" s="571"/>
      <c r="F2" s="571"/>
      <c r="G2" s="571"/>
      <c r="H2" s="571"/>
      <c r="I2" s="571"/>
      <c r="J2" s="571"/>
      <c r="K2" s="571"/>
      <c r="L2" s="571"/>
      <c r="M2" s="572"/>
      <c r="N2" s="104"/>
      <c r="O2" s="106" t="s">
        <v>604</v>
      </c>
    </row>
    <row r="3" spans="1:15" ht="28.5" customHeight="1">
      <c r="A3" s="104"/>
      <c r="B3" s="551"/>
      <c r="C3" s="571"/>
      <c r="D3" s="571"/>
      <c r="E3" s="571"/>
      <c r="F3" s="571"/>
      <c r="G3" s="571"/>
      <c r="H3" s="571"/>
      <c r="I3" s="571"/>
      <c r="J3" s="571"/>
      <c r="K3" s="571"/>
      <c r="L3" s="571"/>
      <c r="M3" s="571"/>
      <c r="N3" s="104"/>
    </row>
    <row r="4" spans="1:15" ht="28.5" customHeight="1">
      <c r="A4" s="104"/>
      <c r="B4" s="968" t="s">
        <v>256</v>
      </c>
      <c r="C4" s="968"/>
      <c r="D4" s="968"/>
      <c r="E4" s="968"/>
      <c r="F4" s="968"/>
      <c r="G4" s="968"/>
      <c r="H4" s="968"/>
      <c r="I4" s="968"/>
      <c r="J4" s="968"/>
      <c r="K4" s="968"/>
      <c r="L4" s="968"/>
      <c r="M4" s="968"/>
      <c r="N4" s="104"/>
    </row>
    <row r="5" spans="1:15" ht="28.5" customHeight="1">
      <c r="A5" s="104"/>
      <c r="B5" s="551"/>
      <c r="C5" s="571"/>
      <c r="D5" s="571"/>
      <c r="E5" s="571"/>
      <c r="F5" s="571"/>
      <c r="G5" s="571"/>
      <c r="H5" s="571"/>
      <c r="I5" s="571"/>
      <c r="J5" s="571"/>
      <c r="K5" s="571"/>
      <c r="L5" s="571"/>
      <c r="M5" s="571"/>
      <c r="N5" s="104"/>
    </row>
    <row r="6" spans="1:15" ht="28.5" customHeight="1">
      <c r="A6" s="104"/>
      <c r="B6" s="551"/>
      <c r="C6" s="571"/>
      <c r="D6" s="571"/>
      <c r="E6" s="571"/>
      <c r="F6" s="571"/>
      <c r="G6" s="571"/>
      <c r="H6" s="571"/>
      <c r="I6" s="571"/>
      <c r="J6" s="571"/>
      <c r="K6" s="571"/>
      <c r="L6" s="571"/>
      <c r="M6" s="571"/>
      <c r="N6" s="104"/>
    </row>
    <row r="7" spans="1:15" ht="28.5" customHeight="1">
      <c r="A7" s="104"/>
      <c r="B7" s="551"/>
      <c r="C7" s="571"/>
      <c r="D7" s="571"/>
      <c r="E7" s="104"/>
      <c r="F7" s="962" t="s">
        <v>568</v>
      </c>
      <c r="G7" s="962"/>
      <c r="H7" s="970">
        <f>'基本情報シート(※ここから入力作成始めてください)'!D8</f>
        <v>0</v>
      </c>
      <c r="I7" s="970"/>
      <c r="J7" s="970"/>
      <c r="K7" s="970"/>
      <c r="L7" s="970"/>
      <c r="M7" s="970"/>
      <c r="N7" s="574"/>
    </row>
    <row r="8" spans="1:15" ht="28.5" customHeight="1">
      <c r="A8" s="104"/>
      <c r="B8" s="551"/>
      <c r="C8" s="571"/>
      <c r="D8" s="571"/>
      <c r="E8" s="104"/>
      <c r="F8" s="962" t="s">
        <v>569</v>
      </c>
      <c r="G8" s="962"/>
      <c r="H8" s="971">
        <f>'基本情報シート(※ここから入力作成始めてください)'!D6</f>
        <v>0</v>
      </c>
      <c r="I8" s="971"/>
      <c r="J8" s="971"/>
      <c r="K8" s="971"/>
      <c r="L8" s="971"/>
      <c r="M8" s="971"/>
      <c r="N8" s="104"/>
    </row>
    <row r="9" spans="1:15" ht="28.5" customHeight="1">
      <c r="A9" s="104"/>
      <c r="B9" s="551"/>
      <c r="C9" s="571"/>
      <c r="D9" s="571"/>
      <c r="E9" s="104"/>
      <c r="F9" s="962" t="s">
        <v>257</v>
      </c>
      <c r="G9" s="962"/>
      <c r="H9" s="575">
        <f>'基本情報シート(※ここから入力作成始めてください)'!D9</f>
        <v>0</v>
      </c>
      <c r="I9" s="970">
        <f>'基本情報シート(※ここから入力作成始めてください)'!D10</f>
        <v>0</v>
      </c>
      <c r="J9" s="970"/>
      <c r="K9" s="970"/>
      <c r="L9" s="970"/>
      <c r="M9" s="573" t="s">
        <v>258</v>
      </c>
      <c r="N9" s="104"/>
    </row>
    <row r="10" spans="1:15" ht="28.5" customHeight="1">
      <c r="A10" s="104"/>
      <c r="B10" s="551"/>
      <c r="C10" s="571"/>
      <c r="D10" s="571"/>
      <c r="E10" s="571"/>
      <c r="F10" s="571"/>
      <c r="G10" s="571"/>
      <c r="H10" s="571"/>
      <c r="I10" s="571"/>
      <c r="J10" s="571"/>
      <c r="K10" s="571"/>
      <c r="L10" s="571"/>
      <c r="M10" s="571"/>
      <c r="N10" s="104"/>
    </row>
    <row r="11" spans="1:15" ht="28.5" customHeight="1">
      <c r="A11" s="104"/>
      <c r="B11" s="551"/>
      <c r="C11" s="571"/>
      <c r="D11" s="571"/>
      <c r="E11" s="571"/>
      <c r="F11" s="571"/>
      <c r="G11" s="571"/>
      <c r="H11" s="571"/>
      <c r="I11" s="104"/>
      <c r="J11" s="104"/>
      <c r="K11" s="104"/>
      <c r="L11" s="571"/>
      <c r="M11" s="104"/>
      <c r="N11" s="104"/>
    </row>
    <row r="12" spans="1:15" s="107" customFormat="1" ht="28.5" customHeight="1">
      <c r="A12" s="576"/>
      <c r="B12" s="962">
        <f>'基本情報シート(※ここから入力作成始めてください)'!D6</f>
        <v>0</v>
      </c>
      <c r="C12" s="962"/>
      <c r="D12" s="962"/>
      <c r="E12" s="962"/>
      <c r="F12" s="555">
        <f>'基本情報シート(※ここから入力作成始めてください)'!D9</f>
        <v>0</v>
      </c>
      <c r="G12" s="963">
        <f>'基本情報シート(※ここから入力作成始めてください)'!D10</f>
        <v>0</v>
      </c>
      <c r="H12" s="963"/>
      <c r="I12" s="554" t="s">
        <v>567</v>
      </c>
      <c r="J12" s="554" t="s">
        <v>235</v>
      </c>
      <c r="K12" s="556">
        <f>'基本情報シート(※ここから入力作成始めてください)'!D1</f>
        <v>7</v>
      </c>
      <c r="L12" s="554" t="s">
        <v>725</v>
      </c>
      <c r="M12" s="554"/>
      <c r="N12" s="576"/>
    </row>
    <row r="13" spans="1:15" s="107" customFormat="1" ht="28.5" customHeight="1">
      <c r="A13" s="554" t="s">
        <v>726</v>
      </c>
      <c r="B13" s="555"/>
      <c r="C13" s="555"/>
      <c r="D13" s="555"/>
      <c r="E13" s="980"/>
      <c r="F13" s="980"/>
      <c r="G13" s="980"/>
      <c r="H13" s="980"/>
      <c r="I13" s="554" t="s">
        <v>727</v>
      </c>
      <c r="J13" s="554"/>
      <c r="K13" s="556"/>
      <c r="L13" s="554"/>
      <c r="M13" s="554"/>
      <c r="N13" s="576"/>
    </row>
    <row r="14" spans="1:15" s="107" customFormat="1" ht="28.5" customHeight="1">
      <c r="A14" s="576" t="s">
        <v>728</v>
      </c>
      <c r="B14" s="576"/>
      <c r="C14" s="576"/>
      <c r="D14" s="576"/>
      <c r="E14" s="576"/>
      <c r="F14" s="576"/>
      <c r="G14" s="554"/>
      <c r="H14" s="554"/>
      <c r="I14" s="554"/>
      <c r="J14" s="554"/>
      <c r="K14" s="554"/>
      <c r="L14" s="554"/>
      <c r="M14" s="554"/>
      <c r="N14" s="576"/>
    </row>
    <row r="15" spans="1:15" ht="28.5" customHeight="1">
      <c r="A15" s="104"/>
      <c r="B15" s="577"/>
      <c r="C15" s="104"/>
      <c r="D15" s="104"/>
      <c r="E15" s="577"/>
      <c r="F15" s="577"/>
      <c r="G15" s="577"/>
      <c r="H15" s="577"/>
      <c r="I15" s="577"/>
      <c r="J15" s="577"/>
      <c r="K15" s="577"/>
      <c r="L15" s="577"/>
      <c r="M15" s="577"/>
      <c r="N15" s="104"/>
    </row>
    <row r="16" spans="1:15" ht="28.5" customHeight="1">
      <c r="A16" s="104"/>
      <c r="B16" s="556"/>
      <c r="C16" s="556"/>
      <c r="D16" s="556"/>
      <c r="E16" s="556"/>
      <c r="F16" s="556"/>
      <c r="G16" s="556"/>
      <c r="H16" s="556"/>
      <c r="I16" s="556"/>
      <c r="J16" s="556"/>
      <c r="K16" s="556"/>
      <c r="L16" s="104"/>
      <c r="M16" s="556"/>
      <c r="N16" s="104"/>
    </row>
    <row r="17" spans="1:14" ht="28.5" customHeight="1">
      <c r="A17" s="104"/>
      <c r="B17" s="963" t="s">
        <v>259</v>
      </c>
      <c r="C17" s="963"/>
      <c r="D17" s="963"/>
      <c r="E17" s="963"/>
      <c r="F17" s="963"/>
      <c r="G17" s="963"/>
      <c r="H17" s="963"/>
      <c r="I17" s="963"/>
      <c r="J17" s="963"/>
      <c r="K17" s="963"/>
      <c r="L17" s="963"/>
      <c r="M17" s="963"/>
      <c r="N17" s="104"/>
    </row>
    <row r="18" spans="1:14" ht="28.5" customHeight="1">
      <c r="A18" s="104"/>
      <c r="B18" s="556"/>
      <c r="C18" s="556"/>
      <c r="D18" s="556"/>
      <c r="E18" s="556"/>
      <c r="F18" s="556"/>
      <c r="G18" s="556"/>
      <c r="H18" s="556"/>
      <c r="I18" s="556"/>
      <c r="J18" s="556"/>
      <c r="K18" s="556"/>
      <c r="L18" s="556"/>
      <c r="M18" s="556"/>
      <c r="N18" s="104"/>
    </row>
    <row r="19" spans="1:14" ht="28.5" customHeight="1">
      <c r="A19" s="104"/>
      <c r="B19" s="551"/>
      <c r="C19" s="571"/>
      <c r="D19" s="571"/>
      <c r="E19" s="104"/>
      <c r="F19" s="554" t="s">
        <v>260</v>
      </c>
      <c r="G19" s="571"/>
      <c r="H19" s="571"/>
      <c r="I19" s="571"/>
      <c r="J19" s="571"/>
      <c r="K19" s="571"/>
      <c r="L19" s="571"/>
      <c r="M19" s="571"/>
      <c r="N19" s="104"/>
    </row>
    <row r="20" spans="1:14" ht="27.75" customHeight="1">
      <c r="A20" s="104"/>
      <c r="B20" s="571"/>
      <c r="C20" s="571"/>
      <c r="D20" s="571"/>
      <c r="E20" s="554"/>
      <c r="F20" s="972"/>
      <c r="G20" s="973"/>
      <c r="H20" s="973"/>
      <c r="I20" s="974"/>
      <c r="J20" s="104"/>
      <c r="K20" s="104"/>
      <c r="L20" s="104"/>
      <c r="M20" s="104"/>
      <c r="N20" s="104"/>
    </row>
    <row r="21" spans="1:14" ht="27.75" customHeight="1">
      <c r="A21" s="104"/>
      <c r="B21" s="571"/>
      <c r="C21" s="571"/>
      <c r="D21" s="571"/>
      <c r="E21" s="554"/>
      <c r="F21" s="975"/>
      <c r="G21" s="963"/>
      <c r="H21" s="963"/>
      <c r="I21" s="976"/>
      <c r="J21" s="104"/>
      <c r="K21" s="104"/>
      <c r="L21" s="104"/>
      <c r="M21" s="104"/>
      <c r="N21" s="104"/>
    </row>
    <row r="22" spans="1:14" ht="27.75" customHeight="1">
      <c r="A22" s="104"/>
      <c r="B22" s="571"/>
      <c r="C22" s="571"/>
      <c r="D22" s="571"/>
      <c r="E22" s="554"/>
      <c r="F22" s="975"/>
      <c r="G22" s="963"/>
      <c r="H22" s="963"/>
      <c r="I22" s="976"/>
      <c r="J22" s="104"/>
      <c r="K22" s="104"/>
      <c r="L22" s="104"/>
      <c r="M22" s="104"/>
      <c r="N22" s="104"/>
    </row>
    <row r="23" spans="1:14" ht="27.75" customHeight="1">
      <c r="A23" s="104"/>
      <c r="B23" s="571"/>
      <c r="C23" s="571"/>
      <c r="D23" s="571"/>
      <c r="E23" s="554"/>
      <c r="F23" s="975"/>
      <c r="G23" s="963"/>
      <c r="H23" s="963"/>
      <c r="I23" s="976"/>
      <c r="J23" s="104"/>
      <c r="K23" s="104"/>
      <c r="L23" s="104"/>
      <c r="M23" s="104"/>
      <c r="N23" s="104"/>
    </row>
    <row r="24" spans="1:14" ht="27.75" customHeight="1">
      <c r="A24" s="104"/>
      <c r="B24" s="571"/>
      <c r="C24" s="571"/>
      <c r="D24" s="571"/>
      <c r="E24" s="554"/>
      <c r="F24" s="975"/>
      <c r="G24" s="963"/>
      <c r="H24" s="963"/>
      <c r="I24" s="976"/>
      <c r="J24" s="104"/>
      <c r="K24" s="104"/>
      <c r="L24" s="104"/>
      <c r="M24" s="104"/>
      <c r="N24" s="104"/>
    </row>
    <row r="25" spans="1:14" ht="27.75" customHeight="1">
      <c r="A25" s="104"/>
      <c r="B25" s="551"/>
      <c r="C25" s="571"/>
      <c r="D25" s="571"/>
      <c r="E25" s="554"/>
      <c r="F25" s="975"/>
      <c r="G25" s="963"/>
      <c r="H25" s="963"/>
      <c r="I25" s="976"/>
      <c r="J25" s="104"/>
      <c r="K25" s="104"/>
      <c r="L25" s="104"/>
      <c r="M25" s="104"/>
      <c r="N25" s="104"/>
    </row>
    <row r="26" spans="1:14" ht="27.75" customHeight="1">
      <c r="A26" s="104"/>
      <c r="B26" s="551"/>
      <c r="C26" s="571"/>
      <c r="D26" s="571"/>
      <c r="E26" s="554"/>
      <c r="F26" s="977"/>
      <c r="G26" s="978"/>
      <c r="H26" s="978"/>
      <c r="I26" s="979"/>
      <c r="J26" s="104"/>
      <c r="K26" s="104"/>
      <c r="L26" s="104"/>
      <c r="M26" s="104"/>
      <c r="N26" s="104"/>
    </row>
    <row r="27" spans="1:14">
      <c r="A27" s="104"/>
      <c r="B27" s="104"/>
      <c r="C27" s="104"/>
      <c r="D27" s="104"/>
      <c r="E27" s="104"/>
      <c r="F27" s="104"/>
      <c r="G27" s="104"/>
      <c r="H27" s="104"/>
      <c r="I27" s="104"/>
      <c r="J27" s="104"/>
      <c r="K27" s="104"/>
      <c r="L27" s="104"/>
      <c r="M27" s="104"/>
      <c r="N27" s="104"/>
    </row>
    <row r="28" spans="1:14">
      <c r="A28" s="104"/>
      <c r="B28" s="104"/>
      <c r="C28" s="104"/>
      <c r="D28" s="104"/>
      <c r="E28" s="104"/>
      <c r="F28" s="104"/>
      <c r="G28" s="104"/>
      <c r="H28" s="104"/>
      <c r="I28" s="104"/>
      <c r="J28" s="104"/>
      <c r="K28" s="104"/>
      <c r="L28" s="104"/>
      <c r="M28" s="104"/>
      <c r="N28" s="104"/>
    </row>
    <row r="29" spans="1:14">
      <c r="A29" s="104"/>
      <c r="B29" s="104"/>
      <c r="C29" s="104"/>
      <c r="D29" s="104"/>
      <c r="E29" s="104"/>
      <c r="F29" s="104"/>
      <c r="G29" s="104"/>
      <c r="H29" s="104"/>
      <c r="I29" s="104"/>
      <c r="J29" s="104"/>
      <c r="K29" s="104"/>
      <c r="L29" s="104"/>
      <c r="M29" s="104"/>
      <c r="N29" s="104"/>
    </row>
    <row r="30" spans="1:14">
      <c r="A30" s="104"/>
      <c r="B30" s="104"/>
      <c r="C30" s="104"/>
      <c r="D30" s="104"/>
      <c r="E30" s="104"/>
      <c r="F30" s="104"/>
      <c r="G30" s="104"/>
      <c r="H30" s="104"/>
      <c r="I30" s="104"/>
      <c r="J30" s="104"/>
      <c r="K30" s="104"/>
      <c r="L30" s="104"/>
      <c r="M30" s="104"/>
      <c r="N30" s="104"/>
    </row>
    <row r="31" spans="1:14">
      <c r="A31" s="104"/>
      <c r="B31" s="104"/>
      <c r="C31" s="104"/>
      <c r="D31" s="104"/>
      <c r="E31" s="104"/>
      <c r="F31" s="104"/>
      <c r="G31" s="104"/>
      <c r="H31" s="104"/>
      <c r="I31" s="104"/>
      <c r="J31" s="104"/>
      <c r="K31" s="104"/>
      <c r="L31" s="104"/>
      <c r="M31" s="104"/>
      <c r="N31" s="104"/>
    </row>
    <row r="32" spans="1:14">
      <c r="A32" s="104"/>
      <c r="B32" s="104"/>
      <c r="C32" s="104"/>
      <c r="D32" s="104"/>
      <c r="E32" s="104"/>
      <c r="F32" s="104"/>
      <c r="G32" s="104"/>
      <c r="H32" s="104"/>
      <c r="I32" s="104"/>
      <c r="J32" s="104"/>
      <c r="K32" s="104"/>
      <c r="L32" s="104"/>
      <c r="M32" s="104"/>
      <c r="N32" s="104"/>
    </row>
    <row r="33" spans="1:14">
      <c r="A33" s="104"/>
      <c r="B33" s="104"/>
      <c r="C33" s="104"/>
      <c r="D33" s="104"/>
      <c r="E33" s="104"/>
      <c r="F33" s="104"/>
      <c r="G33" s="104"/>
      <c r="H33" s="104"/>
      <c r="I33" s="104"/>
      <c r="J33" s="104"/>
      <c r="K33" s="104"/>
      <c r="L33" s="104"/>
      <c r="M33" s="104"/>
      <c r="N33" s="104"/>
    </row>
    <row r="34" spans="1:14">
      <c r="A34" s="104"/>
      <c r="B34" s="104"/>
      <c r="C34" s="104"/>
      <c r="D34" s="104"/>
      <c r="E34" s="104"/>
      <c r="F34" s="104"/>
      <c r="G34" s="104"/>
      <c r="H34" s="104"/>
      <c r="I34" s="104"/>
      <c r="J34" s="104"/>
      <c r="K34" s="104"/>
      <c r="L34" s="104"/>
      <c r="M34" s="104"/>
      <c r="N34" s="104"/>
    </row>
    <row r="35" spans="1:14">
      <c r="A35" s="104"/>
      <c r="B35" s="104"/>
      <c r="C35" s="104"/>
      <c r="D35" s="104"/>
      <c r="E35" s="104"/>
      <c r="F35" s="104"/>
      <c r="G35" s="104"/>
      <c r="H35" s="104"/>
      <c r="I35" s="104"/>
      <c r="J35" s="104"/>
      <c r="K35" s="104"/>
      <c r="L35" s="104"/>
      <c r="M35" s="104"/>
      <c r="N35" s="104"/>
    </row>
    <row r="36" spans="1:14">
      <c r="A36" s="104"/>
      <c r="B36" s="104"/>
      <c r="C36" s="104"/>
      <c r="D36" s="104"/>
      <c r="E36" s="104"/>
      <c r="F36" s="104"/>
      <c r="G36" s="104"/>
      <c r="H36" s="104"/>
      <c r="I36" s="104"/>
      <c r="J36" s="104"/>
      <c r="K36" s="104"/>
      <c r="L36" s="104"/>
      <c r="M36" s="104"/>
      <c r="N36" s="104"/>
    </row>
    <row r="37" spans="1:14">
      <c r="A37" s="104"/>
      <c r="B37" s="104"/>
      <c r="C37" s="104"/>
      <c r="D37" s="104"/>
      <c r="E37" s="104"/>
      <c r="F37" s="104"/>
      <c r="G37" s="104"/>
      <c r="H37" s="104"/>
      <c r="I37" s="104"/>
      <c r="J37" s="104"/>
      <c r="K37" s="104"/>
      <c r="L37" s="104"/>
      <c r="M37" s="104"/>
      <c r="N37" s="104"/>
    </row>
    <row r="38" spans="1:14">
      <c r="A38" s="104"/>
      <c r="B38" s="104"/>
      <c r="C38" s="104"/>
      <c r="D38" s="104"/>
      <c r="E38" s="104"/>
      <c r="F38" s="104"/>
      <c r="G38" s="104"/>
      <c r="H38" s="104"/>
      <c r="I38" s="104"/>
      <c r="J38" s="104"/>
      <c r="K38" s="104"/>
      <c r="L38" s="104"/>
      <c r="M38" s="104"/>
      <c r="N38" s="104"/>
    </row>
    <row r="39" spans="1:14">
      <c r="A39" s="104"/>
      <c r="B39" s="104"/>
      <c r="C39" s="104"/>
      <c r="D39" s="104"/>
      <c r="E39" s="104"/>
      <c r="F39" s="104"/>
      <c r="G39" s="104"/>
      <c r="H39" s="104"/>
      <c r="I39" s="104"/>
      <c r="J39" s="104"/>
      <c r="K39" s="104"/>
      <c r="L39" s="104"/>
      <c r="M39" s="104"/>
      <c r="N39" s="104"/>
    </row>
    <row r="40" spans="1:14">
      <c r="A40" s="104"/>
      <c r="B40" s="104"/>
      <c r="C40" s="104"/>
      <c r="D40" s="104"/>
      <c r="E40" s="104"/>
      <c r="F40" s="104"/>
      <c r="G40" s="104"/>
      <c r="H40" s="104"/>
      <c r="I40" s="104"/>
      <c r="J40" s="104"/>
      <c r="K40" s="104"/>
      <c r="L40" s="104"/>
      <c r="M40" s="104"/>
      <c r="N40" s="104"/>
    </row>
    <row r="41" spans="1:14">
      <c r="A41" s="104"/>
      <c r="B41" s="104"/>
      <c r="C41" s="104"/>
      <c r="D41" s="104"/>
      <c r="E41" s="104"/>
      <c r="F41" s="104"/>
      <c r="G41" s="104"/>
      <c r="H41" s="104"/>
      <c r="I41" s="104"/>
      <c r="J41" s="104"/>
      <c r="K41" s="104"/>
      <c r="L41" s="104"/>
      <c r="M41" s="104"/>
      <c r="N41" s="104"/>
    </row>
  </sheetData>
  <sheetProtection algorithmName="SHA-512" hashValue="CUCxJcQpErFhfY8iLR975xyxl/ef3ZPSkhrortPNWCAMCV+SeP4JjCREKm0szXo7esiLpS3ee0RrRgDv276lJw==" saltValue="rB32nK9b9WbCiQDJlXFyHg==" spinCount="100000" sheet="1" objects="1" scenarios="1"/>
  <mergeCells count="13">
    <mergeCell ref="B12:E12"/>
    <mergeCell ref="G12:H12"/>
    <mergeCell ref="F20:I26"/>
    <mergeCell ref="E13:H13"/>
    <mergeCell ref="B17:M17"/>
    <mergeCell ref="B4:M4"/>
    <mergeCell ref="L1:N1"/>
    <mergeCell ref="F7:G7"/>
    <mergeCell ref="F8:G8"/>
    <mergeCell ref="F9:G9"/>
    <mergeCell ref="H7:M7"/>
    <mergeCell ref="H8:M8"/>
    <mergeCell ref="I9:L9"/>
  </mergeCells>
  <phoneticPr fontId="2"/>
  <hyperlinks>
    <hyperlink ref="O1" location="チェックリスト!A1" display="チェックリストに戻る" xr:uid="{FD402E41-C560-4FCF-A5A6-32AA104AD037}"/>
    <hyperlink ref="O2" location="'基本情報シート(※ここから入力作成始めてください)'!A1" display="基本情報シートに戻る" xr:uid="{A908CA5A-F8A6-4FC1-A02B-6E9B74E91AF1}"/>
  </hyperlinks>
  <printOptions horizontalCentered="1"/>
  <pageMargins left="0.70866141732283472" right="0.51181102362204722" top="0.94488188976377963" bottom="0.74803149606299213" header="0.31496062992125984" footer="0.31496062992125984"/>
  <pageSetup paperSize="9" scale="85"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EF7EA-25CE-48F3-9CB2-12EA38138255}">
  <sheetPr>
    <tabColor theme="0"/>
  </sheetPr>
  <dimension ref="B1:AG144"/>
  <sheetViews>
    <sheetView workbookViewId="0">
      <selection activeCell="B3" sqref="B3"/>
    </sheetView>
  </sheetViews>
  <sheetFormatPr defaultRowHeight="13.5"/>
  <cols>
    <col min="2" max="2" width="21.125" style="3" customWidth="1"/>
    <col min="3" max="3" width="15.625" style="3" customWidth="1"/>
    <col min="4" max="4" width="12.5" style="3" bestFit="1" customWidth="1"/>
    <col min="5" max="5" width="15.25" style="3" customWidth="1"/>
    <col min="6" max="6" width="16.125" style="3" bestFit="1" customWidth="1"/>
    <col min="7" max="7" width="9.25" style="3" customWidth="1"/>
    <col min="8" max="8" width="24.75" style="3" customWidth="1"/>
    <col min="9" max="9" width="26.75" style="3" customWidth="1"/>
    <col min="10" max="10" width="8.5" style="3" customWidth="1"/>
    <col min="11" max="11" width="6.25" style="3" customWidth="1"/>
    <col min="12" max="12" width="39.25" style="3" customWidth="1"/>
    <col min="13" max="15" width="2.875" style="3" customWidth="1"/>
    <col min="16" max="28" width="8.875" style="3" customWidth="1"/>
    <col min="29" max="29" width="28.625" style="3" customWidth="1"/>
  </cols>
  <sheetData>
    <row r="1" spans="2:33">
      <c r="B1" s="582" t="s">
        <v>353</v>
      </c>
      <c r="C1" s="582"/>
      <c r="D1" s="582"/>
      <c r="E1" s="582"/>
      <c r="F1" s="582"/>
      <c r="G1" s="582"/>
      <c r="H1" s="582"/>
      <c r="I1" s="582"/>
      <c r="J1" s="582"/>
      <c r="K1" s="582"/>
      <c r="L1" s="582"/>
      <c r="M1" s="582"/>
      <c r="N1" s="582"/>
      <c r="O1" s="582"/>
      <c r="P1" s="582"/>
      <c r="Q1" s="582"/>
      <c r="R1" s="582"/>
      <c r="S1" s="582"/>
      <c r="T1" s="582"/>
      <c r="U1" s="582"/>
      <c r="V1" s="582"/>
      <c r="W1" s="582"/>
      <c r="X1" s="582"/>
      <c r="Y1" s="582"/>
      <c r="Z1" s="582"/>
      <c r="AA1" s="582"/>
      <c r="AB1" s="582"/>
      <c r="AC1" s="582"/>
      <c r="AE1" s="583"/>
      <c r="AF1" s="584" t="s">
        <v>402</v>
      </c>
      <c r="AG1" s="583" t="s">
        <v>403</v>
      </c>
    </row>
    <row r="2" spans="2:33">
      <c r="B2" s="582" t="s">
        <v>356</v>
      </c>
      <c r="C2" s="582" t="s">
        <v>357</v>
      </c>
      <c r="D2" s="582" t="s">
        <v>358</v>
      </c>
      <c r="E2" s="582" t="s">
        <v>359</v>
      </c>
      <c r="F2" s="582" t="s">
        <v>360</v>
      </c>
      <c r="G2" s="582"/>
      <c r="H2" s="582" t="s">
        <v>361</v>
      </c>
      <c r="I2" s="582"/>
      <c r="J2" s="582"/>
      <c r="K2" s="582"/>
      <c r="L2" s="582"/>
      <c r="M2" s="582"/>
      <c r="N2" s="582"/>
      <c r="O2" s="582"/>
      <c r="P2" s="582" t="s">
        <v>362</v>
      </c>
      <c r="Q2" s="582" t="s">
        <v>363</v>
      </c>
      <c r="R2" s="582" t="s">
        <v>364</v>
      </c>
      <c r="S2" s="582"/>
      <c r="T2" s="582" t="s">
        <v>284</v>
      </c>
      <c r="U2" s="582" t="s">
        <v>181</v>
      </c>
      <c r="V2" s="582" t="s">
        <v>351</v>
      </c>
      <c r="W2" s="582"/>
      <c r="X2" s="582" t="s">
        <v>365</v>
      </c>
      <c r="Y2" s="582" t="s">
        <v>366</v>
      </c>
      <c r="Z2" s="582" t="s">
        <v>367</v>
      </c>
      <c r="AA2" s="582" t="s">
        <v>368</v>
      </c>
      <c r="AB2" s="582" t="s">
        <v>369</v>
      </c>
      <c r="AC2" s="585" t="s">
        <v>370</v>
      </c>
      <c r="AE2" s="583">
        <v>1</v>
      </c>
      <c r="AF2" s="586">
        <v>1</v>
      </c>
      <c r="AG2" s="583" t="s">
        <v>404</v>
      </c>
    </row>
    <row r="3" spans="2:33" ht="15.6" customHeight="1">
      <c r="B3" s="587">
        <f>'基本情報シート(※ここから入力作成始めてください)'!D6</f>
        <v>0</v>
      </c>
      <c r="C3" s="587">
        <f>'基本情報シート(※ここから入力作成始めてください)'!D17</f>
        <v>0</v>
      </c>
      <c r="D3" s="588">
        <f>第1号様式!O19</f>
        <v>0</v>
      </c>
      <c r="E3" s="589" t="str">
        <f>第1号様式!AC4</f>
        <v/>
      </c>
      <c r="F3" s="589" t="str">
        <f>第1号様式!AC3</f>
        <v>記号番号</v>
      </c>
      <c r="G3" s="590"/>
      <c r="H3" s="591">
        <f>'基本情報シート(※ここから入力作成始めてください)'!D4</f>
        <v>0</v>
      </c>
      <c r="I3" s="591"/>
      <c r="J3" s="591"/>
      <c r="K3" s="592"/>
      <c r="L3" s="593"/>
      <c r="M3" s="594"/>
      <c r="N3" s="593"/>
      <c r="O3" s="595"/>
      <c r="P3" s="596">
        <f>'別紙1-3'!B12</f>
        <v>0</v>
      </c>
      <c r="Q3" s="597">
        <f>'別紙1-3'!C12</f>
        <v>0</v>
      </c>
      <c r="R3" s="597">
        <f>'別紙1-3'!D12</f>
        <v>0</v>
      </c>
      <c r="S3" s="597"/>
      <c r="T3" s="597">
        <f>'別紙1-3'!E12</f>
        <v>0</v>
      </c>
      <c r="U3" s="597">
        <f>'別紙1-3'!F12</f>
        <v>0</v>
      </c>
      <c r="V3" s="597">
        <f>S3-T3-U3</f>
        <v>0</v>
      </c>
      <c r="W3" s="597"/>
      <c r="X3" s="598">
        <f>'別紙1-3'!K12</f>
        <v>0</v>
      </c>
      <c r="Y3" s="598">
        <f>'別紙1-3'!N12</f>
        <v>0</v>
      </c>
      <c r="Z3" s="595" t="str">
        <f>'別紙1-1'!P12</f>
        <v>×</v>
      </c>
      <c r="AA3" s="595" t="str">
        <f>'別紙1-1'!P13</f>
        <v>×</v>
      </c>
      <c r="AB3" s="599">
        <f>'別紙1-1'!I11</f>
        <v>0</v>
      </c>
      <c r="AC3" s="600">
        <f>第1号様式!AB7</f>
        <v>0</v>
      </c>
      <c r="AE3" s="583">
        <v>2</v>
      </c>
      <c r="AF3" s="586">
        <v>9</v>
      </c>
      <c r="AG3" s="583" t="s">
        <v>400</v>
      </c>
    </row>
    <row r="4" spans="2:33" ht="15.6" customHeight="1">
      <c r="B4" s="601"/>
      <c r="C4" s="601"/>
      <c r="D4" s="602"/>
      <c r="G4" s="603"/>
      <c r="H4" s="604"/>
      <c r="I4" s="604"/>
      <c r="J4" s="604"/>
      <c r="K4" s="605"/>
      <c r="L4" s="606"/>
      <c r="M4" s="607"/>
      <c r="N4" s="608"/>
      <c r="O4" s="609"/>
      <c r="P4" s="610"/>
      <c r="Q4" s="611"/>
      <c r="R4" s="611"/>
      <c r="S4" s="611"/>
      <c r="T4" s="611"/>
      <c r="U4" s="612"/>
      <c r="V4" s="611"/>
      <c r="W4" s="611"/>
      <c r="X4" s="613"/>
      <c r="Y4" s="613"/>
      <c r="Z4" s="614"/>
      <c r="AA4" s="614"/>
      <c r="AB4" s="614"/>
      <c r="AE4" s="583">
        <v>3</v>
      </c>
      <c r="AF4" s="586">
        <v>17</v>
      </c>
      <c r="AG4" s="583" t="s">
        <v>405</v>
      </c>
    </row>
    <row r="5" spans="2:33">
      <c r="B5" s="615" t="s">
        <v>354</v>
      </c>
      <c r="C5" s="615"/>
      <c r="D5" s="615"/>
      <c r="E5" s="615"/>
      <c r="F5" s="615"/>
      <c r="G5" s="615"/>
      <c r="H5" s="615"/>
      <c r="I5" s="615"/>
      <c r="J5" s="615"/>
      <c r="K5" s="615"/>
      <c r="L5" s="615"/>
      <c r="AE5" s="583">
        <v>4</v>
      </c>
      <c r="AF5" s="586">
        <v>34</v>
      </c>
      <c r="AG5" s="583" t="s">
        <v>406</v>
      </c>
    </row>
    <row r="6" spans="2:33">
      <c r="B6" s="616">
        <f>C3</f>
        <v>0</v>
      </c>
      <c r="C6" s="617">
        <f>'基本情報シート(※ここから入力作成始めてください)'!D31</f>
        <v>0</v>
      </c>
      <c r="D6" s="617"/>
      <c r="E6" s="617" t="str">
        <f>CONCATENATE('基本情報シート(※ここから入力作成始めてください)'!D29,"　",'基本情報シート(※ここから入力作成始めてください)'!D30)</f>
        <v>　</v>
      </c>
      <c r="F6" s="618">
        <f>'基本情報シート(※ここから入力作成始めてください)'!D32</f>
        <v>0</v>
      </c>
      <c r="G6" s="618"/>
      <c r="H6" s="618"/>
      <c r="I6" s="618"/>
      <c r="J6" s="618"/>
      <c r="K6" s="619">
        <f>'基本情報シート(※ここから入力作成始めてください)'!D25</f>
        <v>0</v>
      </c>
      <c r="L6" s="620">
        <f>'基本情報シート(※ここから入力作成始めてください)'!D26</f>
        <v>0</v>
      </c>
      <c r="AE6" s="583">
        <v>5</v>
      </c>
      <c r="AF6" s="586">
        <v>36</v>
      </c>
      <c r="AG6" s="583" t="s">
        <v>407</v>
      </c>
    </row>
    <row r="7" spans="2:33">
      <c r="B7" s="615"/>
      <c r="C7" s="615"/>
      <c r="D7" s="615"/>
      <c r="E7" s="615"/>
      <c r="F7" s="615"/>
      <c r="G7" s="615"/>
      <c r="H7" s="615"/>
      <c r="I7" s="615"/>
      <c r="J7" s="615"/>
      <c r="K7" s="615"/>
      <c r="L7" s="615"/>
      <c r="AE7" s="583">
        <v>6</v>
      </c>
      <c r="AF7" s="586">
        <v>39</v>
      </c>
      <c r="AG7" s="583" t="s">
        <v>408</v>
      </c>
    </row>
    <row r="8" spans="2:33">
      <c r="B8" s="615" t="s">
        <v>355</v>
      </c>
      <c r="C8" s="615"/>
      <c r="D8" s="615"/>
      <c r="E8" s="615"/>
      <c r="F8" s="615"/>
      <c r="G8" s="615"/>
      <c r="H8" s="615"/>
      <c r="I8" s="615"/>
      <c r="J8" s="615"/>
      <c r="K8" s="615"/>
      <c r="L8" s="615"/>
      <c r="AE8" s="583">
        <v>7</v>
      </c>
      <c r="AF8" s="586">
        <v>41</v>
      </c>
      <c r="AG8" s="583" t="s">
        <v>409</v>
      </c>
    </row>
    <row r="9" spans="2:33">
      <c r="B9" s="621">
        <f>B3</f>
        <v>0</v>
      </c>
      <c r="C9" s="621">
        <f>C3</f>
        <v>0</v>
      </c>
      <c r="D9" s="622">
        <f>D3</f>
        <v>0</v>
      </c>
      <c r="E9" s="623" t="str">
        <f>E3</f>
        <v/>
      </c>
      <c r="F9" s="624" t="str">
        <f>F3</f>
        <v>記号番号</v>
      </c>
      <c r="G9" s="625"/>
      <c r="H9" s="626">
        <f>第1号様式!AB7</f>
        <v>0</v>
      </c>
      <c r="I9" s="615"/>
      <c r="J9" s="615"/>
      <c r="K9" s="615"/>
      <c r="L9" s="615"/>
      <c r="AE9" s="583">
        <v>8</v>
      </c>
      <c r="AF9" s="586">
        <v>43</v>
      </c>
      <c r="AG9" s="583" t="s">
        <v>410</v>
      </c>
    </row>
    <row r="10" spans="2:33">
      <c r="AE10" s="583">
        <v>9</v>
      </c>
      <c r="AF10" s="586">
        <v>116</v>
      </c>
      <c r="AG10" s="583" t="s">
        <v>411</v>
      </c>
    </row>
    <row r="11" spans="2:33">
      <c r="B11" s="615" t="s">
        <v>398</v>
      </c>
      <c r="C11" s="615"/>
      <c r="D11" s="615"/>
      <c r="E11" s="615"/>
      <c r="F11" s="615"/>
      <c r="G11" s="615"/>
      <c r="H11" s="615"/>
      <c r="I11" s="615"/>
      <c r="J11" s="615"/>
      <c r="AE11" s="583">
        <v>10</v>
      </c>
      <c r="AF11" s="586">
        <v>119</v>
      </c>
      <c r="AG11" s="583" t="s">
        <v>412</v>
      </c>
    </row>
    <row r="12" spans="2:33">
      <c r="B12" s="627">
        <f>'基本情報シート(※ここから入力作成始めてください)'!D35</f>
        <v>0</v>
      </c>
      <c r="C12" s="627">
        <f>'基本情報シート(※ここから入力作成始めてください)'!D36</f>
        <v>0</v>
      </c>
      <c r="D12" s="628">
        <f>'基本情報シート(※ここから入力作成始めてください)'!D37</f>
        <v>0</v>
      </c>
      <c r="E12" s="628">
        <f>'基本情報シート(※ここから入力作成始めてください)'!D38</f>
        <v>0</v>
      </c>
      <c r="F12" s="629" t="str">
        <f>LEFT('基本情報シート(※ここから入力作成始めてください)'!D39,1)</f>
        <v/>
      </c>
      <c r="G12" s="630">
        <f>'基本情報シート(※ここから入力作成始めてください)'!D40</f>
        <v>0</v>
      </c>
      <c r="H12" s="631" t="str">
        <f>LEFT(ASC('基本情報シート(※ここから入力作成始めてください)'!D41),30)</f>
        <v/>
      </c>
      <c r="I12" s="632">
        <f>'基本情報シート(※ここから入力作成始めてください)'!D42</f>
        <v>0</v>
      </c>
      <c r="J12" s="633">
        <f>D3</f>
        <v>0</v>
      </c>
      <c r="AE12" s="583">
        <v>11</v>
      </c>
      <c r="AF12" s="586">
        <v>121</v>
      </c>
      <c r="AG12" s="583" t="s">
        <v>413</v>
      </c>
    </row>
    <row r="13" spans="2:33">
      <c r="B13" s="981"/>
      <c r="C13" s="982"/>
      <c r="D13" s="982"/>
      <c r="E13" s="982"/>
      <c r="F13" s="982"/>
      <c r="G13" s="982"/>
      <c r="H13" s="982"/>
      <c r="I13" s="982"/>
      <c r="J13" s="982"/>
      <c r="K13" s="982"/>
      <c r="L13" s="982"/>
      <c r="AE13" s="583">
        <v>12</v>
      </c>
      <c r="AF13" s="586">
        <v>123</v>
      </c>
      <c r="AG13" s="583" t="s">
        <v>414</v>
      </c>
    </row>
    <row r="14" spans="2:33">
      <c r="AE14" s="583">
        <v>13</v>
      </c>
      <c r="AF14" s="586">
        <v>125</v>
      </c>
      <c r="AG14" s="583" t="s">
        <v>415</v>
      </c>
    </row>
    <row r="15" spans="2:33">
      <c r="B15" s="634" t="s">
        <v>644</v>
      </c>
      <c r="AE15" s="583">
        <v>14</v>
      </c>
      <c r="AF15" s="586">
        <v>128</v>
      </c>
      <c r="AG15" s="583" t="s">
        <v>416</v>
      </c>
    </row>
    <row r="16" spans="2:33">
      <c r="B16" s="15" t="s">
        <v>604</v>
      </c>
      <c r="AE16" s="583">
        <v>15</v>
      </c>
      <c r="AF16" s="586">
        <v>130</v>
      </c>
      <c r="AG16" s="583" t="s">
        <v>417</v>
      </c>
    </row>
    <row r="17" spans="2:33">
      <c r="B17" s="635" t="s">
        <v>332</v>
      </c>
      <c r="AE17" s="583">
        <v>16</v>
      </c>
      <c r="AF17" s="586">
        <v>133</v>
      </c>
      <c r="AG17" s="583" t="s">
        <v>418</v>
      </c>
    </row>
    <row r="18" spans="2:33">
      <c r="AE18" s="583">
        <v>17</v>
      </c>
      <c r="AF18" s="586">
        <v>135</v>
      </c>
      <c r="AG18" s="583" t="s">
        <v>419</v>
      </c>
    </row>
    <row r="19" spans="2:33">
      <c r="AE19" s="583">
        <v>18</v>
      </c>
      <c r="AF19" s="586">
        <v>138</v>
      </c>
      <c r="AG19" s="583" t="s">
        <v>420</v>
      </c>
    </row>
    <row r="20" spans="2:33">
      <c r="AE20" s="583">
        <v>19</v>
      </c>
      <c r="AF20" s="586">
        <v>142</v>
      </c>
      <c r="AG20" s="583" t="s">
        <v>421</v>
      </c>
    </row>
    <row r="21" spans="2:33">
      <c r="AE21" s="583">
        <v>20</v>
      </c>
      <c r="AF21" s="586">
        <v>144</v>
      </c>
      <c r="AG21" s="583" t="s">
        <v>422</v>
      </c>
    </row>
    <row r="22" spans="2:33">
      <c r="AE22" s="583">
        <v>21</v>
      </c>
      <c r="AF22" s="586">
        <v>146</v>
      </c>
      <c r="AG22" s="583" t="s">
        <v>423</v>
      </c>
    </row>
    <row r="23" spans="2:33">
      <c r="AE23" s="583">
        <v>22</v>
      </c>
      <c r="AF23" s="586">
        <v>149</v>
      </c>
      <c r="AG23" s="583" t="s">
        <v>424</v>
      </c>
    </row>
    <row r="24" spans="2:33">
      <c r="AE24" s="583">
        <v>23</v>
      </c>
      <c r="AF24" s="586">
        <v>151</v>
      </c>
      <c r="AG24" s="583" t="s">
        <v>425</v>
      </c>
    </row>
    <row r="25" spans="2:33">
      <c r="AE25" s="583">
        <v>24</v>
      </c>
      <c r="AF25" s="586">
        <v>153</v>
      </c>
      <c r="AG25" s="583" t="s">
        <v>426</v>
      </c>
    </row>
    <row r="26" spans="2:33">
      <c r="AE26" s="583">
        <v>25</v>
      </c>
      <c r="AF26" s="586">
        <v>155</v>
      </c>
      <c r="AG26" s="583" t="s">
        <v>427</v>
      </c>
    </row>
    <row r="27" spans="2:33">
      <c r="AE27" s="583">
        <v>26</v>
      </c>
      <c r="AF27" s="586">
        <v>158</v>
      </c>
      <c r="AG27" s="583" t="s">
        <v>428</v>
      </c>
    </row>
    <row r="28" spans="2:33">
      <c r="AE28" s="583">
        <v>27</v>
      </c>
      <c r="AF28" s="586">
        <v>161</v>
      </c>
      <c r="AG28" s="583" t="s">
        <v>429</v>
      </c>
    </row>
    <row r="29" spans="2:33">
      <c r="AE29" s="583">
        <v>28</v>
      </c>
      <c r="AF29" s="586">
        <v>163</v>
      </c>
      <c r="AG29" s="583" t="s">
        <v>430</v>
      </c>
    </row>
    <row r="30" spans="2:33">
      <c r="AE30" s="583">
        <v>29</v>
      </c>
      <c r="AF30" s="586">
        <v>166</v>
      </c>
      <c r="AG30" s="583" t="s">
        <v>431</v>
      </c>
    </row>
    <row r="31" spans="2:33">
      <c r="AE31" s="583">
        <v>30</v>
      </c>
      <c r="AF31" s="586">
        <v>168</v>
      </c>
      <c r="AG31" s="583" t="s">
        <v>432</v>
      </c>
    </row>
    <row r="32" spans="2:33">
      <c r="AE32" s="583">
        <v>31</v>
      </c>
      <c r="AF32" s="586">
        <v>170</v>
      </c>
      <c r="AG32" s="583" t="s">
        <v>433</v>
      </c>
    </row>
    <row r="33" spans="31:33">
      <c r="AE33" s="583">
        <v>32</v>
      </c>
      <c r="AF33" s="586">
        <v>173</v>
      </c>
      <c r="AG33" s="583" t="s">
        <v>434</v>
      </c>
    </row>
    <row r="34" spans="31:33">
      <c r="AE34" s="583">
        <v>33</v>
      </c>
      <c r="AF34" s="586">
        <v>175</v>
      </c>
      <c r="AG34" s="583" t="s">
        <v>435</v>
      </c>
    </row>
    <row r="35" spans="31:33">
      <c r="AE35" s="583">
        <v>34</v>
      </c>
      <c r="AF35" s="586">
        <v>178</v>
      </c>
      <c r="AG35" s="583" t="s">
        <v>436</v>
      </c>
    </row>
    <row r="36" spans="31:33">
      <c r="AE36" s="583">
        <v>35</v>
      </c>
      <c r="AF36" s="586">
        <v>181</v>
      </c>
      <c r="AG36" s="583" t="s">
        <v>437</v>
      </c>
    </row>
    <row r="37" spans="31:33">
      <c r="AE37" s="583">
        <v>36</v>
      </c>
      <c r="AF37" s="586">
        <v>183</v>
      </c>
      <c r="AG37" s="583" t="s">
        <v>438</v>
      </c>
    </row>
    <row r="38" spans="31:33">
      <c r="AE38" s="583">
        <v>37</v>
      </c>
      <c r="AF38" s="586">
        <v>185</v>
      </c>
      <c r="AG38" s="583" t="s">
        <v>439</v>
      </c>
    </row>
    <row r="39" spans="31:33">
      <c r="AE39" s="583">
        <v>38</v>
      </c>
      <c r="AF39" s="586">
        <v>188</v>
      </c>
      <c r="AG39" s="583" t="s">
        <v>440</v>
      </c>
    </row>
    <row r="40" spans="31:33">
      <c r="AE40" s="583">
        <v>39</v>
      </c>
      <c r="AF40" s="586">
        <v>191</v>
      </c>
      <c r="AG40" s="583" t="s">
        <v>441</v>
      </c>
    </row>
    <row r="41" spans="31:33">
      <c r="AE41" s="583">
        <v>40</v>
      </c>
      <c r="AF41" s="586">
        <v>289</v>
      </c>
      <c r="AG41" s="583" t="s">
        <v>442</v>
      </c>
    </row>
    <row r="42" spans="31:33">
      <c r="AE42" s="583">
        <v>41</v>
      </c>
      <c r="AF42" s="586">
        <v>297</v>
      </c>
      <c r="AG42" s="583" t="s">
        <v>443</v>
      </c>
    </row>
    <row r="43" spans="31:33">
      <c r="AE43" s="583">
        <v>42</v>
      </c>
      <c r="AF43" s="586">
        <v>304</v>
      </c>
      <c r="AG43" s="583" t="s">
        <v>444</v>
      </c>
    </row>
    <row r="44" spans="31:33">
      <c r="AE44" s="583">
        <v>43</v>
      </c>
      <c r="AF44" s="586">
        <v>310</v>
      </c>
      <c r="AG44" s="583" t="s">
        <v>445</v>
      </c>
    </row>
    <row r="45" spans="31:33">
      <c r="AE45" s="583">
        <v>44</v>
      </c>
      <c r="AF45" s="586">
        <v>397</v>
      </c>
      <c r="AG45" s="583" t="s">
        <v>446</v>
      </c>
    </row>
    <row r="46" spans="31:33">
      <c r="AE46" s="583">
        <v>45</v>
      </c>
      <c r="AF46" s="586">
        <v>401</v>
      </c>
      <c r="AG46" s="583" t="s">
        <v>447</v>
      </c>
    </row>
    <row r="47" spans="31:33">
      <c r="AE47" s="583">
        <v>46</v>
      </c>
      <c r="AF47" s="586">
        <v>403</v>
      </c>
      <c r="AG47" s="583" t="s">
        <v>448</v>
      </c>
    </row>
    <row r="48" spans="31:33">
      <c r="AE48" s="583">
        <v>47</v>
      </c>
      <c r="AF48" s="586">
        <v>430</v>
      </c>
      <c r="AG48" s="583" t="s">
        <v>449</v>
      </c>
    </row>
    <row r="49" spans="31:33">
      <c r="AE49" s="583">
        <v>48</v>
      </c>
      <c r="AF49" s="586">
        <v>501</v>
      </c>
      <c r="AG49" s="583" t="s">
        <v>450</v>
      </c>
    </row>
    <row r="50" spans="31:33">
      <c r="AE50" s="583">
        <v>49</v>
      </c>
      <c r="AF50" s="586">
        <v>509</v>
      </c>
      <c r="AG50" s="583" t="s">
        <v>451</v>
      </c>
    </row>
    <row r="51" spans="31:33">
      <c r="AE51" s="583">
        <v>50</v>
      </c>
      <c r="AF51" s="586">
        <v>513</v>
      </c>
      <c r="AG51" s="583" t="s">
        <v>452</v>
      </c>
    </row>
    <row r="52" spans="31:33">
      <c r="AE52" s="583">
        <v>51</v>
      </c>
      <c r="AF52" s="586">
        <v>516</v>
      </c>
      <c r="AG52" s="583" t="s">
        <v>453</v>
      </c>
    </row>
    <row r="53" spans="31:33">
      <c r="AE53" s="583">
        <v>52</v>
      </c>
      <c r="AF53" s="586">
        <v>522</v>
      </c>
      <c r="AG53" s="583" t="s">
        <v>454</v>
      </c>
    </row>
    <row r="54" spans="31:33">
      <c r="AE54" s="583">
        <v>53</v>
      </c>
      <c r="AF54" s="586">
        <v>526</v>
      </c>
      <c r="AG54" s="583" t="s">
        <v>455</v>
      </c>
    </row>
    <row r="55" spans="31:33">
      <c r="AE55" s="583">
        <v>54</v>
      </c>
      <c r="AF55" s="586">
        <v>532</v>
      </c>
      <c r="AG55" s="583" t="s">
        <v>456</v>
      </c>
    </row>
    <row r="56" spans="31:33">
      <c r="AE56" s="583">
        <v>55</v>
      </c>
      <c r="AF56" s="586">
        <v>534</v>
      </c>
      <c r="AG56" s="583" t="s">
        <v>457</v>
      </c>
    </row>
    <row r="57" spans="31:33">
      <c r="AE57" s="583">
        <v>56</v>
      </c>
      <c r="AF57" s="586">
        <v>538</v>
      </c>
      <c r="AG57" s="583" t="s">
        <v>458</v>
      </c>
    </row>
    <row r="58" spans="31:33">
      <c r="AE58" s="583">
        <v>57</v>
      </c>
      <c r="AF58" s="586">
        <v>543</v>
      </c>
      <c r="AG58" s="583" t="s">
        <v>459</v>
      </c>
    </row>
    <row r="59" spans="31:33">
      <c r="AE59" s="583">
        <v>58</v>
      </c>
      <c r="AF59" s="586">
        <v>565</v>
      </c>
      <c r="AG59" s="583" t="s">
        <v>460</v>
      </c>
    </row>
    <row r="60" spans="31:33">
      <c r="AE60" s="583">
        <v>59</v>
      </c>
      <c r="AF60" s="586">
        <v>569</v>
      </c>
      <c r="AG60" s="583" t="s">
        <v>461</v>
      </c>
    </row>
    <row r="61" spans="31:33">
      <c r="AE61" s="583">
        <v>60</v>
      </c>
      <c r="AF61" s="586">
        <v>572</v>
      </c>
      <c r="AG61" s="583" t="s">
        <v>462</v>
      </c>
    </row>
    <row r="62" spans="31:33">
      <c r="AE62" s="583">
        <v>61</v>
      </c>
      <c r="AF62" s="586">
        <v>576</v>
      </c>
      <c r="AG62" s="583" t="s">
        <v>463</v>
      </c>
    </row>
    <row r="63" spans="31:33">
      <c r="AE63" s="583">
        <v>62</v>
      </c>
      <c r="AF63" s="586">
        <v>582</v>
      </c>
      <c r="AG63" s="583" t="s">
        <v>464</v>
      </c>
    </row>
    <row r="64" spans="31:33">
      <c r="AE64" s="583">
        <v>63</v>
      </c>
      <c r="AF64" s="586">
        <v>585</v>
      </c>
      <c r="AG64" s="583" t="s">
        <v>465</v>
      </c>
    </row>
    <row r="65" spans="31:33">
      <c r="AE65" s="583">
        <v>64</v>
      </c>
      <c r="AF65" s="586">
        <v>590</v>
      </c>
      <c r="AG65" s="583" t="s">
        <v>466</v>
      </c>
    </row>
    <row r="66" spans="31:33">
      <c r="AE66" s="583">
        <v>65</v>
      </c>
      <c r="AF66" s="586">
        <v>594</v>
      </c>
      <c r="AG66" s="583" t="s">
        <v>467</v>
      </c>
    </row>
    <row r="67" spans="31:33">
      <c r="AE67" s="583">
        <v>66</v>
      </c>
      <c r="AF67" s="586">
        <v>9900</v>
      </c>
      <c r="AG67" s="583" t="s">
        <v>468</v>
      </c>
    </row>
    <row r="68" spans="31:33">
      <c r="AE68" s="583">
        <v>67</v>
      </c>
      <c r="AF68" s="586">
        <v>5</v>
      </c>
      <c r="AG68" s="583" t="s">
        <v>399</v>
      </c>
    </row>
    <row r="69" spans="31:33">
      <c r="AE69" s="583">
        <v>68</v>
      </c>
      <c r="AF69" s="586">
        <v>10</v>
      </c>
      <c r="AG69" s="583" t="s">
        <v>469</v>
      </c>
    </row>
    <row r="70" spans="31:33">
      <c r="AE70" s="583">
        <v>69</v>
      </c>
      <c r="AF70" s="586">
        <v>33</v>
      </c>
      <c r="AG70" s="583" t="s">
        <v>470</v>
      </c>
    </row>
    <row r="71" spans="31:33">
      <c r="AE71" s="583">
        <v>70</v>
      </c>
      <c r="AF71" s="586">
        <v>35</v>
      </c>
      <c r="AG71" s="583" t="s">
        <v>471</v>
      </c>
    </row>
    <row r="72" spans="31:33">
      <c r="AE72" s="583">
        <v>71</v>
      </c>
      <c r="AF72" s="586">
        <v>38</v>
      </c>
      <c r="AG72" s="583" t="s">
        <v>472</v>
      </c>
    </row>
    <row r="73" spans="31:33">
      <c r="AE73" s="583">
        <v>72</v>
      </c>
      <c r="AF73" s="586">
        <v>40</v>
      </c>
      <c r="AG73" s="583" t="s">
        <v>473</v>
      </c>
    </row>
    <row r="74" spans="31:33">
      <c r="AE74" s="583">
        <v>73</v>
      </c>
      <c r="AF74" s="586">
        <v>42</v>
      </c>
      <c r="AG74" s="583" t="s">
        <v>474</v>
      </c>
    </row>
    <row r="75" spans="31:33">
      <c r="AE75" s="583">
        <v>74</v>
      </c>
      <c r="AF75" s="586">
        <v>44</v>
      </c>
      <c r="AG75" s="583" t="s">
        <v>475</v>
      </c>
    </row>
    <row r="76" spans="31:33">
      <c r="AE76" s="583">
        <v>75</v>
      </c>
      <c r="AF76" s="586">
        <v>117</v>
      </c>
      <c r="AG76" s="583" t="s">
        <v>476</v>
      </c>
    </row>
    <row r="77" spans="31:33">
      <c r="AE77" s="583">
        <v>76</v>
      </c>
      <c r="AF77" s="586">
        <v>120</v>
      </c>
      <c r="AG77" s="583" t="s">
        <v>477</v>
      </c>
    </row>
    <row r="78" spans="31:33">
      <c r="AE78" s="583">
        <v>77</v>
      </c>
      <c r="AF78" s="586">
        <v>122</v>
      </c>
      <c r="AG78" s="583" t="s">
        <v>478</v>
      </c>
    </row>
    <row r="79" spans="31:33">
      <c r="AE79" s="583">
        <v>78</v>
      </c>
      <c r="AF79" s="586">
        <v>124</v>
      </c>
      <c r="AG79" s="583" t="s">
        <v>479</v>
      </c>
    </row>
    <row r="80" spans="31:33">
      <c r="AE80" s="583">
        <v>79</v>
      </c>
      <c r="AF80" s="586">
        <v>126</v>
      </c>
      <c r="AG80" s="583" t="s">
        <v>480</v>
      </c>
    </row>
    <row r="81" spans="31:33">
      <c r="AE81" s="583">
        <v>80</v>
      </c>
      <c r="AF81" s="586">
        <v>129</v>
      </c>
      <c r="AG81" s="583" t="s">
        <v>481</v>
      </c>
    </row>
    <row r="82" spans="31:33">
      <c r="AE82" s="583">
        <v>81</v>
      </c>
      <c r="AF82" s="586">
        <v>131</v>
      </c>
      <c r="AG82" s="583" t="s">
        <v>482</v>
      </c>
    </row>
    <row r="83" spans="31:33">
      <c r="AE83" s="583">
        <v>82</v>
      </c>
      <c r="AF83" s="586">
        <v>134</v>
      </c>
      <c r="AG83" s="583" t="s">
        <v>483</v>
      </c>
    </row>
    <row r="84" spans="31:33">
      <c r="AE84" s="583">
        <v>83</v>
      </c>
      <c r="AF84" s="586">
        <v>137</v>
      </c>
      <c r="AG84" s="583" t="s">
        <v>484</v>
      </c>
    </row>
    <row r="85" spans="31:33">
      <c r="AE85" s="583">
        <v>84</v>
      </c>
      <c r="AF85" s="586">
        <v>140</v>
      </c>
      <c r="AG85" s="583" t="s">
        <v>485</v>
      </c>
    </row>
    <row r="86" spans="31:33">
      <c r="AE86" s="583">
        <v>85</v>
      </c>
      <c r="AF86" s="586">
        <v>143</v>
      </c>
      <c r="AG86" s="583" t="s">
        <v>486</v>
      </c>
    </row>
    <row r="87" spans="31:33">
      <c r="AE87" s="583">
        <v>86</v>
      </c>
      <c r="AF87" s="586">
        <v>145</v>
      </c>
      <c r="AG87" s="583" t="s">
        <v>487</v>
      </c>
    </row>
    <row r="88" spans="31:33">
      <c r="AE88" s="583">
        <v>87</v>
      </c>
      <c r="AF88" s="586">
        <v>147</v>
      </c>
      <c r="AG88" s="583" t="s">
        <v>488</v>
      </c>
    </row>
    <row r="89" spans="31:33">
      <c r="AE89" s="583">
        <v>88</v>
      </c>
      <c r="AF89" s="586">
        <v>150</v>
      </c>
      <c r="AG89" s="583" t="s">
        <v>489</v>
      </c>
    </row>
    <row r="90" spans="31:33">
      <c r="AE90" s="583">
        <v>89</v>
      </c>
      <c r="AF90" s="586">
        <v>152</v>
      </c>
      <c r="AG90" s="583" t="s">
        <v>490</v>
      </c>
    </row>
    <row r="91" spans="31:33">
      <c r="AE91" s="583">
        <v>90</v>
      </c>
      <c r="AF91" s="586">
        <v>154</v>
      </c>
      <c r="AG91" s="583" t="s">
        <v>491</v>
      </c>
    </row>
    <row r="92" spans="31:33">
      <c r="AE92" s="583">
        <v>91</v>
      </c>
      <c r="AF92" s="586">
        <v>157</v>
      </c>
      <c r="AG92" s="583" t="s">
        <v>492</v>
      </c>
    </row>
    <row r="93" spans="31:33">
      <c r="AE93" s="583">
        <v>92</v>
      </c>
      <c r="AF93" s="586">
        <v>159</v>
      </c>
      <c r="AG93" s="583" t="s">
        <v>493</v>
      </c>
    </row>
    <row r="94" spans="31:33">
      <c r="AE94" s="583">
        <v>93</v>
      </c>
      <c r="AF94" s="586">
        <v>162</v>
      </c>
      <c r="AG94" s="583" t="s">
        <v>494</v>
      </c>
    </row>
    <row r="95" spans="31:33">
      <c r="AE95" s="583">
        <v>94</v>
      </c>
      <c r="AF95" s="586">
        <v>164</v>
      </c>
      <c r="AG95" s="583" t="s">
        <v>495</v>
      </c>
    </row>
    <row r="96" spans="31:33">
      <c r="AE96" s="583">
        <v>95</v>
      </c>
      <c r="AF96" s="586">
        <v>167</v>
      </c>
      <c r="AG96" s="583" t="s">
        <v>496</v>
      </c>
    </row>
    <row r="97" spans="31:33">
      <c r="AE97" s="583">
        <v>96</v>
      </c>
      <c r="AF97" s="586">
        <v>169</v>
      </c>
      <c r="AG97" s="583" t="s">
        <v>497</v>
      </c>
    </row>
    <row r="98" spans="31:33">
      <c r="AE98" s="583">
        <v>97</v>
      </c>
      <c r="AF98" s="586">
        <v>172</v>
      </c>
      <c r="AG98" s="583" t="s">
        <v>498</v>
      </c>
    </row>
    <row r="99" spans="31:33">
      <c r="AE99" s="583">
        <v>98</v>
      </c>
      <c r="AF99" s="586">
        <v>174</v>
      </c>
      <c r="AG99" s="583" t="s">
        <v>499</v>
      </c>
    </row>
    <row r="100" spans="31:33">
      <c r="AE100" s="583">
        <v>99</v>
      </c>
      <c r="AF100" s="586">
        <v>177</v>
      </c>
      <c r="AG100" s="583" t="s">
        <v>500</v>
      </c>
    </row>
    <row r="101" spans="31:33">
      <c r="AE101" s="583">
        <v>100</v>
      </c>
      <c r="AF101" s="586">
        <v>179</v>
      </c>
      <c r="AG101" s="583" t="s">
        <v>501</v>
      </c>
    </row>
    <row r="102" spans="31:33">
      <c r="AE102" s="583">
        <v>101</v>
      </c>
      <c r="AF102" s="586">
        <v>182</v>
      </c>
      <c r="AG102" s="583" t="s">
        <v>502</v>
      </c>
    </row>
    <row r="103" spans="31:33">
      <c r="AE103" s="583">
        <v>102</v>
      </c>
      <c r="AF103" s="586">
        <v>184</v>
      </c>
      <c r="AG103" s="583" t="s">
        <v>503</v>
      </c>
    </row>
    <row r="104" spans="31:33">
      <c r="AE104" s="583">
        <v>103</v>
      </c>
      <c r="AF104" s="586">
        <v>187</v>
      </c>
      <c r="AG104" s="583" t="s">
        <v>504</v>
      </c>
    </row>
    <row r="105" spans="31:33">
      <c r="AE105" s="583">
        <v>104</v>
      </c>
      <c r="AF105" s="586">
        <v>190</v>
      </c>
      <c r="AG105" s="583" t="s">
        <v>505</v>
      </c>
    </row>
    <row r="106" spans="31:33">
      <c r="AE106" s="583">
        <v>105</v>
      </c>
      <c r="AF106" s="586">
        <v>288</v>
      </c>
      <c r="AG106" s="583" t="s">
        <v>506</v>
      </c>
    </row>
    <row r="107" spans="31:33">
      <c r="AE107" s="583">
        <v>106</v>
      </c>
      <c r="AF107" s="586">
        <v>294</v>
      </c>
      <c r="AG107" s="583" t="s">
        <v>507</v>
      </c>
    </row>
    <row r="108" spans="31:33">
      <c r="AE108" s="583">
        <v>107</v>
      </c>
      <c r="AF108" s="586">
        <v>300</v>
      </c>
      <c r="AG108" s="583" t="s">
        <v>508</v>
      </c>
    </row>
    <row r="109" spans="31:33">
      <c r="AE109" s="583">
        <v>108</v>
      </c>
      <c r="AF109" s="586">
        <v>307</v>
      </c>
      <c r="AG109" s="583" t="s">
        <v>509</v>
      </c>
    </row>
    <row r="110" spans="31:33">
      <c r="AE110" s="583">
        <v>109</v>
      </c>
      <c r="AF110" s="586">
        <v>324</v>
      </c>
      <c r="AG110" s="583" t="s">
        <v>510</v>
      </c>
    </row>
    <row r="111" spans="31:33">
      <c r="AE111" s="583">
        <v>110</v>
      </c>
      <c r="AF111" s="586">
        <v>398</v>
      </c>
      <c r="AG111" s="583" t="s">
        <v>511</v>
      </c>
    </row>
    <row r="112" spans="31:33">
      <c r="AE112" s="583">
        <v>111</v>
      </c>
      <c r="AF112" s="586">
        <v>402</v>
      </c>
      <c r="AG112" s="583" t="s">
        <v>512</v>
      </c>
    </row>
    <row r="113" spans="31:33">
      <c r="AE113" s="583">
        <v>112</v>
      </c>
      <c r="AF113" s="586">
        <v>411</v>
      </c>
      <c r="AG113" s="583" t="s">
        <v>513</v>
      </c>
    </row>
    <row r="114" spans="31:33">
      <c r="AE114" s="583">
        <v>113</v>
      </c>
      <c r="AF114" s="586">
        <v>472</v>
      </c>
      <c r="AG114" s="583" t="s">
        <v>514</v>
      </c>
    </row>
    <row r="115" spans="31:33">
      <c r="AE115" s="583">
        <v>114</v>
      </c>
      <c r="AF115" s="586">
        <v>508</v>
      </c>
      <c r="AG115" s="583" t="s">
        <v>515</v>
      </c>
    </row>
    <row r="116" spans="31:33">
      <c r="AE116" s="583">
        <v>115</v>
      </c>
      <c r="AF116" s="586">
        <v>512</v>
      </c>
      <c r="AG116" s="583" t="s">
        <v>516</v>
      </c>
    </row>
    <row r="117" spans="31:33">
      <c r="AE117" s="583">
        <v>116</v>
      </c>
      <c r="AF117" s="586">
        <v>514</v>
      </c>
      <c r="AG117" s="583" t="s">
        <v>517</v>
      </c>
    </row>
    <row r="118" spans="31:33">
      <c r="AE118" s="583">
        <v>117</v>
      </c>
      <c r="AF118" s="586">
        <v>517</v>
      </c>
      <c r="AG118" s="583" t="s">
        <v>518</v>
      </c>
    </row>
    <row r="119" spans="31:33">
      <c r="AE119" s="583">
        <v>118</v>
      </c>
      <c r="AF119" s="586">
        <v>525</v>
      </c>
      <c r="AG119" s="583" t="s">
        <v>519</v>
      </c>
    </row>
    <row r="120" spans="31:33">
      <c r="AE120" s="583">
        <v>119</v>
      </c>
      <c r="AF120" s="586">
        <v>530</v>
      </c>
      <c r="AG120" s="583" t="s">
        <v>520</v>
      </c>
    </row>
    <row r="121" spans="31:33">
      <c r="AE121" s="583">
        <v>120</v>
      </c>
      <c r="AF121" s="586">
        <v>533</v>
      </c>
      <c r="AG121" s="583" t="s">
        <v>521</v>
      </c>
    </row>
    <row r="122" spans="31:33">
      <c r="AE122" s="583">
        <v>121</v>
      </c>
      <c r="AF122" s="586">
        <v>537</v>
      </c>
      <c r="AG122" s="583" t="s">
        <v>522</v>
      </c>
    </row>
    <row r="123" spans="31:33">
      <c r="AE123" s="583">
        <v>122</v>
      </c>
      <c r="AF123" s="586">
        <v>542</v>
      </c>
      <c r="AG123" s="583" t="s">
        <v>523</v>
      </c>
    </row>
    <row r="124" spans="31:33">
      <c r="AE124" s="583">
        <v>123</v>
      </c>
      <c r="AF124" s="586">
        <v>562</v>
      </c>
      <c r="AG124" s="583" t="s">
        <v>524</v>
      </c>
    </row>
    <row r="125" spans="31:33">
      <c r="AE125" s="583">
        <v>124</v>
      </c>
      <c r="AF125" s="586">
        <v>566</v>
      </c>
      <c r="AG125" s="583" t="s">
        <v>525</v>
      </c>
    </row>
    <row r="126" spans="31:33">
      <c r="AE126" s="583">
        <v>125</v>
      </c>
      <c r="AF126" s="586">
        <v>570</v>
      </c>
      <c r="AG126" s="583" t="s">
        <v>526</v>
      </c>
    </row>
    <row r="127" spans="31:33">
      <c r="AE127" s="583">
        <v>126</v>
      </c>
      <c r="AF127" s="586">
        <v>573</v>
      </c>
      <c r="AG127" s="583" t="s">
        <v>527</v>
      </c>
    </row>
    <row r="128" spans="31:33">
      <c r="AE128" s="583">
        <v>127</v>
      </c>
      <c r="AF128" s="586">
        <v>578</v>
      </c>
      <c r="AG128" s="583" t="s">
        <v>528</v>
      </c>
    </row>
    <row r="129" spans="31:33">
      <c r="AE129" s="583">
        <v>128</v>
      </c>
      <c r="AF129" s="586">
        <v>583</v>
      </c>
      <c r="AG129" s="583" t="s">
        <v>529</v>
      </c>
    </row>
    <row r="130" spans="31:33">
      <c r="AE130" s="583">
        <v>129</v>
      </c>
      <c r="AF130" s="586">
        <v>587</v>
      </c>
      <c r="AG130" s="583" t="s">
        <v>530</v>
      </c>
    </row>
    <row r="131" spans="31:33">
      <c r="AE131" s="583">
        <v>130</v>
      </c>
      <c r="AF131" s="586">
        <v>591</v>
      </c>
      <c r="AG131" s="583" t="s">
        <v>531</v>
      </c>
    </row>
    <row r="132" spans="31:33">
      <c r="AE132" s="583">
        <v>131</v>
      </c>
      <c r="AF132" s="586">
        <v>596</v>
      </c>
      <c r="AG132" s="583" t="s">
        <v>532</v>
      </c>
    </row>
    <row r="133" spans="31:33">
      <c r="AE133" s="583">
        <v>132</v>
      </c>
      <c r="AF133" s="586">
        <v>1303</v>
      </c>
      <c r="AG133" s="583" t="s">
        <v>533</v>
      </c>
    </row>
    <row r="134" spans="31:33">
      <c r="AE134" s="583">
        <v>133</v>
      </c>
      <c r="AF134" s="586">
        <v>1360</v>
      </c>
      <c r="AG134" s="583" t="s">
        <v>534</v>
      </c>
    </row>
    <row r="135" spans="31:33">
      <c r="AE135" s="583">
        <v>134</v>
      </c>
      <c r="AF135" s="586">
        <v>1341</v>
      </c>
      <c r="AG135" s="583" t="s">
        <v>535</v>
      </c>
    </row>
    <row r="136" spans="31:33">
      <c r="AE136" s="583">
        <v>135</v>
      </c>
      <c r="AF136" s="586">
        <v>1358</v>
      </c>
      <c r="AG136" s="583" t="s">
        <v>536</v>
      </c>
    </row>
    <row r="137" spans="31:33">
      <c r="AE137" s="583">
        <v>136</v>
      </c>
      <c r="AF137" s="586">
        <v>1356</v>
      </c>
      <c r="AG137" s="583" t="s">
        <v>537</v>
      </c>
    </row>
    <row r="138" spans="31:33">
      <c r="AE138" s="583">
        <v>137</v>
      </c>
      <c r="AF138" s="586">
        <v>1310</v>
      </c>
      <c r="AG138" s="583" t="s">
        <v>538</v>
      </c>
    </row>
    <row r="139" spans="31:33">
      <c r="AE139" s="583">
        <v>138</v>
      </c>
      <c r="AF139" s="586">
        <v>1311</v>
      </c>
      <c r="AG139" s="583" t="s">
        <v>539</v>
      </c>
    </row>
    <row r="140" spans="31:33">
      <c r="AE140" s="583">
        <v>139</v>
      </c>
      <c r="AF140" s="586">
        <v>1349</v>
      </c>
      <c r="AG140" s="583" t="s">
        <v>540</v>
      </c>
    </row>
    <row r="141" spans="31:33">
      <c r="AE141" s="583">
        <v>140</v>
      </c>
      <c r="AF141" s="586">
        <v>1327</v>
      </c>
      <c r="AG141" s="583" t="s">
        <v>541</v>
      </c>
    </row>
    <row r="142" spans="31:33">
      <c r="AE142" s="583">
        <v>141</v>
      </c>
      <c r="AF142" s="586">
        <v>1336</v>
      </c>
      <c r="AG142" s="583" t="s">
        <v>542</v>
      </c>
    </row>
    <row r="143" spans="31:33">
      <c r="AE143" s="583">
        <v>142</v>
      </c>
      <c r="AF143" s="586">
        <v>1319</v>
      </c>
      <c r="AG143" s="583" t="s">
        <v>543</v>
      </c>
    </row>
    <row r="144" spans="31:33">
      <c r="AE144" s="583">
        <v>143</v>
      </c>
      <c r="AF144" s="636">
        <v>1346</v>
      </c>
      <c r="AG144" s="583" t="s">
        <v>544</v>
      </c>
    </row>
  </sheetData>
  <sheetProtection algorithmName="SHA-512" hashValue="WYcdv07nH2ItXXvRcU3fIqHM/MOuKp3JJGmpUGH44hnUtlxcFbZVBsq7xAtqNBQRqMjo0r0qgBiiA/MK6ZsNGw==" saltValue="LbRGIIsDbBKYHbsOAcU6xQ==" spinCount="100000" sheet="1" objects="1" scenarios="1"/>
  <mergeCells count="1">
    <mergeCell ref="B13:L13"/>
  </mergeCells>
  <phoneticPr fontId="2"/>
  <hyperlinks>
    <hyperlink ref="F6" r:id="rId1" display="gyoumukanrika.bm@twmu.ac.jp" xr:uid="{1BF78E42-F540-483C-9FD3-B4831C29BFD0}"/>
    <hyperlink ref="B16" location="'基本情報シート(※ここから入力作成始めてください)'!A1" display="基本情報シートに戻る" xr:uid="{306C6670-4A04-41EE-8F83-005F71FFFCFE}"/>
    <hyperlink ref="B17" location="チェックリスト!A1" display="チェックリストに戻る" xr:uid="{1AB85D88-A419-48E5-8F79-AE5088372F2D}"/>
    <hyperlink ref="B15" location="'別紙1-2 '!Print_Area" display="別紙1-2に戻る" xr:uid="{18418413-564E-47AB-9D61-8E9B4B4DCFC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6989E-A4E4-4B95-88B1-5BA1C4ED6D59}">
  <sheetPr>
    <tabColor rgb="FFFF0000"/>
  </sheetPr>
  <dimension ref="A1:AH39"/>
  <sheetViews>
    <sheetView view="pageBreakPreview" zoomScaleNormal="100" zoomScaleSheetLayoutView="100" workbookViewId="0">
      <selection activeCell="AH2" sqref="AH2"/>
    </sheetView>
  </sheetViews>
  <sheetFormatPr defaultColWidth="3" defaultRowHeight="18.600000000000001" customHeight="1"/>
  <cols>
    <col min="1" max="1" width="3" style="109"/>
    <col min="2" max="25" width="2.375" style="109" customWidth="1"/>
    <col min="26" max="26" width="2.625" style="109" customWidth="1"/>
    <col min="27" max="27" width="2.75" style="109" customWidth="1"/>
    <col min="28" max="28" width="5.25" style="109" customWidth="1"/>
    <col min="29" max="30" width="4.625" style="109" customWidth="1"/>
    <col min="31" max="32" width="6.75" style="109" customWidth="1"/>
    <col min="33" max="43" width="2.25" style="109" customWidth="1"/>
    <col min="44" max="16384" width="3" style="109"/>
  </cols>
  <sheetData>
    <row r="1" spans="1:34" ht="18.600000000000001" customHeight="1">
      <c r="A1" s="108"/>
      <c r="B1" s="749" t="s">
        <v>218</v>
      </c>
      <c r="C1" s="750"/>
      <c r="D1" s="750"/>
      <c r="E1" s="750"/>
      <c r="F1" s="750"/>
      <c r="G1" s="750"/>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H1" s="156" t="s">
        <v>332</v>
      </c>
    </row>
    <row r="2" spans="1:34" ht="18.600000000000001" customHeight="1">
      <c r="A2" s="108"/>
      <c r="B2" s="749" t="s">
        <v>233</v>
      </c>
      <c r="C2" s="750"/>
      <c r="D2" s="750"/>
      <c r="E2" s="750"/>
      <c r="F2" s="750"/>
      <c r="G2" s="750"/>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H2" s="157" t="s">
        <v>604</v>
      </c>
    </row>
    <row r="3" spans="1:34" ht="18.600000000000001" customHeight="1">
      <c r="A3" s="108"/>
      <c r="B3" s="108"/>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753" t="str">
        <f>IF('基本情報シート(※ここから入力作成始めてください)'!D43="","記号番号",'基本情報シート(※ここから入力作成始めてください)'!D43)</f>
        <v>記号番号</v>
      </c>
      <c r="AD3" s="753"/>
      <c r="AE3" s="753"/>
      <c r="AF3" s="753"/>
    </row>
    <row r="4" spans="1:34" ht="18.600000000000001" customHeight="1">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757" t="str">
        <f>IF('基本情報シート(※ここから入力作成始めてください)'!D44="","",'基本情報シート(※ここから入力作成始めてください)'!D44)</f>
        <v/>
      </c>
      <c r="AD4" s="757"/>
      <c r="AE4" s="757"/>
      <c r="AF4" s="757"/>
    </row>
    <row r="5" spans="1:34" ht="18.600000000000001" customHeight="1">
      <c r="A5" s="108"/>
      <c r="B5" s="751" t="s">
        <v>234</v>
      </c>
      <c r="C5" s="751"/>
      <c r="D5" s="751"/>
      <c r="E5" s="751"/>
      <c r="F5" s="751"/>
      <c r="G5" s="751"/>
      <c r="H5" s="751"/>
      <c r="I5" s="751"/>
      <c r="J5" s="108"/>
      <c r="K5" s="108"/>
      <c r="L5" s="108"/>
      <c r="M5" s="108"/>
      <c r="N5" s="108"/>
      <c r="O5" s="108"/>
      <c r="P5" s="108"/>
      <c r="Q5" s="108"/>
      <c r="R5" s="108"/>
      <c r="S5" s="108"/>
      <c r="T5" s="108"/>
      <c r="U5" s="108"/>
      <c r="V5" s="108"/>
      <c r="W5" s="108"/>
      <c r="X5" s="108"/>
      <c r="Y5" s="108"/>
      <c r="Z5" s="108"/>
      <c r="AA5" s="108"/>
      <c r="AB5" s="108"/>
      <c r="AC5" s="108"/>
      <c r="AD5" s="108"/>
      <c r="AE5" s="108"/>
      <c r="AF5" s="108"/>
      <c r="AG5" s="758"/>
      <c r="AH5" s="759"/>
    </row>
    <row r="6" spans="1:34" ht="18.600000000000001" customHeight="1">
      <c r="A6" s="108"/>
      <c r="B6" s="111"/>
      <c r="C6" s="108"/>
      <c r="D6" s="108"/>
      <c r="E6" s="108"/>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row>
    <row r="7" spans="1:34" ht="18.600000000000001" customHeight="1">
      <c r="A7" s="108"/>
      <c r="B7" s="108"/>
      <c r="C7" s="108"/>
      <c r="D7" s="108"/>
      <c r="E7" s="108"/>
      <c r="F7" s="108"/>
      <c r="G7" s="108"/>
      <c r="H7" s="108"/>
      <c r="I7" s="108"/>
      <c r="J7" s="108"/>
      <c r="K7" s="108"/>
      <c r="L7" s="108"/>
      <c r="M7" s="108"/>
      <c r="N7" s="108"/>
      <c r="O7" s="108"/>
      <c r="P7" s="108"/>
      <c r="Q7" s="108"/>
      <c r="R7" s="108"/>
      <c r="S7" s="108"/>
      <c r="T7" s="752" t="s">
        <v>236</v>
      </c>
      <c r="U7" s="752"/>
      <c r="V7" s="752"/>
      <c r="W7" s="752"/>
      <c r="X7" s="752"/>
      <c r="Y7" s="752"/>
      <c r="Z7" s="752"/>
      <c r="AB7" s="756">
        <f>IF('基本情報シート(※ここから入力作成始めてください)'!E11="☑",'基本情報シート(※ここから入力作成始めてください)'!D18,'基本情報シート(※ここから入力作成始めてください)'!D8)</f>
        <v>0</v>
      </c>
      <c r="AC7" s="756"/>
      <c r="AD7" s="756"/>
      <c r="AE7" s="756"/>
      <c r="AF7" s="756"/>
    </row>
    <row r="8" spans="1:34" ht="18.600000000000001" customHeight="1">
      <c r="A8" s="108"/>
      <c r="B8" s="111"/>
      <c r="C8" s="108"/>
      <c r="D8" s="108"/>
      <c r="E8" s="108"/>
      <c r="F8" s="108"/>
      <c r="G8" s="108"/>
      <c r="H8" s="108"/>
      <c r="I8" s="108"/>
      <c r="J8" s="108"/>
      <c r="K8" s="108"/>
      <c r="L8" s="108"/>
      <c r="M8" s="108"/>
      <c r="N8" s="108"/>
      <c r="O8" s="108"/>
      <c r="P8" s="108"/>
      <c r="Q8" s="108"/>
      <c r="R8" s="108"/>
      <c r="S8" s="108"/>
      <c r="T8" s="752" t="s">
        <v>237</v>
      </c>
      <c r="U8" s="752"/>
      <c r="V8" s="752"/>
      <c r="W8" s="752"/>
      <c r="X8" s="752"/>
      <c r="Y8" s="752"/>
      <c r="Z8" s="752"/>
      <c r="AA8" s="108"/>
      <c r="AB8" s="756">
        <f>IF('基本情報シート(※ここから入力作成始めてください)'!E11="☑",'基本情報シート(※ここから入力作成始めてください)'!D17,'基本情報シート(※ここから入力作成始めてください)'!D6)</f>
        <v>0</v>
      </c>
      <c r="AC8" s="756"/>
      <c r="AD8" s="756"/>
      <c r="AE8" s="756"/>
      <c r="AF8" s="756"/>
    </row>
    <row r="9" spans="1:34" ht="18" customHeight="1">
      <c r="A9" s="108"/>
      <c r="B9" s="108"/>
      <c r="C9" s="108"/>
      <c r="D9" s="108"/>
      <c r="E9" s="108"/>
      <c r="F9" s="108"/>
      <c r="G9" s="108"/>
      <c r="H9" s="108"/>
      <c r="I9" s="108"/>
      <c r="J9" s="108"/>
      <c r="K9" s="108"/>
      <c r="L9" s="108"/>
      <c r="M9" s="108"/>
      <c r="N9" s="108"/>
      <c r="O9" s="108"/>
      <c r="P9" s="108"/>
      <c r="Q9" s="108"/>
      <c r="R9" s="108"/>
      <c r="S9" s="108"/>
      <c r="T9" s="752" t="s">
        <v>608</v>
      </c>
      <c r="U9" s="752"/>
      <c r="V9" s="752"/>
      <c r="W9" s="752"/>
      <c r="X9" s="752"/>
      <c r="Y9" s="752"/>
      <c r="Z9" s="752"/>
      <c r="AB9" s="756" t="str">
        <f>IF('基本情報シート(※ここから入力作成始めてください)'!E11="☑",CONCATENATE('基本情報シート(※ここから入力作成始めてください)'!D19," ",'基本情報シート(※ここから入力作成始めてください)'!D20),CONCATENATE('基本情報シート(※ここから入力作成始めてください)'!D9,"　",'基本情報シート(※ここから入力作成始めてください)'!D10))</f>
        <v>　</v>
      </c>
      <c r="AC9" s="756"/>
      <c r="AD9" s="756"/>
      <c r="AE9" s="756"/>
      <c r="AF9" s="756"/>
    </row>
    <row r="10" spans="1:34" ht="18.600000000000001" customHeight="1">
      <c r="A10" s="108"/>
      <c r="B10" s="111"/>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row>
    <row r="11" spans="1:34" ht="18.600000000000001" customHeight="1">
      <c r="A11" s="108"/>
      <c r="B11" s="111"/>
      <c r="C11" s="108"/>
      <c r="D11" s="108"/>
      <c r="E11" s="108"/>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row>
    <row r="12" spans="1:34" ht="18.600000000000001" customHeight="1">
      <c r="A12" s="108"/>
      <c r="B12" s="108"/>
      <c r="C12" s="248"/>
      <c r="D12" s="248"/>
      <c r="E12" s="248"/>
      <c r="F12" s="248"/>
      <c r="G12" s="248"/>
      <c r="H12" s="752" t="s">
        <v>245</v>
      </c>
      <c r="I12" s="755"/>
      <c r="J12" s="755"/>
      <c r="K12" s="753">
        <f>'基本情報シート(※ここから入力作成始めてください)'!D1</f>
        <v>7</v>
      </c>
      <c r="L12" s="754"/>
      <c r="M12" s="751" t="s">
        <v>244</v>
      </c>
      <c r="N12" s="751"/>
      <c r="O12" s="751"/>
      <c r="P12" s="751"/>
      <c r="Q12" s="751"/>
      <c r="R12" s="751"/>
      <c r="S12" s="751"/>
      <c r="T12" s="751"/>
      <c r="U12" s="751"/>
      <c r="V12" s="751"/>
      <c r="W12" s="751"/>
      <c r="X12" s="751"/>
      <c r="Y12" s="751"/>
      <c r="Z12" s="751"/>
      <c r="AA12" s="751"/>
      <c r="AB12" s="751"/>
      <c r="AC12" s="751"/>
      <c r="AD12" s="751"/>
      <c r="AE12" s="751"/>
      <c r="AF12" s="751"/>
    </row>
    <row r="13" spans="1:34" ht="18.600000000000001" customHeight="1">
      <c r="A13" s="108"/>
      <c r="B13" s="248"/>
      <c r="C13" s="108"/>
      <c r="D13" s="108"/>
      <c r="E13" s="108"/>
      <c r="F13" s="108"/>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row>
    <row r="14" spans="1:34" ht="18.600000000000001" customHeight="1">
      <c r="A14" s="108"/>
      <c r="B14" s="24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row>
    <row r="15" spans="1:34" ht="18.600000000000001" customHeight="1">
      <c r="A15" s="108"/>
      <c r="B15" s="751" t="s">
        <v>238</v>
      </c>
      <c r="C15" s="751"/>
      <c r="D15" s="751"/>
      <c r="E15" s="751"/>
      <c r="F15" s="751"/>
      <c r="G15" s="751"/>
      <c r="H15" s="751"/>
      <c r="I15" s="751"/>
      <c r="J15" s="751"/>
      <c r="K15" s="751"/>
      <c r="L15" s="751"/>
      <c r="M15" s="751"/>
      <c r="N15" s="751"/>
      <c r="O15" s="751"/>
      <c r="P15" s="751"/>
      <c r="Q15" s="751"/>
      <c r="R15" s="751"/>
      <c r="S15" s="751"/>
      <c r="T15" s="751"/>
      <c r="U15" s="751"/>
      <c r="V15" s="751"/>
      <c r="W15" s="751"/>
      <c r="X15" s="751"/>
      <c r="Y15" s="751"/>
      <c r="Z15" s="751"/>
      <c r="AA15" s="751"/>
      <c r="AB15" s="108"/>
      <c r="AC15" s="108"/>
      <c r="AD15" s="108"/>
      <c r="AE15" s="108"/>
      <c r="AF15" s="108"/>
    </row>
    <row r="16" spans="1:34" ht="18.600000000000001" customHeight="1">
      <c r="A16" s="108"/>
      <c r="B16" s="111"/>
      <c r="C16" s="108"/>
      <c r="D16" s="108"/>
      <c r="E16" s="108"/>
      <c r="F16" s="108"/>
      <c r="G16" s="108"/>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row>
    <row r="17" spans="1:32" ht="18.600000000000001" customHeight="1">
      <c r="A17" s="108"/>
      <c r="B17" s="753" t="s">
        <v>219</v>
      </c>
      <c r="C17" s="753"/>
      <c r="D17" s="753"/>
      <c r="E17" s="753"/>
      <c r="F17" s="753"/>
      <c r="G17" s="753"/>
      <c r="H17" s="753"/>
      <c r="I17" s="753"/>
      <c r="J17" s="753"/>
      <c r="K17" s="753"/>
      <c r="L17" s="753"/>
      <c r="M17" s="753"/>
      <c r="N17" s="753"/>
      <c r="O17" s="753"/>
      <c r="P17" s="753"/>
      <c r="Q17" s="753"/>
      <c r="R17" s="753"/>
      <c r="S17" s="753"/>
      <c r="T17" s="753"/>
      <c r="U17" s="753"/>
      <c r="V17" s="753"/>
      <c r="W17" s="753"/>
      <c r="X17" s="753"/>
      <c r="Y17" s="753"/>
      <c r="Z17" s="753"/>
      <c r="AA17" s="753"/>
      <c r="AB17" s="753"/>
      <c r="AC17" s="753"/>
      <c r="AD17" s="753"/>
      <c r="AE17" s="753"/>
      <c r="AF17" s="753"/>
    </row>
    <row r="18" spans="1:32" ht="18.600000000000001" customHeight="1">
      <c r="A18" s="108"/>
      <c r="B18" s="111"/>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row>
    <row r="19" spans="1:32" ht="18.600000000000001" customHeight="1">
      <c r="A19" s="108"/>
      <c r="B19" s="249" t="s">
        <v>239</v>
      </c>
      <c r="C19" s="249"/>
      <c r="D19" s="249"/>
      <c r="E19" s="249"/>
      <c r="F19" s="249"/>
      <c r="G19" s="249"/>
      <c r="H19" s="249"/>
      <c r="I19" s="249"/>
      <c r="J19" s="249"/>
      <c r="K19" s="249"/>
      <c r="L19" s="249"/>
      <c r="M19" s="249" t="s">
        <v>240</v>
      </c>
      <c r="N19" s="249"/>
      <c r="O19" s="763">
        <f>'別紙1-1'!M11</f>
        <v>0</v>
      </c>
      <c r="P19" s="752"/>
      <c r="Q19" s="752"/>
      <c r="R19" s="752"/>
      <c r="S19" s="752"/>
      <c r="T19" s="752"/>
      <c r="U19" s="752"/>
      <c r="V19" s="752"/>
      <c r="W19" s="752"/>
      <c r="X19" s="249" t="s">
        <v>241</v>
      </c>
      <c r="Y19" s="249"/>
      <c r="Z19" s="108"/>
      <c r="AA19" s="108"/>
      <c r="AB19" s="108"/>
      <c r="AC19" s="108"/>
      <c r="AD19" s="108"/>
      <c r="AE19" s="108"/>
      <c r="AF19" s="108"/>
    </row>
    <row r="20" spans="1:32" ht="18.600000000000001" customHeight="1">
      <c r="A20" s="108"/>
      <c r="B20" s="749" t="s">
        <v>220</v>
      </c>
      <c r="C20" s="750"/>
      <c r="D20" s="750"/>
      <c r="E20" s="750"/>
      <c r="F20" s="750"/>
      <c r="G20" s="750"/>
      <c r="H20" s="750"/>
      <c r="I20" s="750"/>
      <c r="J20" s="750"/>
      <c r="K20" s="750"/>
      <c r="L20" s="750"/>
      <c r="M20" s="750"/>
      <c r="N20" s="750"/>
      <c r="O20" s="750"/>
      <c r="P20" s="108"/>
      <c r="Q20" s="108"/>
      <c r="R20" s="108"/>
      <c r="S20" s="108"/>
      <c r="T20" s="108"/>
      <c r="U20" s="108"/>
      <c r="V20" s="108"/>
      <c r="W20" s="108"/>
      <c r="X20" s="108"/>
      <c r="Y20" s="108"/>
      <c r="Z20" s="108"/>
      <c r="AA20" s="108"/>
      <c r="AB20" s="108"/>
      <c r="AC20" s="108"/>
      <c r="AD20" s="108"/>
      <c r="AE20" s="108"/>
      <c r="AF20" s="108"/>
    </row>
    <row r="21" spans="1:32" ht="18.600000000000001" customHeight="1">
      <c r="A21" s="108"/>
      <c r="B21" s="108" t="s">
        <v>221</v>
      </c>
      <c r="C21" s="108"/>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row>
    <row r="22" spans="1:32" ht="18.600000000000001" customHeight="1">
      <c r="A22" s="108"/>
      <c r="B22" s="749" t="s">
        <v>222</v>
      </c>
      <c r="C22" s="750"/>
      <c r="D22" s="750"/>
      <c r="E22" s="750"/>
      <c r="F22" s="750"/>
      <c r="G22" s="750"/>
      <c r="H22" s="750"/>
      <c r="I22" s="750"/>
      <c r="J22" s="750"/>
      <c r="K22" s="750"/>
      <c r="L22" s="750"/>
      <c r="M22" s="750"/>
      <c r="N22" s="750"/>
      <c r="O22" s="750"/>
      <c r="P22" s="750"/>
      <c r="Q22" s="750"/>
      <c r="R22" s="750"/>
      <c r="S22" s="750"/>
      <c r="T22" s="108"/>
      <c r="U22" s="108"/>
      <c r="V22" s="108"/>
      <c r="W22" s="108"/>
      <c r="X22" s="108"/>
      <c r="Y22" s="108"/>
      <c r="Z22" s="108"/>
      <c r="AA22" s="108"/>
      <c r="AB22" s="108"/>
      <c r="AC22" s="108"/>
      <c r="AD22" s="108"/>
      <c r="AE22" s="108"/>
      <c r="AF22" s="108"/>
    </row>
    <row r="23" spans="1:32" ht="18.600000000000001" customHeight="1">
      <c r="A23" s="108"/>
      <c r="B23" s="749" t="s">
        <v>223</v>
      </c>
      <c r="C23" s="750"/>
      <c r="D23" s="750"/>
      <c r="E23" s="750"/>
      <c r="F23" s="750"/>
      <c r="G23" s="750"/>
      <c r="H23" s="750"/>
      <c r="I23" s="750"/>
      <c r="J23" s="750"/>
      <c r="K23" s="750"/>
      <c r="L23" s="750"/>
      <c r="M23" s="750"/>
      <c r="N23" s="750"/>
      <c r="O23" s="750"/>
      <c r="P23" s="750"/>
      <c r="Q23" s="750"/>
      <c r="R23" s="750"/>
      <c r="S23" s="750"/>
      <c r="T23" s="750"/>
      <c r="U23" s="108"/>
      <c r="V23" s="108"/>
      <c r="W23" s="108"/>
      <c r="X23" s="108"/>
      <c r="Y23" s="108"/>
      <c r="Z23" s="108"/>
      <c r="AA23" s="108"/>
      <c r="AB23" s="108"/>
      <c r="AC23" s="108"/>
      <c r="AD23" s="108"/>
      <c r="AE23" s="108"/>
      <c r="AF23" s="108"/>
    </row>
    <row r="24" spans="1:32" ht="18.600000000000001" customHeight="1">
      <c r="A24" s="108"/>
      <c r="B24" s="108" t="s">
        <v>242</v>
      </c>
      <c r="C24" s="108"/>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row>
    <row r="25" spans="1:32" ht="18.600000000000001" customHeight="1">
      <c r="A25" s="108"/>
      <c r="B25" s="749" t="s">
        <v>224</v>
      </c>
      <c r="C25" s="750"/>
      <c r="D25" s="750"/>
      <c r="E25" s="750"/>
      <c r="F25" s="750"/>
      <c r="G25" s="750"/>
      <c r="H25" s="750"/>
      <c r="I25" s="750"/>
      <c r="J25" s="750"/>
      <c r="K25" s="750"/>
      <c r="L25" s="750"/>
      <c r="M25" s="750"/>
      <c r="N25" s="750"/>
      <c r="O25" s="750"/>
      <c r="P25" s="750"/>
      <c r="Q25" s="750"/>
      <c r="R25" s="750"/>
      <c r="S25" s="750"/>
      <c r="T25" s="750"/>
      <c r="U25" s="760"/>
      <c r="V25" s="760"/>
      <c r="W25" s="760"/>
      <c r="X25" s="760"/>
      <c r="Y25" s="760"/>
      <c r="Z25" s="760"/>
      <c r="AA25" s="760"/>
      <c r="AB25" s="760"/>
      <c r="AC25" s="760"/>
      <c r="AD25" s="760"/>
      <c r="AE25" s="760"/>
      <c r="AF25" s="760"/>
    </row>
    <row r="26" spans="1:32" ht="18.600000000000001" customHeight="1">
      <c r="A26" s="108"/>
      <c r="B26" s="749" t="s">
        <v>225</v>
      </c>
      <c r="C26" s="750"/>
      <c r="D26" s="750"/>
      <c r="E26" s="750"/>
      <c r="F26" s="750"/>
      <c r="G26" s="750"/>
      <c r="H26" s="750"/>
      <c r="I26" s="750"/>
      <c r="J26" s="750"/>
      <c r="K26" s="750"/>
      <c r="L26" s="750"/>
      <c r="M26" s="750"/>
      <c r="N26" s="750"/>
      <c r="O26" s="750"/>
      <c r="P26" s="750"/>
      <c r="Q26" s="750"/>
      <c r="R26" s="750"/>
      <c r="S26" s="750"/>
      <c r="T26" s="750"/>
      <c r="U26" s="760"/>
      <c r="V26" s="760"/>
      <c r="W26" s="760"/>
      <c r="X26" s="760"/>
      <c r="Y26" s="760"/>
      <c r="Z26" s="760"/>
      <c r="AA26" s="760"/>
      <c r="AB26" s="760"/>
      <c r="AC26" s="760"/>
      <c r="AD26" s="760"/>
      <c r="AE26" s="760"/>
      <c r="AF26" s="760"/>
    </row>
    <row r="27" spans="1:32" ht="18.600000000000001" customHeight="1">
      <c r="A27" s="108"/>
      <c r="B27" s="749" t="s">
        <v>711</v>
      </c>
      <c r="C27" s="750"/>
      <c r="D27" s="750"/>
      <c r="E27" s="750"/>
      <c r="F27" s="750"/>
      <c r="G27" s="750"/>
      <c r="H27" s="750"/>
      <c r="I27" s="750"/>
      <c r="J27" s="750"/>
      <c r="K27" s="750"/>
      <c r="L27" s="750"/>
      <c r="M27" s="750"/>
      <c r="N27" s="750"/>
      <c r="O27" s="750"/>
      <c r="P27" s="750"/>
      <c r="Q27" s="750"/>
      <c r="R27" s="750"/>
      <c r="S27" s="750"/>
      <c r="T27" s="750"/>
      <c r="U27" s="760"/>
      <c r="V27" s="760"/>
      <c r="W27" s="760"/>
      <c r="X27" s="760"/>
      <c r="Y27" s="760"/>
      <c r="Z27" s="760"/>
      <c r="AA27" s="760"/>
      <c r="AB27" s="760"/>
      <c r="AC27" s="760"/>
      <c r="AD27" s="760"/>
      <c r="AE27" s="760"/>
      <c r="AF27" s="760"/>
    </row>
    <row r="28" spans="1:32" ht="18.600000000000001" customHeight="1">
      <c r="A28" s="108"/>
      <c r="B28" s="750" t="s">
        <v>226</v>
      </c>
      <c r="C28" s="760"/>
      <c r="D28" s="760"/>
      <c r="E28" s="760"/>
      <c r="F28" s="760"/>
      <c r="G28" s="760"/>
      <c r="H28" s="760"/>
      <c r="I28" s="760"/>
      <c r="J28" s="760"/>
      <c r="K28" s="760"/>
      <c r="L28" s="760"/>
      <c r="M28" s="760"/>
      <c r="N28" s="760"/>
      <c r="O28" s="760"/>
      <c r="P28" s="760"/>
      <c r="Q28" s="760"/>
      <c r="R28" s="760"/>
      <c r="S28" s="760"/>
      <c r="T28" s="760"/>
      <c r="U28" s="760"/>
      <c r="V28" s="760"/>
      <c r="W28" s="760"/>
      <c r="X28" s="760"/>
      <c r="Y28" s="760"/>
      <c r="Z28" s="760"/>
      <c r="AA28" s="760"/>
      <c r="AB28" s="760"/>
      <c r="AC28" s="760"/>
      <c r="AD28" s="760"/>
      <c r="AE28" s="760"/>
      <c r="AF28" s="760"/>
    </row>
    <row r="29" spans="1:32" ht="18.600000000000001" customHeight="1">
      <c r="A29" s="108"/>
      <c r="B29" s="108" t="s">
        <v>227</v>
      </c>
      <c r="C29" s="108"/>
      <c r="D29" s="108"/>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row>
    <row r="30" spans="1:32" ht="18.600000000000001" customHeight="1">
      <c r="A30" s="108"/>
      <c r="B30" s="108" t="s">
        <v>228</v>
      </c>
      <c r="C30" s="108"/>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row>
    <row r="31" spans="1:32" ht="18.600000000000001" customHeight="1">
      <c r="A31" s="108"/>
      <c r="B31" s="108" t="s">
        <v>735</v>
      </c>
      <c r="C31" s="108"/>
      <c r="D31" s="108"/>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row>
    <row r="32" spans="1:32" ht="18.600000000000001" customHeight="1">
      <c r="A32" s="108"/>
      <c r="B32" s="111" t="s">
        <v>229</v>
      </c>
      <c r="C32" s="108"/>
      <c r="D32" s="108"/>
      <c r="E32" s="108"/>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row>
    <row r="33" spans="1:32" ht="18.600000000000001" customHeight="1">
      <c r="A33" s="108"/>
      <c r="B33" s="111"/>
      <c r="C33" s="108"/>
      <c r="D33" s="108"/>
      <c r="E33" s="108"/>
      <c r="F33" s="108"/>
      <c r="G33" s="108"/>
      <c r="H33" s="108"/>
      <c r="I33" s="108"/>
      <c r="J33" s="108"/>
      <c r="K33" s="108"/>
      <c r="L33" s="108"/>
      <c r="M33" s="108"/>
      <c r="N33" s="108"/>
      <c r="O33" s="108"/>
      <c r="P33" s="108"/>
      <c r="Q33" s="108"/>
      <c r="R33" s="108"/>
      <c r="S33" s="108"/>
      <c r="T33" s="108"/>
      <c r="U33" s="108"/>
      <c r="V33" s="108"/>
      <c r="W33" s="108"/>
      <c r="X33" s="108"/>
      <c r="Y33" s="108"/>
      <c r="Z33" s="108"/>
      <c r="AA33" s="108"/>
      <c r="AB33" s="108"/>
      <c r="AC33" s="108"/>
      <c r="AD33" s="108"/>
      <c r="AE33" s="108"/>
      <c r="AF33" s="108"/>
    </row>
    <row r="34" spans="1:32" ht="18.600000000000001" customHeight="1">
      <c r="A34" s="108"/>
      <c r="B34" s="108"/>
      <c r="C34" s="108"/>
      <c r="D34" s="108"/>
      <c r="E34" s="108"/>
      <c r="F34" s="108"/>
      <c r="G34" s="108"/>
      <c r="H34" s="108"/>
      <c r="I34" s="108"/>
      <c r="J34" s="108"/>
      <c r="K34" s="108"/>
      <c r="L34" s="108"/>
      <c r="M34" s="108"/>
      <c r="N34" s="108"/>
      <c r="O34" s="108"/>
      <c r="P34" s="108"/>
      <c r="Q34" s="108"/>
      <c r="R34" s="108"/>
      <c r="S34" s="108"/>
      <c r="T34" s="108"/>
      <c r="U34" s="108"/>
      <c r="V34" s="749" t="s">
        <v>230</v>
      </c>
      <c r="W34" s="760"/>
      <c r="X34" s="760"/>
      <c r="Y34" s="760"/>
      <c r="Z34" s="760"/>
      <c r="AA34" s="760"/>
      <c r="AB34" s="760"/>
      <c r="AC34" s="761">
        <f>'基本情報シート(※ここから入力作成始めてください)'!D30</f>
        <v>0</v>
      </c>
      <c r="AD34" s="762"/>
      <c r="AE34" s="762"/>
      <c r="AF34" s="762"/>
    </row>
    <row r="35" spans="1:32" ht="18.600000000000001" customHeight="1">
      <c r="A35" s="108"/>
      <c r="B35" s="108"/>
      <c r="C35" s="108"/>
      <c r="D35" s="108"/>
      <c r="E35" s="108"/>
      <c r="F35" s="108"/>
      <c r="G35" s="108"/>
      <c r="H35" s="108"/>
      <c r="I35" s="108"/>
      <c r="J35" s="108"/>
      <c r="K35" s="108"/>
      <c r="L35" s="108"/>
      <c r="M35" s="108"/>
      <c r="N35" s="108"/>
      <c r="O35" s="108"/>
      <c r="P35" s="108"/>
      <c r="Q35" s="108"/>
      <c r="R35" s="108"/>
      <c r="S35" s="108"/>
      <c r="T35" s="108"/>
      <c r="U35" s="108"/>
      <c r="V35" s="749" t="s">
        <v>231</v>
      </c>
      <c r="W35" s="760"/>
      <c r="X35" s="760"/>
      <c r="Y35" s="760"/>
      <c r="Z35" s="760"/>
      <c r="AA35" s="760"/>
      <c r="AB35" s="760"/>
      <c r="AC35" s="761">
        <f>'基本情報シート(※ここから入力作成始めてください)'!D29</f>
        <v>0</v>
      </c>
      <c r="AD35" s="762"/>
      <c r="AE35" s="762"/>
      <c r="AF35" s="762"/>
    </row>
    <row r="36" spans="1:32" ht="18.600000000000001" customHeight="1">
      <c r="A36" s="108"/>
      <c r="B36" s="108"/>
      <c r="C36" s="108"/>
      <c r="D36" s="108"/>
      <c r="E36" s="108"/>
      <c r="F36" s="108"/>
      <c r="G36" s="108"/>
      <c r="H36" s="108"/>
      <c r="I36" s="108"/>
      <c r="J36" s="108"/>
      <c r="K36" s="108"/>
      <c r="L36" s="108"/>
      <c r="M36" s="108"/>
      <c r="N36" s="108"/>
      <c r="O36" s="108"/>
      <c r="P36" s="108"/>
      <c r="Q36" s="108"/>
      <c r="R36" s="108"/>
      <c r="S36" s="108"/>
      <c r="T36" s="108"/>
      <c r="U36" s="108"/>
      <c r="V36" s="108"/>
      <c r="W36" s="108"/>
      <c r="X36" s="749" t="s">
        <v>232</v>
      </c>
      <c r="Y36" s="760"/>
      <c r="Z36" s="760"/>
      <c r="AA36" s="760"/>
      <c r="AB36" s="760"/>
      <c r="AC36" s="761">
        <f>'基本情報シート(※ここから入力作成始めてください)'!D31</f>
        <v>0</v>
      </c>
      <c r="AD36" s="762"/>
      <c r="AE36" s="762"/>
      <c r="AF36" s="762"/>
    </row>
    <row r="37" spans="1:32" ht="18.600000000000001" customHeight="1">
      <c r="A37" s="108"/>
      <c r="B37" s="108"/>
      <c r="C37" s="108"/>
      <c r="D37" s="108"/>
      <c r="E37" s="108"/>
      <c r="F37" s="108"/>
      <c r="G37" s="108"/>
      <c r="H37" s="108"/>
      <c r="I37" s="108"/>
      <c r="J37" s="108"/>
      <c r="K37" s="108"/>
      <c r="L37" s="108"/>
      <c r="M37" s="108"/>
      <c r="N37" s="108"/>
      <c r="O37" s="108"/>
      <c r="P37" s="108"/>
      <c r="Q37" s="108"/>
      <c r="R37" s="108"/>
      <c r="S37" s="108"/>
      <c r="T37" s="108"/>
      <c r="U37" s="108"/>
      <c r="V37" s="108"/>
      <c r="W37" s="108"/>
      <c r="X37" s="749" t="s">
        <v>243</v>
      </c>
      <c r="Y37" s="760"/>
      <c r="Z37" s="760"/>
      <c r="AA37" s="760"/>
      <c r="AB37" s="760"/>
      <c r="AC37" s="761">
        <f>'基本情報シート(※ここから入力作成始めてください)'!D32</f>
        <v>0</v>
      </c>
      <c r="AD37" s="762"/>
      <c r="AE37" s="762"/>
      <c r="AF37" s="762"/>
    </row>
    <row r="38" spans="1:32" ht="18.600000000000001" customHeight="1">
      <c r="A38" s="108"/>
      <c r="B38" s="108"/>
      <c r="C38" s="108"/>
      <c r="D38" s="108"/>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row>
    <row r="39" spans="1:32" ht="18.600000000000001" customHeight="1">
      <c r="A39" s="108"/>
      <c r="B39" s="108"/>
      <c r="C39" s="108"/>
      <c r="D39" s="108"/>
      <c r="E39" s="108"/>
      <c r="F39" s="108"/>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108"/>
      <c r="AE39" s="108"/>
      <c r="AF39" s="108"/>
    </row>
  </sheetData>
  <sheetProtection algorithmName="SHA-512" hashValue="gpgraCD0KBWDBDBW7GxxfNU8Qns0azwMWJuHDvx1vKKX+2wGZrxyaPlQfU/rtjSrnz/mg1Of9NBHqsPZRH9poQ==" saltValue="+Y08QX8WR1Aux4sopiEePg==" spinCount="100000" sheet="1" objects="1" scenarios="1"/>
  <mergeCells count="33">
    <mergeCell ref="B25:AF25"/>
    <mergeCell ref="B28:AF28"/>
    <mergeCell ref="B27:AF27"/>
    <mergeCell ref="B26:AF26"/>
    <mergeCell ref="O19:W19"/>
    <mergeCell ref="B23:T23"/>
    <mergeCell ref="B22:S22"/>
    <mergeCell ref="X37:AB37"/>
    <mergeCell ref="AC37:AF37"/>
    <mergeCell ref="AC36:AF36"/>
    <mergeCell ref="AC35:AF35"/>
    <mergeCell ref="AC34:AF34"/>
    <mergeCell ref="V35:AB35"/>
    <mergeCell ref="X36:AB36"/>
    <mergeCell ref="V34:AB34"/>
    <mergeCell ref="AG5:AH5"/>
    <mergeCell ref="M12:AF12"/>
    <mergeCell ref="AB9:AF9"/>
    <mergeCell ref="AB8:AF8"/>
    <mergeCell ref="T7:Z7"/>
    <mergeCell ref="B1:G1"/>
    <mergeCell ref="B2:G2"/>
    <mergeCell ref="B5:I5"/>
    <mergeCell ref="B20:O20"/>
    <mergeCell ref="B15:AA15"/>
    <mergeCell ref="T8:Z8"/>
    <mergeCell ref="T9:Z9"/>
    <mergeCell ref="B17:AF17"/>
    <mergeCell ref="K12:L12"/>
    <mergeCell ref="H12:J12"/>
    <mergeCell ref="AB7:AF7"/>
    <mergeCell ref="AC3:AF3"/>
    <mergeCell ref="AC4:AF4"/>
  </mergeCells>
  <phoneticPr fontId="2"/>
  <hyperlinks>
    <hyperlink ref="AH1" location="チェックリスト!Print_Area" display="チェックリストに戻る" xr:uid="{B86520C7-4869-49E2-8880-1F3210815ADE}"/>
    <hyperlink ref="AH2" location="'基本情報シート(※ここから入力作成始めてください)'!A1" display="基本情報シートに戻る" xr:uid="{5EC47B51-1071-424A-8F33-782DE5DA5771}"/>
  </hyperlinks>
  <pageMargins left="0.70866141732283472" right="0.51181102362204722" top="0.74803149606299213" bottom="0.74803149606299213" header="0.31496062992125984" footer="0.31496062992125984"/>
  <pageSetup paperSize="9" scale="98"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1289F-8E45-40F5-8554-8FD28CB1B7E4}">
  <sheetPr>
    <tabColor indexed="32"/>
    <pageSetUpPr fitToPage="1"/>
  </sheetPr>
  <dimension ref="A1:T35"/>
  <sheetViews>
    <sheetView view="pageBreakPreview" zoomScale="55" zoomScaleNormal="55" zoomScaleSheetLayoutView="55" workbookViewId="0">
      <selection activeCell="O13" sqref="O13"/>
    </sheetView>
  </sheetViews>
  <sheetFormatPr defaultColWidth="9" defaultRowHeight="30"/>
  <cols>
    <col min="1" max="4" width="20.625" style="158" customWidth="1"/>
    <col min="5" max="5" width="20.75" style="158" customWidth="1"/>
    <col min="6" max="13" width="20.625" style="158" customWidth="1"/>
    <col min="14" max="14" width="13.75" style="158" customWidth="1"/>
    <col min="15" max="15" width="11.875" style="158" customWidth="1"/>
    <col min="16" max="16" width="5.875" style="158" bestFit="1" customWidth="1"/>
    <col min="17" max="18" width="9" style="158"/>
    <col min="19" max="19" width="19.75" style="158" customWidth="1"/>
    <col min="20" max="20" width="18.5" style="158" customWidth="1"/>
    <col min="21" max="16384" width="9" style="158"/>
  </cols>
  <sheetData>
    <row r="1" spans="1:16" ht="11.25" customHeight="1">
      <c r="A1" s="261"/>
      <c r="B1" s="255"/>
      <c r="C1" s="255"/>
      <c r="D1" s="255"/>
      <c r="E1" s="255"/>
      <c r="F1" s="255"/>
      <c r="G1" s="255"/>
      <c r="H1" s="255"/>
      <c r="I1" s="255"/>
      <c r="J1" s="255"/>
      <c r="K1" s="255"/>
      <c r="L1" s="255"/>
      <c r="M1" s="255"/>
      <c r="N1" s="255"/>
    </row>
    <row r="2" spans="1:16" ht="46.5" customHeight="1">
      <c r="A2" s="765" t="s">
        <v>63</v>
      </c>
      <c r="B2" s="765"/>
      <c r="C2" s="765"/>
      <c r="D2" s="765"/>
      <c r="E2" s="765"/>
      <c r="F2" s="765"/>
      <c r="G2" s="765"/>
      <c r="H2" s="765"/>
      <c r="I2" s="765"/>
      <c r="J2" s="765"/>
      <c r="K2" s="765"/>
      <c r="L2" s="765"/>
      <c r="M2" s="765"/>
      <c r="N2" s="765"/>
      <c r="O2" s="159" t="s">
        <v>332</v>
      </c>
    </row>
    <row r="3" spans="1:16" ht="14.25" customHeight="1">
      <c r="A3" s="771"/>
      <c r="B3" s="771"/>
      <c r="C3" s="771"/>
      <c r="D3" s="771"/>
      <c r="E3" s="771"/>
      <c r="F3" s="771"/>
      <c r="G3" s="771"/>
      <c r="H3" s="771"/>
      <c r="I3" s="771"/>
      <c r="J3" s="771"/>
      <c r="K3" s="771"/>
      <c r="L3" s="771"/>
      <c r="M3" s="771"/>
      <c r="N3" s="255"/>
    </row>
    <row r="4" spans="1:16" ht="35.25" customHeight="1" thickBot="1">
      <c r="A4" s="263"/>
      <c r="B4" s="255"/>
      <c r="C4" s="255"/>
      <c r="D4" s="255"/>
      <c r="E4" s="255"/>
      <c r="F4" s="255"/>
      <c r="G4" s="255"/>
      <c r="H4" s="255"/>
      <c r="I4" s="264" t="s">
        <v>0</v>
      </c>
      <c r="J4" s="764">
        <f>'基本情報シート(※ここから入力作成始めてください)'!D23</f>
        <v>0</v>
      </c>
      <c r="K4" s="764"/>
      <c r="L4" s="764"/>
      <c r="M4" s="764"/>
      <c r="N4" s="255"/>
      <c r="O4" s="160" t="s">
        <v>604</v>
      </c>
    </row>
    <row r="5" spans="1:16" ht="21" customHeight="1" thickBot="1">
      <c r="A5" s="255"/>
      <c r="B5" s="255"/>
      <c r="C5" s="255"/>
      <c r="D5" s="255"/>
      <c r="E5" s="255"/>
      <c r="F5" s="255"/>
      <c r="G5" s="255"/>
      <c r="H5" s="255"/>
      <c r="I5" s="255"/>
      <c r="J5" s="255"/>
      <c r="K5" s="255"/>
      <c r="L5" s="772"/>
      <c r="M5" s="772"/>
      <c r="N5" s="255"/>
    </row>
    <row r="6" spans="1:16" ht="40.5" customHeight="1" thickTop="1">
      <c r="A6" s="265"/>
      <c r="B6" s="266"/>
      <c r="C6" s="266"/>
      <c r="D6" s="266"/>
      <c r="E6" s="773" t="s">
        <v>5</v>
      </c>
      <c r="F6" s="774"/>
      <c r="G6" s="774"/>
      <c r="H6" s="774"/>
      <c r="I6" s="774"/>
      <c r="J6" s="774"/>
      <c r="K6" s="775"/>
      <c r="L6" s="266"/>
      <c r="M6" s="267"/>
      <c r="N6" s="255"/>
    </row>
    <row r="7" spans="1:16" ht="60" customHeight="1">
      <c r="A7" s="776" t="s">
        <v>3</v>
      </c>
      <c r="B7" s="770" t="s">
        <v>65</v>
      </c>
      <c r="C7" s="770" t="s">
        <v>4</v>
      </c>
      <c r="D7" s="779" t="s">
        <v>66</v>
      </c>
      <c r="E7" s="779" t="s">
        <v>82</v>
      </c>
      <c r="F7" s="270" t="s">
        <v>55</v>
      </c>
      <c r="G7" s="270" t="s">
        <v>56</v>
      </c>
      <c r="H7" s="766" t="s">
        <v>57</v>
      </c>
      <c r="I7" s="767"/>
      <c r="J7" s="768"/>
      <c r="K7" s="769" t="s">
        <v>1</v>
      </c>
      <c r="L7" s="770" t="s">
        <v>6</v>
      </c>
      <c r="M7" s="777" t="s">
        <v>67</v>
      </c>
      <c r="N7" s="255"/>
    </row>
    <row r="8" spans="1:16" ht="43.5" customHeight="1">
      <c r="A8" s="776"/>
      <c r="B8" s="770"/>
      <c r="C8" s="770"/>
      <c r="D8" s="770"/>
      <c r="E8" s="779"/>
      <c r="F8" s="268" t="s">
        <v>24</v>
      </c>
      <c r="G8" s="268" t="s">
        <v>24</v>
      </c>
      <c r="H8" s="269" t="s">
        <v>31</v>
      </c>
      <c r="I8" s="269" t="s">
        <v>32</v>
      </c>
      <c r="J8" s="268" t="s">
        <v>24</v>
      </c>
      <c r="K8" s="769"/>
      <c r="L8" s="770"/>
      <c r="M8" s="778"/>
      <c r="N8" s="253"/>
      <c r="O8" s="161"/>
    </row>
    <row r="9" spans="1:16" s="162" customFormat="1" ht="25.5" customHeight="1" thickBot="1">
      <c r="A9" s="271" t="s">
        <v>7</v>
      </c>
      <c r="B9" s="272" t="s">
        <v>8</v>
      </c>
      <c r="C9" s="272" t="s">
        <v>9</v>
      </c>
      <c r="D9" s="272" t="s">
        <v>10</v>
      </c>
      <c r="E9" s="272" t="s">
        <v>83</v>
      </c>
      <c r="F9" s="272" t="s">
        <v>84</v>
      </c>
      <c r="G9" s="272" t="s">
        <v>85</v>
      </c>
      <c r="H9" s="272" t="s">
        <v>86</v>
      </c>
      <c r="I9" s="272" t="s">
        <v>87</v>
      </c>
      <c r="J9" s="272" t="s">
        <v>88</v>
      </c>
      <c r="K9" s="273" t="s">
        <v>89</v>
      </c>
      <c r="L9" s="272" t="s">
        <v>90</v>
      </c>
      <c r="M9" s="274" t="s">
        <v>91</v>
      </c>
      <c r="N9" s="262"/>
    </row>
    <row r="10" spans="1:16" ht="46.5" customHeight="1" thickTop="1">
      <c r="A10" s="275" t="s">
        <v>11</v>
      </c>
      <c r="B10" s="276" t="s">
        <v>11</v>
      </c>
      <c r="C10" s="276" t="s">
        <v>11</v>
      </c>
      <c r="D10" s="276" t="s">
        <v>11</v>
      </c>
      <c r="E10" s="276" t="s">
        <v>28</v>
      </c>
      <c r="F10" s="276" t="s">
        <v>11</v>
      </c>
      <c r="G10" s="276" t="s">
        <v>11</v>
      </c>
      <c r="H10" s="276" t="s">
        <v>27</v>
      </c>
      <c r="I10" s="276" t="s">
        <v>28</v>
      </c>
      <c r="J10" s="276" t="s">
        <v>29</v>
      </c>
      <c r="K10" s="276" t="s">
        <v>29</v>
      </c>
      <c r="L10" s="276" t="s">
        <v>11</v>
      </c>
      <c r="M10" s="277" t="s">
        <v>11</v>
      </c>
      <c r="N10" s="255"/>
    </row>
    <row r="11" spans="1:16" s="162" customFormat="1" ht="165.75" customHeight="1" thickBot="1">
      <c r="A11" s="163">
        <f>'★予算書(歳入歳出予算書抄本様式)'!M19</f>
        <v>0</v>
      </c>
      <c r="B11" s="164"/>
      <c r="C11" s="165">
        <f>A11-B11</f>
        <v>0</v>
      </c>
      <c r="D11" s="165">
        <f>'別紙1-2 '!F85</f>
        <v>0</v>
      </c>
      <c r="E11" s="165">
        <f>'別紙1-3'!D12</f>
        <v>0</v>
      </c>
      <c r="F11" s="165" t="b">
        <f>IF(AND(P12="○",P13="○",E11&gt;1),922000,IF(AND(P12="○",P13="×",E11&gt;1),776000,IF(AND(P12="×",P13="○",E11&gt;1),776000,IF(AND(P12="×",P13="×",E11&gt;1),630000,IF(AND(E11=1,OR(AND(P12="○",P13="○"),AND(P12="○",P13="×"),AND(P12="×",P13="○"))),586000,IF(AND(P12="×",P13="×",E11=1),440000))))))</f>
        <v>0</v>
      </c>
      <c r="G11" s="165">
        <f>ROUNDDOWN(IF(E11&gt;70,70,E11)/5,0)*215000</f>
        <v>0</v>
      </c>
      <c r="H11" s="166"/>
      <c r="I11" s="165">
        <f>IF(ROUNDDOWN(H11/40,0)&gt;30,30,ROUNDDOWN(H11/40,0))</f>
        <v>0</v>
      </c>
      <c r="J11" s="165">
        <f>IF(I11&lt;1,0,IF((1&lt;=I11)*OR(I11&lt;=4),113000,IF((5&lt;=I11)*OR(I11&lt;=9),226000,IF((10&lt;=I11)*OR(I11&lt;=14),566000,IF((15&lt;=I11)*OR(I11&lt;=19),849000,1132000+(I11-20)*45000)))))</f>
        <v>0</v>
      </c>
      <c r="K11" s="165">
        <f>F11+G11+J11</f>
        <v>0</v>
      </c>
      <c r="L11" s="165">
        <f>MIN(C11,D11,K11)</f>
        <v>0</v>
      </c>
      <c r="M11" s="167">
        <f>ROUNDDOWN(L11/2,-3)</f>
        <v>0</v>
      </c>
      <c r="N11" s="262"/>
    </row>
    <row r="12" spans="1:16" ht="30" customHeight="1" thickTop="1">
      <c r="A12" s="253"/>
      <c r="B12" s="254"/>
      <c r="C12" s="254"/>
      <c r="D12" s="254"/>
      <c r="E12" s="254"/>
      <c r="F12" s="254"/>
      <c r="G12" s="254"/>
      <c r="H12" s="254"/>
      <c r="I12" s="254"/>
      <c r="J12" s="254"/>
      <c r="K12" s="254"/>
      <c r="L12" s="254"/>
      <c r="M12" s="254"/>
      <c r="N12" s="255"/>
      <c r="O12" s="278" t="s">
        <v>180</v>
      </c>
      <c r="P12" s="168" t="s">
        <v>713</v>
      </c>
    </row>
    <row r="13" spans="1:16" ht="30" customHeight="1">
      <c r="A13" s="256" t="s">
        <v>157</v>
      </c>
      <c r="B13" s="254"/>
      <c r="C13" s="254"/>
      <c r="D13" s="254"/>
      <c r="E13" s="254"/>
      <c r="F13" s="254"/>
      <c r="G13" s="254"/>
      <c r="H13" s="254"/>
      <c r="I13" s="254"/>
      <c r="J13" s="254"/>
      <c r="K13" s="254"/>
      <c r="L13" s="254"/>
      <c r="M13" s="254"/>
      <c r="N13" s="255"/>
      <c r="O13" s="278" t="s">
        <v>181</v>
      </c>
      <c r="P13" s="168" t="s">
        <v>713</v>
      </c>
    </row>
    <row r="14" spans="1:16" s="169" customFormat="1" ht="45" customHeight="1">
      <c r="A14" s="257" t="s">
        <v>59</v>
      </c>
      <c r="B14" s="258"/>
      <c r="C14" s="258"/>
      <c r="D14" s="258"/>
      <c r="E14" s="258"/>
      <c r="F14" s="258"/>
      <c r="G14" s="258"/>
      <c r="H14" s="258"/>
      <c r="I14" s="258"/>
      <c r="J14" s="258"/>
      <c r="K14" s="258"/>
      <c r="L14" s="258"/>
      <c r="M14" s="258"/>
      <c r="N14" s="259"/>
    </row>
    <row r="15" spans="1:16" s="169" customFormat="1" ht="45" customHeight="1">
      <c r="A15" s="257" t="s">
        <v>81</v>
      </c>
      <c r="B15" s="258"/>
      <c r="C15" s="258"/>
      <c r="D15" s="258"/>
      <c r="E15" s="258"/>
      <c r="F15" s="258"/>
      <c r="G15" s="258"/>
      <c r="H15" s="258"/>
      <c r="I15" s="258"/>
      <c r="J15" s="258"/>
      <c r="K15" s="258"/>
      <c r="L15" s="258"/>
      <c r="M15" s="258"/>
      <c r="N15" s="259"/>
    </row>
    <row r="16" spans="1:16" s="169" customFormat="1" ht="45" customHeight="1">
      <c r="A16" s="257" t="s">
        <v>153</v>
      </c>
      <c r="B16" s="258"/>
      <c r="C16" s="258"/>
      <c r="D16" s="258"/>
      <c r="E16" s="258"/>
      <c r="F16" s="258"/>
      <c r="G16" s="258"/>
      <c r="H16" s="258"/>
      <c r="I16" s="258"/>
      <c r="J16" s="258"/>
      <c r="K16" s="258"/>
      <c r="L16" s="258"/>
      <c r="M16" s="258"/>
      <c r="N16" s="259"/>
    </row>
    <row r="17" spans="1:20" s="169" customFormat="1" ht="45" customHeight="1">
      <c r="A17" s="257" t="s">
        <v>155</v>
      </c>
      <c r="B17" s="259"/>
      <c r="C17" s="259"/>
      <c r="D17" s="259"/>
      <c r="E17" s="259"/>
      <c r="F17" s="259"/>
      <c r="G17" s="259"/>
      <c r="H17" s="259"/>
      <c r="I17" s="259"/>
      <c r="J17" s="259"/>
      <c r="K17" s="259"/>
      <c r="L17" s="259"/>
      <c r="M17" s="259"/>
      <c r="N17" s="259"/>
    </row>
    <row r="18" spans="1:20" s="169" customFormat="1" ht="45" customHeight="1">
      <c r="A18" s="257" t="s">
        <v>62</v>
      </c>
      <c r="B18" s="259"/>
      <c r="C18" s="259"/>
      <c r="D18" s="259"/>
      <c r="E18" s="259"/>
      <c r="F18" s="259"/>
      <c r="G18" s="259"/>
      <c r="H18" s="259"/>
      <c r="I18" s="259"/>
      <c r="J18" s="259"/>
      <c r="K18" s="259"/>
      <c r="L18" s="259"/>
      <c r="M18" s="259"/>
      <c r="N18" s="259"/>
    </row>
    <row r="19" spans="1:20" s="169" customFormat="1" ht="45" customHeight="1">
      <c r="A19" s="257" t="s">
        <v>104</v>
      </c>
      <c r="B19" s="259"/>
      <c r="C19" s="259"/>
      <c r="D19" s="259"/>
      <c r="E19" s="259"/>
      <c r="F19" s="259"/>
      <c r="G19" s="259"/>
      <c r="H19" s="259"/>
      <c r="I19" s="259"/>
      <c r="J19" s="259"/>
      <c r="K19" s="259"/>
      <c r="L19" s="259"/>
      <c r="M19" s="259"/>
      <c r="N19" s="259"/>
    </row>
    <row r="20" spans="1:20" s="169" customFormat="1" ht="45" customHeight="1">
      <c r="A20" s="257" t="s">
        <v>736</v>
      </c>
      <c r="B20" s="259"/>
      <c r="C20" s="259"/>
      <c r="D20" s="259"/>
      <c r="E20" s="259"/>
      <c r="F20" s="259"/>
      <c r="G20" s="259"/>
      <c r="H20" s="259"/>
      <c r="I20" s="259"/>
      <c r="J20" s="259"/>
      <c r="K20" s="259"/>
      <c r="L20" s="259"/>
      <c r="M20" s="259"/>
      <c r="N20" s="259"/>
    </row>
    <row r="21" spans="1:20" s="169" customFormat="1" ht="45" customHeight="1">
      <c r="A21" s="257" t="s">
        <v>68</v>
      </c>
      <c r="B21" s="259"/>
      <c r="C21" s="259"/>
      <c r="D21" s="259"/>
      <c r="E21" s="259"/>
      <c r="F21" s="259"/>
      <c r="G21" s="259"/>
      <c r="H21" s="259"/>
      <c r="I21" s="259"/>
      <c r="J21" s="259"/>
      <c r="K21" s="259"/>
      <c r="L21" s="259"/>
      <c r="M21" s="259"/>
      <c r="N21" s="259"/>
    </row>
    <row r="22" spans="1:20" s="169" customFormat="1" ht="45" customHeight="1">
      <c r="A22" s="257" t="s">
        <v>161</v>
      </c>
      <c r="B22" s="259"/>
      <c r="C22" s="259"/>
      <c r="D22" s="259"/>
      <c r="E22" s="259"/>
      <c r="F22" s="259"/>
      <c r="G22" s="259"/>
      <c r="H22" s="259"/>
      <c r="I22" s="259"/>
      <c r="J22" s="259"/>
      <c r="K22" s="259"/>
      <c r="L22" s="259"/>
      <c r="M22" s="259"/>
      <c r="N22" s="259"/>
      <c r="T22" s="170"/>
    </row>
    <row r="23" spans="1:20" s="169" customFormat="1" ht="45" customHeight="1">
      <c r="A23" s="257" t="s">
        <v>60</v>
      </c>
      <c r="B23" s="259"/>
      <c r="C23" s="259"/>
      <c r="D23" s="259"/>
      <c r="E23" s="259"/>
      <c r="F23" s="259"/>
      <c r="G23" s="259"/>
      <c r="H23" s="259"/>
      <c r="I23" s="259"/>
      <c r="J23" s="259"/>
      <c r="K23" s="259"/>
      <c r="L23" s="259"/>
      <c r="M23" s="259"/>
      <c r="N23" s="259"/>
      <c r="T23" s="170"/>
    </row>
    <row r="24" spans="1:20" s="169" customFormat="1" ht="45" customHeight="1">
      <c r="A24" s="257" t="s">
        <v>61</v>
      </c>
      <c r="B24" s="259"/>
      <c r="C24" s="259"/>
      <c r="D24" s="259"/>
      <c r="E24" s="259"/>
      <c r="F24" s="259"/>
      <c r="G24" s="259"/>
      <c r="H24" s="259"/>
      <c r="I24" s="259"/>
      <c r="J24" s="259"/>
      <c r="K24" s="259"/>
      <c r="L24" s="259"/>
      <c r="M24" s="259"/>
      <c r="N24" s="259"/>
      <c r="T24" s="170"/>
    </row>
    <row r="25" spans="1:20" s="171" customFormat="1" ht="39.950000000000003" customHeight="1">
      <c r="A25" s="260"/>
      <c r="B25" s="261"/>
      <c r="C25" s="261"/>
      <c r="D25" s="261"/>
      <c r="E25" s="261"/>
      <c r="F25" s="261"/>
      <c r="G25" s="261"/>
      <c r="H25" s="261"/>
      <c r="I25" s="261"/>
      <c r="J25" s="261"/>
      <c r="K25" s="261"/>
      <c r="L25" s="261"/>
      <c r="M25" s="261"/>
      <c r="N25" s="261"/>
      <c r="T25" s="172"/>
    </row>
    <row r="26" spans="1:20" ht="30" customHeight="1">
      <c r="T26" s="172"/>
    </row>
    <row r="31" spans="1:20" ht="39">
      <c r="S31" s="173"/>
    </row>
    <row r="32" spans="1:20" ht="39">
      <c r="S32" s="173"/>
    </row>
    <row r="33" spans="19:19" ht="39">
      <c r="S33" s="173"/>
    </row>
    <row r="34" spans="19:19" ht="39">
      <c r="S34" s="173"/>
    </row>
    <row r="35" spans="19:19" ht="39">
      <c r="S35" s="173"/>
    </row>
  </sheetData>
  <sheetProtection algorithmName="SHA-512" hashValue="TaPrw+f7dr0Pp/ihNaCkbCmswRL0hA7gwJzQcEZCTre7RgDzNtbCinCEaWZFNOIHHplGGCAIhagBULfCxnYedw==" saltValue="2avaYN7lQLf42DPiwuyuPg==" spinCount="100000" sheet="1" formatCells="0"/>
  <mergeCells count="14">
    <mergeCell ref="J4:M4"/>
    <mergeCell ref="A2:N2"/>
    <mergeCell ref="H7:J7"/>
    <mergeCell ref="K7:K8"/>
    <mergeCell ref="L7:L8"/>
    <mergeCell ref="A3:M3"/>
    <mergeCell ref="L5:M5"/>
    <mergeCell ref="E6:K6"/>
    <mergeCell ref="A7:A8"/>
    <mergeCell ref="M7:M8"/>
    <mergeCell ref="B7:B8"/>
    <mergeCell ref="C7:C8"/>
    <mergeCell ref="D7:D8"/>
    <mergeCell ref="E7:E8"/>
  </mergeCells>
  <phoneticPr fontId="2"/>
  <dataValidations count="2">
    <dataValidation type="whole" operator="greaterThan" allowBlank="1" showInputMessage="1" showErrorMessage="1" sqref="E11" xr:uid="{ADB4038F-1501-45B9-A59E-804DB3427D29}">
      <formula1>0</formula1>
    </dataValidation>
    <dataValidation type="list" allowBlank="1" showInputMessage="1" showErrorMessage="1" sqref="P12:P13" xr:uid="{0ECE6FA5-0520-4213-9172-B5F318B6D6B0}">
      <formula1>"○,×"</formula1>
    </dataValidation>
  </dataValidations>
  <hyperlinks>
    <hyperlink ref="O2" location="チェックリスト!A1" display="チェックリストに戻る" xr:uid="{F83939F3-EBA7-42CC-9C3C-2FC612813B8B}"/>
    <hyperlink ref="O4" location="'基本情報シート(※ここから入力作成始めてください)'!A1" display="基本情報シートに戻る" xr:uid="{22816899-6ED4-448F-9E0C-B8BF69B9CFEC}"/>
  </hyperlinks>
  <printOptions horizontalCentered="1"/>
  <pageMargins left="0.47244094488188981" right="0.23622047244094491" top="0.82677165354330717" bottom="0.31496062992125984" header="0.59055118110236227" footer="0.27559055118110237"/>
  <pageSetup paperSize="9" scale="49" orientation="landscape" r:id="rId1"/>
  <headerFooter alignWithMargins="0">
    <oddHeader>&amp;R&amp;"游明朝,標準"&amp;26別紙１－１</oddHead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6D0E4-B021-4B2A-939B-FA7CEF41E540}">
  <sheetPr>
    <tabColor indexed="32"/>
    <pageSetUpPr fitToPage="1"/>
  </sheetPr>
  <dimension ref="A1:L88"/>
  <sheetViews>
    <sheetView view="pageBreakPreview" zoomScale="70" zoomScaleNormal="70" zoomScaleSheetLayoutView="70" zoomScalePageLayoutView="75" workbookViewId="0">
      <selection activeCell="G22" sqref="G22"/>
    </sheetView>
  </sheetViews>
  <sheetFormatPr defaultColWidth="9" defaultRowHeight="30"/>
  <cols>
    <col min="1" max="1" width="2.25" style="161" customWidth="1"/>
    <col min="2" max="2" width="3.75" style="161" customWidth="1"/>
    <col min="3" max="3" width="6.25" style="161" customWidth="1"/>
    <col min="4" max="4" width="25.125" style="161" customWidth="1"/>
    <col min="5" max="5" width="9.5" style="161" customWidth="1"/>
    <col min="6" max="6" width="31.875" style="182" customWidth="1"/>
    <col min="7" max="7" width="71.25" style="161" customWidth="1"/>
    <col min="8" max="8" width="48.875" style="161" customWidth="1"/>
    <col min="9" max="16384" width="9" style="161"/>
  </cols>
  <sheetData>
    <row r="1" spans="1:8" ht="18.75" customHeight="1">
      <c r="A1" s="253"/>
      <c r="B1" s="307"/>
      <c r="C1" s="253"/>
      <c r="D1" s="253"/>
      <c r="E1" s="253"/>
      <c r="F1" s="308"/>
      <c r="G1" s="253"/>
      <c r="H1" s="320" t="s">
        <v>332</v>
      </c>
    </row>
    <row r="2" spans="1:8" ht="28.5" customHeight="1">
      <c r="A2" s="253"/>
      <c r="B2" s="253"/>
      <c r="C2" s="253"/>
      <c r="D2" s="253"/>
      <c r="E2" s="253"/>
      <c r="F2" s="308"/>
      <c r="G2" s="309" t="s">
        <v>79</v>
      </c>
      <c r="H2" s="174" t="s">
        <v>604</v>
      </c>
    </row>
    <row r="3" spans="1:8" ht="30" customHeight="1">
      <c r="A3" s="253"/>
      <c r="B3" s="780" t="s">
        <v>209</v>
      </c>
      <c r="C3" s="780"/>
      <c r="D3" s="780"/>
      <c r="E3" s="780"/>
      <c r="F3" s="780"/>
      <c r="G3" s="780"/>
    </row>
    <row r="4" spans="1:8" ht="19.5" customHeight="1">
      <c r="A4" s="253"/>
      <c r="B4" s="253"/>
      <c r="C4" s="253"/>
      <c r="D4" s="253"/>
      <c r="E4" s="253"/>
      <c r="F4" s="308"/>
      <c r="G4" s="253"/>
    </row>
    <row r="5" spans="1:8" ht="24.75" customHeight="1">
      <c r="A5" s="253"/>
      <c r="B5" s="307"/>
      <c r="C5" s="253"/>
      <c r="D5" s="253"/>
      <c r="E5" s="253"/>
      <c r="F5" s="310" t="s">
        <v>105</v>
      </c>
      <c r="G5" s="311">
        <f>'基本情報シート(※ここから入力作成始めてください)'!D23</f>
        <v>0</v>
      </c>
    </row>
    <row r="6" spans="1:8" ht="5.25" customHeight="1">
      <c r="A6" s="253"/>
      <c r="B6" s="781"/>
      <c r="C6" s="781"/>
      <c r="D6" s="781"/>
      <c r="E6" s="781"/>
      <c r="F6" s="781"/>
      <c r="G6" s="781"/>
    </row>
    <row r="7" spans="1:8" ht="23.25" customHeight="1">
      <c r="A7" s="279"/>
      <c r="B7" s="292"/>
      <c r="C7" s="782" t="s">
        <v>2</v>
      </c>
      <c r="D7" s="782"/>
      <c r="E7" s="293"/>
      <c r="F7" s="312" t="s">
        <v>13</v>
      </c>
      <c r="G7" s="313" t="s">
        <v>14</v>
      </c>
    </row>
    <row r="8" spans="1:8" ht="18" customHeight="1">
      <c r="A8" s="279"/>
      <c r="B8" s="314"/>
      <c r="C8" s="315"/>
      <c r="D8" s="316"/>
      <c r="E8" s="317"/>
      <c r="F8" s="318" t="s">
        <v>645</v>
      </c>
      <c r="G8" s="319"/>
    </row>
    <row r="9" spans="1:8" ht="23.25" customHeight="1">
      <c r="A9" s="279"/>
      <c r="B9" s="302" t="s">
        <v>33</v>
      </c>
      <c r="C9" s="279"/>
      <c r="D9" s="281"/>
      <c r="E9" s="282"/>
      <c r="F9" s="283"/>
      <c r="G9" s="304"/>
    </row>
    <row r="10" spans="1:8" ht="35.25" customHeight="1">
      <c r="A10" s="279"/>
      <c r="B10" s="280"/>
      <c r="C10" s="783" t="s">
        <v>17</v>
      </c>
      <c r="D10" s="783"/>
      <c r="E10" s="282"/>
      <c r="F10" s="178"/>
      <c r="G10" s="179"/>
    </row>
    <row r="11" spans="1:8" ht="9.9499999999999993" customHeight="1">
      <c r="A11" s="279"/>
      <c r="B11" s="280"/>
      <c r="C11" s="279"/>
      <c r="D11" s="281"/>
      <c r="E11" s="282"/>
      <c r="F11" s="299"/>
      <c r="G11" s="304"/>
    </row>
    <row r="12" spans="1:8" ht="24.95" customHeight="1">
      <c r="A12" s="279"/>
      <c r="B12" s="280"/>
      <c r="C12" s="783" t="s">
        <v>34</v>
      </c>
      <c r="D12" s="783"/>
      <c r="E12" s="282"/>
      <c r="F12" s="283">
        <f>IFERROR(SUM(F14,F16,F18),"")</f>
        <v>0</v>
      </c>
      <c r="G12" s="304"/>
    </row>
    <row r="13" spans="1:8" ht="9.9499999999999993" customHeight="1">
      <c r="A13" s="279"/>
      <c r="B13" s="280"/>
      <c r="C13" s="279"/>
      <c r="D13" s="281"/>
      <c r="E13" s="282"/>
      <c r="F13" s="299"/>
      <c r="G13" s="304"/>
    </row>
    <row r="14" spans="1:8" ht="35.25" customHeight="1">
      <c r="A14" s="279"/>
      <c r="B14" s="280"/>
      <c r="C14" s="279"/>
      <c r="D14" s="281" t="s">
        <v>35</v>
      </c>
      <c r="E14" s="282"/>
      <c r="F14" s="178"/>
      <c r="G14" s="179"/>
    </row>
    <row r="15" spans="1:8" ht="9.9499999999999993" customHeight="1">
      <c r="A15" s="279"/>
      <c r="B15" s="280"/>
      <c r="C15" s="279"/>
      <c r="D15" s="281"/>
      <c r="E15" s="282"/>
      <c r="F15" s="285" t="s">
        <v>642</v>
      </c>
      <c r="G15" s="304"/>
    </row>
    <row r="16" spans="1:8" ht="20.100000000000001" customHeight="1">
      <c r="A16" s="279"/>
      <c r="B16" s="280"/>
      <c r="C16" s="279"/>
      <c r="D16" s="281" t="s">
        <v>36</v>
      </c>
      <c r="E16" s="282"/>
      <c r="F16" s="285" t="str">
        <f>IFERROR('人件費算出根拠 '!G95,"")</f>
        <v/>
      </c>
      <c r="G16" s="304"/>
      <c r="H16" s="175" t="s">
        <v>712</v>
      </c>
    </row>
    <row r="17" spans="1:8" ht="9.9499999999999993" customHeight="1">
      <c r="A17" s="279"/>
      <c r="B17" s="280"/>
      <c r="C17" s="279"/>
      <c r="D17" s="281"/>
      <c r="E17" s="282"/>
      <c r="F17" s="285"/>
      <c r="G17" s="304"/>
    </row>
    <row r="18" spans="1:8" ht="35.25" customHeight="1">
      <c r="A18" s="279"/>
      <c r="B18" s="280"/>
      <c r="C18" s="279"/>
      <c r="D18" s="281" t="s">
        <v>37</v>
      </c>
      <c r="E18" s="282"/>
      <c r="F18" s="178"/>
      <c r="G18" s="179"/>
    </row>
    <row r="19" spans="1:8" ht="9.9499999999999993" customHeight="1">
      <c r="A19" s="279"/>
      <c r="B19" s="280"/>
      <c r="C19" s="279"/>
      <c r="D19" s="281"/>
      <c r="E19" s="282"/>
      <c r="F19" s="283"/>
      <c r="G19" s="304"/>
    </row>
    <row r="20" spans="1:8" ht="35.25" customHeight="1">
      <c r="A20" s="279"/>
      <c r="B20" s="280"/>
      <c r="C20" s="783" t="s">
        <v>69</v>
      </c>
      <c r="D20" s="783"/>
      <c r="E20" s="282"/>
      <c r="F20" s="178"/>
      <c r="G20" s="179"/>
      <c r="H20" s="180"/>
    </row>
    <row r="21" spans="1:8" ht="9.9499999999999993" customHeight="1">
      <c r="A21" s="279"/>
      <c r="B21" s="280"/>
      <c r="C21" s="279"/>
      <c r="D21" s="281"/>
      <c r="E21" s="282"/>
      <c r="F21" s="283"/>
      <c r="G21" s="304"/>
    </row>
    <row r="22" spans="1:8" ht="35.25" customHeight="1">
      <c r="A22" s="279"/>
      <c r="B22" s="280"/>
      <c r="C22" s="783" t="s">
        <v>25</v>
      </c>
      <c r="D22" s="783"/>
      <c r="E22" s="282"/>
      <c r="F22" s="178"/>
      <c r="G22" s="179"/>
    </row>
    <row r="23" spans="1:8" ht="9.9499999999999993" customHeight="1">
      <c r="A23" s="279"/>
      <c r="B23" s="280"/>
      <c r="C23" s="279"/>
      <c r="D23" s="287"/>
      <c r="E23" s="282"/>
      <c r="F23" s="299"/>
      <c r="G23" s="304"/>
    </row>
    <row r="24" spans="1:8" ht="24.95" customHeight="1">
      <c r="A24" s="279"/>
      <c r="B24" s="280"/>
      <c r="C24" s="783" t="s">
        <v>18</v>
      </c>
      <c r="D24" s="783"/>
      <c r="E24" s="282"/>
      <c r="F24" s="285">
        <f>F26+F28+F30+F32</f>
        <v>0</v>
      </c>
      <c r="G24" s="305"/>
    </row>
    <row r="25" spans="1:8" ht="9.9499999999999993" customHeight="1">
      <c r="A25" s="279"/>
      <c r="B25" s="280"/>
      <c r="C25" s="279"/>
      <c r="D25" s="281"/>
      <c r="E25" s="282"/>
      <c r="F25" s="285"/>
      <c r="G25" s="305"/>
    </row>
    <row r="26" spans="1:8" ht="20.100000000000001" customHeight="1">
      <c r="A26" s="279"/>
      <c r="B26" s="280"/>
      <c r="C26" s="279"/>
      <c r="D26" s="281" t="s">
        <v>15</v>
      </c>
      <c r="E26" s="282"/>
      <c r="F26" s="285">
        <f>消耗品費算出根拠!F42</f>
        <v>0</v>
      </c>
      <c r="G26" s="305"/>
      <c r="H26" s="176" t="s">
        <v>662</v>
      </c>
    </row>
    <row r="27" spans="1:8" ht="9.9499999999999993" customHeight="1">
      <c r="A27" s="279"/>
      <c r="B27" s="280"/>
      <c r="C27" s="279"/>
      <c r="D27" s="279"/>
      <c r="E27" s="282"/>
      <c r="F27" s="285"/>
      <c r="G27" s="305"/>
    </row>
    <row r="28" spans="1:8" ht="20.100000000000001" customHeight="1">
      <c r="A28" s="279"/>
      <c r="B28" s="280"/>
      <c r="C28" s="279"/>
      <c r="D28" s="281" t="s">
        <v>19</v>
      </c>
      <c r="E28" s="282"/>
      <c r="F28" s="285">
        <f>印刷製本費算出根拠!G22</f>
        <v>0</v>
      </c>
      <c r="G28" s="305"/>
      <c r="H28" s="321" t="s">
        <v>596</v>
      </c>
    </row>
    <row r="29" spans="1:8" ht="9.9499999999999993" customHeight="1">
      <c r="A29" s="279"/>
      <c r="B29" s="280"/>
      <c r="C29" s="279"/>
      <c r="D29" s="281"/>
      <c r="E29" s="282"/>
      <c r="F29" s="283"/>
      <c r="G29" s="304"/>
    </row>
    <row r="30" spans="1:8" ht="35.25" customHeight="1">
      <c r="A30" s="279"/>
      <c r="B30" s="280"/>
      <c r="C30" s="279"/>
      <c r="D30" s="281" t="s">
        <v>20</v>
      </c>
      <c r="E30" s="282"/>
      <c r="F30" s="178"/>
      <c r="G30" s="179"/>
    </row>
    <row r="31" spans="1:8" ht="9.9499999999999993" customHeight="1">
      <c r="A31" s="279"/>
      <c r="B31" s="280"/>
      <c r="C31" s="279"/>
      <c r="D31" s="281"/>
      <c r="E31" s="282"/>
      <c r="F31" s="283"/>
      <c r="G31" s="304"/>
    </row>
    <row r="32" spans="1:8" ht="20.100000000000001" customHeight="1">
      <c r="A32" s="279"/>
      <c r="B32" s="280"/>
      <c r="C32" s="279"/>
      <c r="D32" s="281" t="s">
        <v>38</v>
      </c>
      <c r="E32" s="282"/>
      <c r="F32" s="285">
        <f>図書購入費算出根拠!J2</f>
        <v>0</v>
      </c>
      <c r="G32" s="305"/>
      <c r="H32" s="321" t="s">
        <v>561</v>
      </c>
    </row>
    <row r="33" spans="1:8" ht="9.9499999999999993" customHeight="1">
      <c r="A33" s="279"/>
      <c r="B33" s="280"/>
      <c r="C33" s="279"/>
      <c r="D33" s="281"/>
      <c r="E33" s="282"/>
      <c r="F33" s="285"/>
      <c r="G33" s="305"/>
    </row>
    <row r="34" spans="1:8" ht="24.95" customHeight="1">
      <c r="A34" s="279"/>
      <c r="B34" s="280"/>
      <c r="C34" s="783" t="s">
        <v>21</v>
      </c>
      <c r="D34" s="783"/>
      <c r="E34" s="282"/>
      <c r="F34" s="285">
        <f>F36+F38</f>
        <v>0</v>
      </c>
      <c r="G34" s="305"/>
      <c r="H34" s="786" t="s">
        <v>597</v>
      </c>
    </row>
    <row r="35" spans="1:8" ht="9.9499999999999993" customHeight="1">
      <c r="A35" s="279"/>
      <c r="B35" s="280"/>
      <c r="C35" s="281"/>
      <c r="D35" s="281"/>
      <c r="E35" s="282"/>
      <c r="F35" s="285"/>
      <c r="G35" s="305"/>
      <c r="H35" s="787"/>
    </row>
    <row r="36" spans="1:8" ht="20.100000000000001" customHeight="1">
      <c r="A36" s="279"/>
      <c r="B36" s="280"/>
      <c r="C36" s="281"/>
      <c r="D36" s="281" t="s">
        <v>22</v>
      </c>
      <c r="E36" s="282"/>
      <c r="F36" s="285">
        <f>'役務費(通信運搬費・雑役務費)算出根拠'!F15</f>
        <v>0</v>
      </c>
      <c r="G36" s="305"/>
      <c r="H36" s="787"/>
    </row>
    <row r="37" spans="1:8" ht="9.9499999999999993" customHeight="1">
      <c r="A37" s="279"/>
      <c r="B37" s="280"/>
      <c r="C37" s="281"/>
      <c r="D37" s="281"/>
      <c r="E37" s="282"/>
      <c r="F37" s="285"/>
      <c r="G37" s="305"/>
      <c r="H37" s="787"/>
    </row>
    <row r="38" spans="1:8" ht="20.100000000000001" customHeight="1">
      <c r="A38" s="279"/>
      <c r="B38" s="280"/>
      <c r="C38" s="279"/>
      <c r="D38" s="281" t="s">
        <v>30</v>
      </c>
      <c r="E38" s="282"/>
      <c r="F38" s="285">
        <f>'役務費(通信運搬費・雑役務費)算出根拠'!F28</f>
        <v>0</v>
      </c>
      <c r="G38" s="305"/>
      <c r="H38" s="787"/>
    </row>
    <row r="39" spans="1:8" ht="9.9499999999999993" customHeight="1">
      <c r="A39" s="279"/>
      <c r="B39" s="280"/>
      <c r="C39" s="279"/>
      <c r="D39" s="281"/>
      <c r="E39" s="282"/>
      <c r="F39" s="285"/>
      <c r="G39" s="305"/>
      <c r="H39" s="787"/>
    </row>
    <row r="40" spans="1:8" ht="24.95" customHeight="1">
      <c r="A40" s="279"/>
      <c r="B40" s="280"/>
      <c r="C40" s="783" t="s">
        <v>23</v>
      </c>
      <c r="D40" s="783"/>
      <c r="E40" s="282"/>
      <c r="F40" s="285">
        <f>使用料及び貸借料算出根拠!J2</f>
        <v>0</v>
      </c>
      <c r="G40" s="305"/>
      <c r="H40" s="321" t="s">
        <v>559</v>
      </c>
    </row>
    <row r="41" spans="1:8" ht="9.9499999999999993" customHeight="1">
      <c r="A41" s="279"/>
      <c r="B41" s="280"/>
      <c r="C41" s="281"/>
      <c r="D41" s="281"/>
      <c r="E41" s="282"/>
      <c r="F41" s="285"/>
      <c r="G41" s="305"/>
    </row>
    <row r="42" spans="1:8" ht="24.95" customHeight="1">
      <c r="A42" s="279"/>
      <c r="B42" s="280"/>
      <c r="C42" s="783" t="s">
        <v>26</v>
      </c>
      <c r="D42" s="783"/>
      <c r="E42" s="282"/>
      <c r="F42" s="285">
        <f>備品購入費算出根拠!F15</f>
        <v>0</v>
      </c>
      <c r="G42" s="305"/>
      <c r="H42" s="321" t="s">
        <v>560</v>
      </c>
    </row>
    <row r="43" spans="1:8" ht="9.9499999999999993" customHeight="1">
      <c r="A43" s="279"/>
      <c r="B43" s="280"/>
      <c r="C43" s="279"/>
      <c r="D43" s="287"/>
      <c r="E43" s="282"/>
      <c r="F43" s="285"/>
      <c r="G43" s="305"/>
    </row>
    <row r="44" spans="1:8" ht="24.95" customHeight="1">
      <c r="A44" s="279"/>
      <c r="B44" s="288"/>
      <c r="C44" s="784" t="s">
        <v>12</v>
      </c>
      <c r="D44" s="784"/>
      <c r="E44" s="289"/>
      <c r="F44" s="290">
        <f>IFERROR(SUM(F10,F12,F20,F22,F24,F34,F40,F42),"")</f>
        <v>0</v>
      </c>
      <c r="G44" s="306"/>
    </row>
    <row r="45" spans="1:8" ht="24.95" customHeight="1">
      <c r="A45" s="279"/>
      <c r="B45" s="302" t="s">
        <v>39</v>
      </c>
      <c r="C45" s="281"/>
      <c r="D45" s="281"/>
      <c r="E45" s="282"/>
      <c r="F45" s="285"/>
      <c r="G45" s="286"/>
    </row>
    <row r="46" spans="1:8" ht="24.95" customHeight="1">
      <c r="A46" s="279"/>
      <c r="B46" s="280"/>
      <c r="C46" s="783" t="s">
        <v>40</v>
      </c>
      <c r="D46" s="783"/>
      <c r="E46" s="282"/>
      <c r="F46" s="285">
        <f>F54</f>
        <v>0</v>
      </c>
      <c r="G46" s="284" t="str">
        <f>IF('別紙1-3'!D12&lt;4,"新人職員が4名以下なので申請しない","")</f>
        <v>新人職員が4名以下なので申請しない</v>
      </c>
    </row>
    <row r="47" spans="1:8" ht="9.9499999999999993" customHeight="1">
      <c r="A47" s="279"/>
      <c r="B47" s="280"/>
      <c r="C47" s="279"/>
      <c r="D47" s="281"/>
      <c r="E47" s="282"/>
      <c r="F47" s="299"/>
      <c r="G47" s="284"/>
    </row>
    <row r="48" spans="1:8" ht="35.25" customHeight="1">
      <c r="A48" s="279"/>
      <c r="B48" s="280"/>
      <c r="C48" s="279"/>
      <c r="D48" s="281" t="s">
        <v>35</v>
      </c>
      <c r="E48" s="282"/>
      <c r="F48" s="178"/>
      <c r="G48" s="671"/>
    </row>
    <row r="49" spans="1:12" ht="9.9499999999999993" customHeight="1">
      <c r="A49" s="279"/>
      <c r="B49" s="280"/>
      <c r="C49" s="279"/>
      <c r="D49" s="281"/>
      <c r="E49" s="282"/>
      <c r="F49" s="285"/>
      <c r="G49" s="284"/>
    </row>
    <row r="50" spans="1:12" ht="20.100000000000001" customHeight="1">
      <c r="A50" s="279"/>
      <c r="B50" s="280"/>
      <c r="C50" s="279"/>
      <c r="D50" s="281" t="s">
        <v>36</v>
      </c>
      <c r="E50" s="282"/>
      <c r="F50" s="285" t="str">
        <f>IFERROR('人件費算出根拠 '!G96,"")</f>
        <v/>
      </c>
      <c r="G50" s="284"/>
      <c r="H50" s="175" t="s">
        <v>712</v>
      </c>
    </row>
    <row r="51" spans="1:12" ht="9.9499999999999993" customHeight="1">
      <c r="A51" s="279"/>
      <c r="B51" s="280"/>
      <c r="C51" s="279"/>
      <c r="D51" s="281"/>
      <c r="E51" s="282"/>
      <c r="F51" s="285"/>
      <c r="G51" s="284"/>
    </row>
    <row r="52" spans="1:12" ht="35.25" customHeight="1">
      <c r="A52" s="279"/>
      <c r="B52" s="280"/>
      <c r="C52" s="279"/>
      <c r="D52" s="281" t="s">
        <v>37</v>
      </c>
      <c r="E52" s="282"/>
      <c r="F52" s="178"/>
      <c r="G52" s="670"/>
    </row>
    <row r="53" spans="1:12" ht="9.9499999999999993" customHeight="1">
      <c r="A53" s="279"/>
      <c r="B53" s="280"/>
      <c r="C53" s="279"/>
      <c r="D53" s="281"/>
      <c r="E53" s="282"/>
      <c r="F53" s="299"/>
      <c r="G53" s="284"/>
    </row>
    <row r="54" spans="1:12" ht="24.95" customHeight="1">
      <c r="A54" s="279"/>
      <c r="B54" s="288"/>
      <c r="C54" s="784" t="s">
        <v>12</v>
      </c>
      <c r="D54" s="784"/>
      <c r="E54" s="289"/>
      <c r="F54" s="300">
        <f>IFERROR(SUM(F48,F50,F52),"")</f>
        <v>0</v>
      </c>
      <c r="G54" s="301"/>
    </row>
    <row r="55" spans="1:12" ht="24.95" customHeight="1">
      <c r="A55" s="279"/>
      <c r="B55" s="302" t="s">
        <v>41</v>
      </c>
      <c r="C55" s="281"/>
      <c r="D55" s="281"/>
      <c r="E55" s="282"/>
      <c r="F55" s="285"/>
      <c r="G55" s="286"/>
    </row>
    <row r="56" spans="1:12" ht="24.95" customHeight="1">
      <c r="A56" s="279"/>
      <c r="B56" s="280"/>
      <c r="C56" s="783" t="s">
        <v>40</v>
      </c>
      <c r="D56" s="783"/>
      <c r="E56" s="282"/>
      <c r="F56" s="303">
        <f>IF(AND(F58="",F60="",F62=""),"",IFERROR(F58,0)+IFERROR(F60,0)+IFERROR(F62,0))</f>
        <v>0</v>
      </c>
      <c r="G56" s="286"/>
    </row>
    <row r="57" spans="1:12" ht="9.9499999999999993" customHeight="1">
      <c r="A57" s="279"/>
      <c r="B57" s="280"/>
      <c r="C57" s="279"/>
      <c r="D57" s="281"/>
      <c r="E57" s="282"/>
      <c r="F57" s="299"/>
      <c r="G57" s="284"/>
    </row>
    <row r="58" spans="1:12" ht="35.25" customHeight="1">
      <c r="A58" s="279"/>
      <c r="B58" s="280"/>
      <c r="C58" s="279"/>
      <c r="D58" s="281" t="s">
        <v>35</v>
      </c>
      <c r="E58" s="282"/>
      <c r="F58" s="178"/>
      <c r="G58" s="670"/>
    </row>
    <row r="59" spans="1:12" ht="9.9499999999999993" customHeight="1">
      <c r="A59" s="279"/>
      <c r="B59" s="280"/>
      <c r="C59" s="279"/>
      <c r="D59" s="281"/>
      <c r="E59" s="282"/>
      <c r="F59" s="283"/>
      <c r="G59" s="284"/>
    </row>
    <row r="60" spans="1:12" ht="34.5" customHeight="1">
      <c r="A60" s="279"/>
      <c r="B60" s="280"/>
      <c r="C60" s="279"/>
      <c r="D60" s="281" t="s">
        <v>36</v>
      </c>
      <c r="E60" s="282"/>
      <c r="F60" s="285">
        <f>IFERROR('人件費算出根拠 '!G97,"")</f>
        <v>0</v>
      </c>
      <c r="G60" s="284"/>
      <c r="H60" s="175" t="s">
        <v>712</v>
      </c>
      <c r="L60" s="181"/>
    </row>
    <row r="61" spans="1:12" ht="9.9499999999999993" customHeight="1">
      <c r="A61" s="279"/>
      <c r="B61" s="280"/>
      <c r="C61" s="279"/>
      <c r="D61" s="281"/>
      <c r="E61" s="282"/>
      <c r="F61" s="283"/>
      <c r="G61" s="284"/>
    </row>
    <row r="62" spans="1:12" ht="35.25" customHeight="1">
      <c r="A62" s="279"/>
      <c r="B62" s="280"/>
      <c r="C62" s="279"/>
      <c r="D62" s="281" t="s">
        <v>37</v>
      </c>
      <c r="E62" s="282"/>
      <c r="F62" s="178"/>
      <c r="G62" s="670"/>
    </row>
    <row r="63" spans="1:12" ht="9.9499999999999993" customHeight="1">
      <c r="A63" s="279"/>
      <c r="B63" s="280"/>
      <c r="C63" s="279"/>
      <c r="D63" s="281"/>
      <c r="E63" s="282"/>
      <c r="F63" s="299"/>
      <c r="G63" s="284"/>
    </row>
    <row r="64" spans="1:12" ht="24.95" customHeight="1">
      <c r="A64" s="279"/>
      <c r="B64" s="280"/>
      <c r="C64" s="783" t="s">
        <v>18</v>
      </c>
      <c r="D64" s="783"/>
      <c r="E64" s="282"/>
      <c r="F64" s="285">
        <f>F66+F68+F70+F72</f>
        <v>0</v>
      </c>
      <c r="G64" s="286"/>
    </row>
    <row r="65" spans="1:8" ht="9.9499999999999993" customHeight="1">
      <c r="A65" s="279"/>
      <c r="B65" s="280"/>
      <c r="C65" s="279"/>
      <c r="D65" s="281"/>
      <c r="E65" s="282"/>
      <c r="F65" s="285"/>
      <c r="G65" s="286"/>
    </row>
    <row r="66" spans="1:8" ht="20.100000000000001" customHeight="1">
      <c r="A66" s="279"/>
      <c r="B66" s="280"/>
      <c r="C66" s="279"/>
      <c r="D66" s="281" t="s">
        <v>15</v>
      </c>
      <c r="E66" s="282"/>
      <c r="F66" s="285">
        <f>消耗品費算出根拠!M42</f>
        <v>0</v>
      </c>
      <c r="G66" s="286"/>
      <c r="H66" s="176" t="s">
        <v>662</v>
      </c>
    </row>
    <row r="67" spans="1:8" ht="9.9499999999999993" customHeight="1">
      <c r="A67" s="279"/>
      <c r="B67" s="280"/>
      <c r="C67" s="279"/>
      <c r="D67" s="279"/>
      <c r="E67" s="282"/>
      <c r="F67" s="285"/>
      <c r="G67" s="286"/>
    </row>
    <row r="68" spans="1:8" ht="20.100000000000001" customHeight="1">
      <c r="A68" s="279"/>
      <c r="B68" s="280"/>
      <c r="C68" s="279"/>
      <c r="D68" s="281" t="s">
        <v>19</v>
      </c>
      <c r="E68" s="282"/>
      <c r="F68" s="285">
        <f>印刷製本費算出根拠!N22</f>
        <v>0</v>
      </c>
      <c r="G68" s="286"/>
      <c r="H68" s="321" t="s">
        <v>558</v>
      </c>
    </row>
    <row r="69" spans="1:8" ht="9.9499999999999993" customHeight="1">
      <c r="A69" s="279"/>
      <c r="B69" s="280"/>
      <c r="C69" s="279"/>
      <c r="D69" s="281"/>
      <c r="E69" s="282"/>
      <c r="F69" s="283"/>
      <c r="G69" s="284"/>
    </row>
    <row r="70" spans="1:8" ht="35.25" customHeight="1">
      <c r="A70" s="279"/>
      <c r="B70" s="280"/>
      <c r="C70" s="279"/>
      <c r="D70" s="281" t="s">
        <v>20</v>
      </c>
      <c r="E70" s="282"/>
      <c r="F70" s="178"/>
      <c r="G70" s="670"/>
    </row>
    <row r="71" spans="1:8" ht="9.9499999999999993" customHeight="1">
      <c r="A71" s="279"/>
      <c r="B71" s="280"/>
      <c r="C71" s="279"/>
      <c r="D71" s="281"/>
      <c r="E71" s="282"/>
      <c r="F71" s="283"/>
      <c r="G71" s="284"/>
    </row>
    <row r="72" spans="1:8" ht="20.100000000000001" customHeight="1">
      <c r="A72" s="279"/>
      <c r="B72" s="280"/>
      <c r="C72" s="279"/>
      <c r="D72" s="281" t="s">
        <v>38</v>
      </c>
      <c r="E72" s="282"/>
      <c r="F72" s="285">
        <f>図書購入費算出根拠!U2</f>
        <v>0</v>
      </c>
      <c r="G72" s="286"/>
      <c r="H72" s="321" t="s">
        <v>561</v>
      </c>
    </row>
    <row r="73" spans="1:8" ht="9.9499999999999993" customHeight="1">
      <c r="A73" s="279"/>
      <c r="B73" s="280"/>
      <c r="C73" s="279"/>
      <c r="D73" s="281"/>
      <c r="E73" s="282"/>
      <c r="F73" s="285"/>
      <c r="G73" s="286"/>
    </row>
    <row r="74" spans="1:8" ht="24.95" customHeight="1">
      <c r="A74" s="279"/>
      <c r="B74" s="280"/>
      <c r="C74" s="783" t="s">
        <v>21</v>
      </c>
      <c r="D74" s="783"/>
      <c r="E74" s="282"/>
      <c r="F74" s="285">
        <f>F76+F78</f>
        <v>0</v>
      </c>
      <c r="G74" s="286"/>
      <c r="H74" s="322" t="s">
        <v>597</v>
      </c>
    </row>
    <row r="75" spans="1:8" ht="9.9499999999999993" customHeight="1">
      <c r="A75" s="279"/>
      <c r="B75" s="280"/>
      <c r="C75" s="279"/>
      <c r="D75" s="281"/>
      <c r="E75" s="282"/>
      <c r="F75" s="285"/>
      <c r="G75" s="286"/>
    </row>
    <row r="76" spans="1:8" ht="20.100000000000001" customHeight="1">
      <c r="A76" s="279"/>
      <c r="B76" s="280"/>
      <c r="C76" s="279"/>
      <c r="D76" s="281" t="s">
        <v>22</v>
      </c>
      <c r="E76" s="282"/>
      <c r="F76" s="285">
        <f>'役務費(通信運搬費・雑役務費)算出根拠'!L15</f>
        <v>0</v>
      </c>
      <c r="G76" s="286"/>
      <c r="H76" s="177"/>
    </row>
    <row r="77" spans="1:8" ht="9.9499999999999993" customHeight="1">
      <c r="A77" s="279"/>
      <c r="B77" s="280"/>
      <c r="C77" s="279"/>
      <c r="D77" s="281"/>
      <c r="E77" s="282"/>
      <c r="F77" s="285"/>
      <c r="G77" s="286"/>
      <c r="H77" s="177"/>
    </row>
    <row r="78" spans="1:8" ht="20.100000000000001" customHeight="1">
      <c r="A78" s="279"/>
      <c r="B78" s="280"/>
      <c r="C78" s="279"/>
      <c r="D78" s="281" t="s">
        <v>30</v>
      </c>
      <c r="E78" s="282"/>
      <c r="F78" s="285">
        <f>'役務費(通信運搬費・雑役務費)算出根拠'!L28</f>
        <v>0</v>
      </c>
      <c r="G78" s="286"/>
      <c r="H78" s="177"/>
    </row>
    <row r="79" spans="1:8" ht="9.9499999999999993" customHeight="1">
      <c r="A79" s="279"/>
      <c r="B79" s="280"/>
      <c r="C79" s="279"/>
      <c r="D79" s="281"/>
      <c r="E79" s="282"/>
      <c r="F79" s="285"/>
      <c r="G79" s="286"/>
      <c r="H79" s="177"/>
    </row>
    <row r="80" spans="1:8" ht="24.95" customHeight="1">
      <c r="A80" s="279"/>
      <c r="B80" s="280"/>
      <c r="C80" s="783" t="s">
        <v>23</v>
      </c>
      <c r="D80" s="783"/>
      <c r="E80" s="282"/>
      <c r="F80" s="285">
        <f>使用料及び貸借料算出根拠!R2</f>
        <v>0</v>
      </c>
      <c r="G80" s="286"/>
      <c r="H80" s="321" t="s">
        <v>559</v>
      </c>
    </row>
    <row r="81" spans="1:8" ht="9.9499999999999993" customHeight="1">
      <c r="A81" s="279"/>
      <c r="B81" s="280"/>
      <c r="C81" s="281"/>
      <c r="D81" s="281"/>
      <c r="E81" s="282"/>
      <c r="F81" s="285"/>
      <c r="G81" s="286"/>
    </row>
    <row r="82" spans="1:8" ht="24.95" customHeight="1">
      <c r="A82" s="279"/>
      <c r="B82" s="280"/>
      <c r="C82" s="783" t="s">
        <v>26</v>
      </c>
      <c r="D82" s="783"/>
      <c r="E82" s="282"/>
      <c r="F82" s="285">
        <f>備品購入費算出根拠!L15</f>
        <v>0</v>
      </c>
      <c r="G82" s="286"/>
      <c r="H82" s="321" t="s">
        <v>560</v>
      </c>
    </row>
    <row r="83" spans="1:8" ht="9.9499999999999993" customHeight="1">
      <c r="A83" s="279"/>
      <c r="B83" s="280"/>
      <c r="C83" s="279"/>
      <c r="D83" s="287"/>
      <c r="E83" s="282"/>
      <c r="F83" s="285"/>
      <c r="G83" s="286"/>
    </row>
    <row r="84" spans="1:8" ht="24.95" customHeight="1">
      <c r="A84" s="279"/>
      <c r="B84" s="288"/>
      <c r="C84" s="784" t="s">
        <v>12</v>
      </c>
      <c r="D84" s="784"/>
      <c r="E84" s="289"/>
      <c r="F84" s="290">
        <f>IFERROR(SUM(F56,F64,F74,F80,F82),"")</f>
        <v>0</v>
      </c>
      <c r="G84" s="291"/>
    </row>
    <row r="85" spans="1:8" ht="29.25" customHeight="1">
      <c r="A85" s="279"/>
      <c r="B85" s="292"/>
      <c r="C85" s="785" t="s">
        <v>16</v>
      </c>
      <c r="D85" s="785"/>
      <c r="E85" s="293"/>
      <c r="F85" s="294">
        <f>IF(ISERROR(F44+F54+F84),"",F44+F54+F84)</f>
        <v>0</v>
      </c>
      <c r="G85" s="295"/>
    </row>
    <row r="86" spans="1:8" ht="5.25" customHeight="1">
      <c r="A86" s="279"/>
      <c r="B86" s="279"/>
      <c r="C86" s="279"/>
      <c r="D86" s="279"/>
      <c r="E86" s="279"/>
      <c r="F86" s="296"/>
      <c r="G86" s="297"/>
    </row>
    <row r="87" spans="1:8" ht="27.75" customHeight="1">
      <c r="A87" s="279"/>
      <c r="B87" s="279"/>
      <c r="C87" s="298" t="s">
        <v>156</v>
      </c>
      <c r="D87" s="279"/>
      <c r="E87" s="279"/>
      <c r="F87" s="296"/>
      <c r="G87" s="279"/>
    </row>
    <row r="88" spans="1:8" ht="13.5" customHeight="1"/>
  </sheetData>
  <sheetProtection algorithmName="SHA-512" hashValue="C8wGPW1A3FMMvvvio+7MbGA9wPNx5wXn09yTroshP7Xf4/bFgwcZkF4RZtFsxsP6jQscH4d0EUHi8XHFBBtlRw==" saltValue="XarqLb/hl05T3q0Bs0P1Ug==" spinCount="100000" sheet="1" formatCells="0"/>
  <mergeCells count="22">
    <mergeCell ref="H34:H39"/>
    <mergeCell ref="C46:D46"/>
    <mergeCell ref="C54:D54"/>
    <mergeCell ref="C56:D56"/>
    <mergeCell ref="C64:D64"/>
    <mergeCell ref="C42:D42"/>
    <mergeCell ref="C44:D44"/>
    <mergeCell ref="C82:D82"/>
    <mergeCell ref="C84:D84"/>
    <mergeCell ref="C85:D85"/>
    <mergeCell ref="C74:D74"/>
    <mergeCell ref="C80:D80"/>
    <mergeCell ref="C20:D20"/>
    <mergeCell ref="C22:D22"/>
    <mergeCell ref="C24:D24"/>
    <mergeCell ref="C34:D34"/>
    <mergeCell ref="C40:D40"/>
    <mergeCell ref="B3:G3"/>
    <mergeCell ref="B6:G6"/>
    <mergeCell ref="C7:D7"/>
    <mergeCell ref="C10:D10"/>
    <mergeCell ref="C12:D12"/>
  </mergeCells>
  <phoneticPr fontId="2"/>
  <hyperlinks>
    <hyperlink ref="H1" location="チェックリスト!A1" display="チェックリストに戻る" xr:uid="{5655B1EC-DA3B-46F4-906F-111DA89AD332}"/>
    <hyperlink ref="H28" location="印刷製本費算出根拠!A1" display="印刷製本費算出根拠" xr:uid="{2380B3F2-708D-4E48-A6ED-0EA19471E526}"/>
    <hyperlink ref="H32" location="図書購入費算出根拠!A1" display="図書購入費算出根拠" xr:uid="{6FD79B4E-BFD4-4F97-A59D-6C996CF8FF97}"/>
    <hyperlink ref="H40" location="使用料及び貸借料算出根拠!A1" display="使用料及び貸借料算出根拠" xr:uid="{852F7AEE-31A8-41E9-937C-A898683B4418}"/>
    <hyperlink ref="H42" location="備品購入費算出根拠!A1" display="備品購入費算出根拠" xr:uid="{31C5DDEB-BB58-457A-AD8F-3E999470EA3D}"/>
    <hyperlink ref="H68" location="印刷製本費算出根拠!A1" display="印刷製本費算出根拠" xr:uid="{56111DFF-7355-420C-8509-6D9BAC479278}"/>
    <hyperlink ref="H72" location="図書購入費算出根拠!A1" display="図書購入費算出根拠" xr:uid="{7975F913-2E73-4BF6-AFA5-46B005C77501}"/>
    <hyperlink ref="H82" location="備品購入費算出根拠!A1" display="備品購入費算出根拠" xr:uid="{3A058E93-C597-4068-A15B-1E0C872B8626}"/>
    <hyperlink ref="H34:H39" location="'役務費(通信運搬費・雑役務費)算出根拠'!Print_Area" display="役務費(通信運搬費・雑役務費)算出根拠" xr:uid="{9EBE8808-81FA-476B-AF94-578752A4BCB9}"/>
    <hyperlink ref="H80" location="使用料及び貸借料算出根拠!A1" display="使用料及び貸借料算出根拠" xr:uid="{0EBD694C-AE59-4004-B196-379160F83836}"/>
    <hyperlink ref="H74:H79" location="'役務費(通信運搬費・雑役務費)算出根拠'!Print_Area" display="役務費(通信運搬費・雑役務費)算出根拠" xr:uid="{B5B08AA4-FF04-4303-9980-6872E551D2E3}"/>
    <hyperlink ref="H16" location="'人件費算出根拠 '!Print_Area" display="人件費算出根拠" xr:uid="{17EA7047-45D7-4432-8299-F4D39F3F797F}"/>
    <hyperlink ref="H50" location="'人件費算出根拠 '!Print_Area" display="人件費算出根拠" xr:uid="{AD4EF3C0-7E4C-44DD-8E20-2E5929BCFDD7}"/>
    <hyperlink ref="H2" location="'基本情報シート(※ここから入力作成始めてください)'!A1" display="基本情報シートに戻る" xr:uid="{BA4215B5-5BE7-4012-AD59-31F965FF70B2}"/>
    <hyperlink ref="H26" location="消耗品費算出根拠!Print_Area" display="消耗品" xr:uid="{CE874C0F-C92E-49B7-A25B-A86F5385E7AA}"/>
    <hyperlink ref="H66" location="消耗品費算出根拠!Print_Area" display="消耗品" xr:uid="{166E01EE-7C9B-4BDD-AEB3-0275F7B330FA}"/>
    <hyperlink ref="H60" location="'人件費算出根拠 '!Print_Area" display="人件費算出根拠" xr:uid="{20665FEF-3E35-4C97-B4AA-4FA227D156FD}"/>
  </hyperlinks>
  <printOptions horizontalCentered="1"/>
  <pageMargins left="0.59055118110236227" right="0.47244094488188981" top="0.27559055118110237" bottom="0.23622047244094491" header="0.55118110236220474" footer="0.19685039370078741"/>
  <pageSetup paperSize="9" scale="52"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9258E-536C-48C6-8014-39D53F537753}">
  <sheetPr>
    <tabColor indexed="32"/>
    <pageSetUpPr fitToPage="1"/>
  </sheetPr>
  <dimension ref="A1:AT71"/>
  <sheetViews>
    <sheetView view="pageBreakPreview" zoomScale="80" zoomScaleNormal="85" zoomScaleSheetLayoutView="80" workbookViewId="0"/>
  </sheetViews>
  <sheetFormatPr defaultColWidth="9" defaultRowHeight="18"/>
  <cols>
    <col min="1" max="1" width="1.125" style="184" customWidth="1"/>
    <col min="2" max="3" width="10.625" style="184" customWidth="1"/>
    <col min="4" max="9" width="8.625" style="184" customWidth="1"/>
    <col min="10" max="10" width="9" style="184"/>
    <col min="11" max="17" width="8.625" style="184" customWidth="1"/>
    <col min="18" max="18" width="11.25" style="184" customWidth="1"/>
    <col min="19" max="24" width="5.625" style="184" customWidth="1"/>
    <col min="25" max="26" width="8.625" style="184" customWidth="1"/>
    <col min="27" max="27" width="9.25" style="184" customWidth="1"/>
    <col min="28" max="30" width="5.625" style="184" customWidth="1"/>
    <col min="31" max="32" width="7.625" style="184" customWidth="1"/>
    <col min="33" max="33" width="11.375" style="184" customWidth="1"/>
    <col min="34" max="34" width="3" style="184" customWidth="1"/>
    <col min="35" max="43" width="9" style="184"/>
    <col min="44" max="44" width="18.25" style="184" customWidth="1"/>
    <col min="45" max="45" width="9" style="184"/>
    <col min="46" max="46" width="20" style="184" customWidth="1"/>
    <col min="47" max="16384" width="9" style="184"/>
  </cols>
  <sheetData>
    <row r="1" spans="1:35" ht="20.25" customHeight="1">
      <c r="A1" s="183"/>
      <c r="B1" s="183"/>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327"/>
      <c r="AG1" s="327" t="s">
        <v>80</v>
      </c>
      <c r="AH1" s="183"/>
      <c r="AI1" s="340" t="s">
        <v>332</v>
      </c>
    </row>
    <row r="2" spans="1:35" ht="25.5" customHeight="1">
      <c r="A2" s="854" t="s">
        <v>64</v>
      </c>
      <c r="B2" s="854"/>
      <c r="C2" s="854"/>
      <c r="D2" s="854"/>
      <c r="E2" s="854"/>
      <c r="F2" s="854"/>
      <c r="G2" s="854"/>
      <c r="H2" s="854"/>
      <c r="I2" s="854"/>
      <c r="J2" s="854"/>
      <c r="K2" s="854"/>
      <c r="L2" s="854"/>
      <c r="M2" s="854"/>
      <c r="N2" s="854"/>
      <c r="O2" s="854"/>
      <c r="P2" s="854"/>
      <c r="Q2" s="854"/>
      <c r="R2" s="854"/>
      <c r="S2" s="854"/>
      <c r="T2" s="854"/>
      <c r="U2" s="854"/>
      <c r="V2" s="854"/>
      <c r="W2" s="854"/>
      <c r="X2" s="854"/>
      <c r="Y2" s="854"/>
      <c r="Z2" s="854"/>
      <c r="AA2" s="854"/>
      <c r="AB2" s="854"/>
      <c r="AC2" s="854"/>
      <c r="AD2" s="854"/>
      <c r="AE2" s="854"/>
      <c r="AF2" s="854"/>
      <c r="AG2" s="854"/>
      <c r="AH2" s="183"/>
    </row>
    <row r="3" spans="1:35" ht="10.5" customHeight="1">
      <c r="A3" s="183"/>
      <c r="B3" s="183"/>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c r="AG3" s="183"/>
      <c r="AH3" s="183"/>
    </row>
    <row r="4" spans="1:35" ht="18" customHeight="1">
      <c r="A4" s="183"/>
      <c r="B4" s="263"/>
      <c r="C4" s="183"/>
      <c r="D4" s="183"/>
      <c r="E4" s="183"/>
      <c r="F4" s="183"/>
      <c r="G4" s="183"/>
      <c r="H4" s="183"/>
      <c r="I4" s="183"/>
      <c r="J4" s="183"/>
      <c r="K4" s="183"/>
      <c r="L4" s="183"/>
      <c r="M4" s="183"/>
      <c r="N4" s="183"/>
      <c r="O4" s="183"/>
      <c r="P4" s="183"/>
      <c r="Q4" s="183"/>
      <c r="R4" s="183"/>
      <c r="S4" s="183"/>
      <c r="T4" s="183"/>
      <c r="U4" s="183"/>
      <c r="V4" s="183"/>
      <c r="W4" s="183"/>
      <c r="X4" s="183"/>
      <c r="Y4" s="183"/>
      <c r="Z4" s="183"/>
      <c r="AA4" s="328" t="s">
        <v>103</v>
      </c>
      <c r="AB4" s="853">
        <f>'基本情報シート(※ここから入力作成始めてください)'!D23</f>
        <v>0</v>
      </c>
      <c r="AC4" s="853"/>
      <c r="AD4" s="853"/>
      <c r="AE4" s="853"/>
      <c r="AF4" s="853"/>
      <c r="AG4" s="853"/>
      <c r="AH4" s="183"/>
    </row>
    <row r="5" spans="1:35" ht="7.5" customHeight="1" thickBot="1">
      <c r="A5" s="183"/>
      <c r="B5" s="183"/>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329"/>
      <c r="AH5" s="183"/>
    </row>
    <row r="6" spans="1:35" s="186" customFormat="1" ht="24.75" customHeight="1">
      <c r="A6" s="185"/>
      <c r="B6" s="855" t="s">
        <v>42</v>
      </c>
      <c r="C6" s="836" t="s">
        <v>43</v>
      </c>
      <c r="D6" s="858" t="s">
        <v>92</v>
      </c>
      <c r="E6" s="859"/>
      <c r="F6" s="859"/>
      <c r="G6" s="859"/>
      <c r="H6" s="859"/>
      <c r="I6" s="859"/>
      <c r="J6" s="859"/>
      <c r="K6" s="841" t="s">
        <v>106</v>
      </c>
      <c r="L6" s="841" t="s">
        <v>107</v>
      </c>
      <c r="M6" s="841" t="s">
        <v>108</v>
      </c>
      <c r="N6" s="841" t="s">
        <v>109</v>
      </c>
      <c r="O6" s="841" t="s">
        <v>110</v>
      </c>
      <c r="P6" s="841" t="s">
        <v>111</v>
      </c>
      <c r="Q6" s="833" t="s">
        <v>203</v>
      </c>
      <c r="R6" s="836" t="s">
        <v>144</v>
      </c>
      <c r="S6" s="819" t="s">
        <v>44</v>
      </c>
      <c r="T6" s="820"/>
      <c r="U6" s="820"/>
      <c r="V6" s="820"/>
      <c r="W6" s="820"/>
      <c r="X6" s="838"/>
      <c r="Y6" s="841" t="s">
        <v>112</v>
      </c>
      <c r="Z6" s="833" t="s">
        <v>113</v>
      </c>
      <c r="AA6" s="819" t="s">
        <v>45</v>
      </c>
      <c r="AB6" s="820"/>
      <c r="AC6" s="820"/>
      <c r="AD6" s="820"/>
      <c r="AE6" s="820"/>
      <c r="AF6" s="820"/>
      <c r="AG6" s="821"/>
      <c r="AH6" s="185"/>
    </row>
    <row r="7" spans="1:35" s="186" customFormat="1" ht="36.75" customHeight="1">
      <c r="A7" s="185"/>
      <c r="B7" s="856"/>
      <c r="C7" s="823"/>
      <c r="D7" s="846" t="s">
        <v>93</v>
      </c>
      <c r="E7" s="811" t="s">
        <v>94</v>
      </c>
      <c r="F7" s="811"/>
      <c r="G7" s="846" t="s">
        <v>95</v>
      </c>
      <c r="H7" s="848" t="s">
        <v>141</v>
      </c>
      <c r="I7" s="846" t="s">
        <v>140</v>
      </c>
      <c r="J7" s="848" t="s">
        <v>141</v>
      </c>
      <c r="K7" s="860"/>
      <c r="L7" s="860"/>
      <c r="M7" s="860"/>
      <c r="N7" s="842"/>
      <c r="O7" s="842"/>
      <c r="P7" s="842"/>
      <c r="Q7" s="834"/>
      <c r="R7" s="823"/>
      <c r="S7" s="844" t="s">
        <v>46</v>
      </c>
      <c r="T7" s="845"/>
      <c r="U7" s="839" t="s">
        <v>47</v>
      </c>
      <c r="V7" s="840"/>
      <c r="W7" s="839" t="s">
        <v>48</v>
      </c>
      <c r="X7" s="840"/>
      <c r="Y7" s="842"/>
      <c r="Z7" s="834"/>
      <c r="AA7" s="822" t="s">
        <v>99</v>
      </c>
      <c r="AB7" s="811" t="s">
        <v>94</v>
      </c>
      <c r="AC7" s="811"/>
      <c r="AD7" s="812"/>
      <c r="AE7" s="813" t="s">
        <v>114</v>
      </c>
      <c r="AF7" s="813" t="s">
        <v>49</v>
      </c>
      <c r="AG7" s="816" t="s">
        <v>115</v>
      </c>
      <c r="AH7" s="185"/>
    </row>
    <row r="8" spans="1:35" s="186" customFormat="1" ht="26.25" customHeight="1">
      <c r="A8" s="185"/>
      <c r="B8" s="856"/>
      <c r="C8" s="823"/>
      <c r="D8" s="861"/>
      <c r="E8" s="850" t="s">
        <v>737</v>
      </c>
      <c r="F8" s="850" t="s">
        <v>738</v>
      </c>
      <c r="G8" s="847"/>
      <c r="H8" s="849"/>
      <c r="I8" s="847"/>
      <c r="J8" s="849"/>
      <c r="K8" s="860"/>
      <c r="L8" s="860"/>
      <c r="M8" s="860"/>
      <c r="N8" s="842"/>
      <c r="O8" s="842"/>
      <c r="P8" s="842"/>
      <c r="Q8" s="834"/>
      <c r="R8" s="823"/>
      <c r="S8" s="825" t="s">
        <v>96</v>
      </c>
      <c r="T8" s="825" t="s">
        <v>97</v>
      </c>
      <c r="U8" s="825" t="s">
        <v>96</v>
      </c>
      <c r="V8" s="825" t="s">
        <v>97</v>
      </c>
      <c r="W8" s="825" t="s">
        <v>96</v>
      </c>
      <c r="X8" s="825" t="s">
        <v>97</v>
      </c>
      <c r="Y8" s="842"/>
      <c r="Z8" s="834"/>
      <c r="AA8" s="823"/>
      <c r="AB8" s="797" t="s">
        <v>98</v>
      </c>
      <c r="AC8" s="797" t="s">
        <v>116</v>
      </c>
      <c r="AD8" s="797" t="s">
        <v>117</v>
      </c>
      <c r="AE8" s="814"/>
      <c r="AF8" s="814"/>
      <c r="AG8" s="817"/>
      <c r="AH8" s="185"/>
      <c r="AI8" s="185"/>
    </row>
    <row r="9" spans="1:35" s="186" customFormat="1" ht="35.25" customHeight="1">
      <c r="A9" s="185"/>
      <c r="B9" s="857"/>
      <c r="C9" s="837"/>
      <c r="D9" s="861"/>
      <c r="E9" s="851"/>
      <c r="F9" s="851"/>
      <c r="G9" s="847"/>
      <c r="H9" s="849"/>
      <c r="I9" s="847"/>
      <c r="J9" s="849"/>
      <c r="K9" s="843"/>
      <c r="L9" s="843"/>
      <c r="M9" s="843"/>
      <c r="N9" s="843"/>
      <c r="O9" s="843"/>
      <c r="P9" s="843"/>
      <c r="Q9" s="835"/>
      <c r="R9" s="837"/>
      <c r="S9" s="826"/>
      <c r="T9" s="823"/>
      <c r="U9" s="826"/>
      <c r="V9" s="823"/>
      <c r="W9" s="826"/>
      <c r="X9" s="823"/>
      <c r="Y9" s="843"/>
      <c r="Z9" s="835"/>
      <c r="AA9" s="824"/>
      <c r="AB9" s="798"/>
      <c r="AC9" s="798"/>
      <c r="AD9" s="798"/>
      <c r="AE9" s="815"/>
      <c r="AF9" s="815"/>
      <c r="AG9" s="818"/>
      <c r="AH9" s="185"/>
    </row>
    <row r="10" spans="1:35" s="186" customFormat="1" ht="27.75" customHeight="1" thickBot="1">
      <c r="A10" s="185"/>
      <c r="B10" s="330" t="s">
        <v>125</v>
      </c>
      <c r="C10" s="331" t="s">
        <v>126</v>
      </c>
      <c r="D10" s="332" t="s">
        <v>127</v>
      </c>
      <c r="E10" s="852"/>
      <c r="F10" s="852"/>
      <c r="G10" s="332" t="s">
        <v>100</v>
      </c>
      <c r="H10" s="332" t="s">
        <v>142</v>
      </c>
      <c r="I10" s="333" t="s">
        <v>84</v>
      </c>
      <c r="J10" s="333" t="s">
        <v>143</v>
      </c>
      <c r="K10" s="827" t="s">
        <v>86</v>
      </c>
      <c r="L10" s="828"/>
      <c r="M10" s="829"/>
      <c r="N10" s="830" t="s">
        <v>87</v>
      </c>
      <c r="O10" s="831"/>
      <c r="P10" s="832"/>
      <c r="Q10" s="332" t="s">
        <v>88</v>
      </c>
      <c r="R10" s="331" t="s">
        <v>211</v>
      </c>
      <c r="S10" s="331"/>
      <c r="T10" s="331"/>
      <c r="U10" s="331"/>
      <c r="V10" s="331"/>
      <c r="W10" s="331"/>
      <c r="X10" s="331"/>
      <c r="Y10" s="334" t="s">
        <v>90</v>
      </c>
      <c r="Z10" s="331" t="s">
        <v>128</v>
      </c>
      <c r="AA10" s="331" t="s">
        <v>129</v>
      </c>
      <c r="AB10" s="332"/>
      <c r="AC10" s="332"/>
      <c r="AD10" s="332"/>
      <c r="AE10" s="332" t="s">
        <v>130</v>
      </c>
      <c r="AF10" s="332" t="s">
        <v>131</v>
      </c>
      <c r="AG10" s="335" t="s">
        <v>132</v>
      </c>
      <c r="AH10" s="185"/>
    </row>
    <row r="11" spans="1:35" s="186" customFormat="1" ht="24.75" customHeight="1">
      <c r="A11" s="185"/>
      <c r="B11" s="336" t="s">
        <v>50</v>
      </c>
      <c r="C11" s="337" t="s">
        <v>28</v>
      </c>
      <c r="D11" s="337" t="s">
        <v>28</v>
      </c>
      <c r="E11" s="338"/>
      <c r="F11" s="338"/>
      <c r="G11" s="337" t="s">
        <v>28</v>
      </c>
      <c r="H11" s="337" t="s">
        <v>28</v>
      </c>
      <c r="I11" s="337" t="s">
        <v>28</v>
      </c>
      <c r="J11" s="337" t="s">
        <v>28</v>
      </c>
      <c r="K11" s="338" t="s">
        <v>133</v>
      </c>
      <c r="L11" s="338"/>
      <c r="M11" s="338"/>
      <c r="N11" s="338" t="s">
        <v>133</v>
      </c>
      <c r="O11" s="338"/>
      <c r="P11" s="338"/>
      <c r="Q11" s="338"/>
      <c r="R11" s="337"/>
      <c r="S11" s="337" t="s">
        <v>28</v>
      </c>
      <c r="T11" s="337" t="s">
        <v>28</v>
      </c>
      <c r="U11" s="337" t="s">
        <v>28</v>
      </c>
      <c r="V11" s="337" t="s">
        <v>28</v>
      </c>
      <c r="W11" s="337" t="s">
        <v>28</v>
      </c>
      <c r="X11" s="337" t="s">
        <v>28</v>
      </c>
      <c r="Y11" s="337"/>
      <c r="Z11" s="337"/>
      <c r="AA11" s="337" t="s">
        <v>28</v>
      </c>
      <c r="AB11" s="338"/>
      <c r="AC11" s="338"/>
      <c r="AD11" s="338"/>
      <c r="AE11" s="338" t="s">
        <v>51</v>
      </c>
      <c r="AF11" s="338" t="s">
        <v>52</v>
      </c>
      <c r="AG11" s="339"/>
      <c r="AH11" s="185"/>
    </row>
    <row r="12" spans="1:35" s="188" customFormat="1" ht="62.25" customHeight="1" thickBot="1">
      <c r="A12" s="187"/>
      <c r="B12" s="348"/>
      <c r="C12" s="344"/>
      <c r="D12" s="326">
        <f>'別紙1-5(参加者名簿)'!N6</f>
        <v>0</v>
      </c>
      <c r="E12" s="342"/>
      <c r="F12" s="342"/>
      <c r="G12" s="326">
        <f>'別紙1-5(参加者名簿)'!N9</f>
        <v>0</v>
      </c>
      <c r="H12" s="326">
        <f>'別紙1-5(参加者名簿)'!N10</f>
        <v>0</v>
      </c>
      <c r="I12" s="326">
        <f>'別紙1-5(参加者名簿)'!N7</f>
        <v>0</v>
      </c>
      <c r="J12" s="326">
        <f>'別紙1-5(参加者名簿)'!N8</f>
        <v>0</v>
      </c>
      <c r="K12" s="345"/>
      <c r="L12" s="345"/>
      <c r="M12" s="345"/>
      <c r="N12" s="345"/>
      <c r="O12" s="345"/>
      <c r="P12" s="345"/>
      <c r="Q12" s="346"/>
      <c r="R12" s="347"/>
      <c r="S12" s="325">
        <f>'別紙1-7(研修責任者教育担当者)'!L9</f>
        <v>0</v>
      </c>
      <c r="T12" s="325">
        <f>'別紙1-7(研修責任者教育担当者)'!L10</f>
        <v>0</v>
      </c>
      <c r="U12" s="325">
        <f>'別紙1-7(研修責任者教育担当者)'!L12</f>
        <v>0</v>
      </c>
      <c r="V12" s="325">
        <f>'別紙1-7(研修責任者教育担当者)'!L13</f>
        <v>0</v>
      </c>
      <c r="W12" s="344"/>
      <c r="X12" s="342"/>
      <c r="Y12" s="342"/>
      <c r="Z12" s="342"/>
      <c r="AA12" s="325">
        <f>SUM(AB12:AD12)</f>
        <v>0</v>
      </c>
      <c r="AB12" s="324">
        <f>'別紙1-6(受入職員)'!P6</f>
        <v>0</v>
      </c>
      <c r="AC12" s="324">
        <f>'別紙1-6(受入職員)'!P9</f>
        <v>0</v>
      </c>
      <c r="AD12" s="324">
        <f>'別紙1-6(受入職員)'!P7</f>
        <v>0</v>
      </c>
      <c r="AE12" s="342"/>
      <c r="AF12" s="342"/>
      <c r="AG12" s="343"/>
      <c r="AH12" s="187"/>
    </row>
    <row r="13" spans="1:35" s="190" customFormat="1" ht="24.95" customHeight="1">
      <c r="A13" s="189"/>
      <c r="R13" s="189"/>
      <c r="S13" s="189"/>
      <c r="T13" s="189"/>
      <c r="U13" s="189"/>
      <c r="V13" s="189"/>
      <c r="W13" s="189"/>
      <c r="X13" s="189"/>
      <c r="Y13" s="189"/>
      <c r="Z13" s="189"/>
      <c r="AA13" s="189"/>
      <c r="AB13" s="189"/>
      <c r="AC13" s="191"/>
      <c r="AD13" s="191"/>
      <c r="AE13" s="191"/>
      <c r="AF13" s="191"/>
      <c r="AG13" s="191"/>
      <c r="AH13" s="189"/>
    </row>
    <row r="14" spans="1:35" ht="9" customHeight="1">
      <c r="A14" s="183"/>
      <c r="B14" s="183"/>
      <c r="C14" s="183"/>
      <c r="D14" s="183"/>
      <c r="E14" s="183"/>
      <c r="F14" s="183"/>
      <c r="G14" s="183"/>
      <c r="H14" s="183"/>
      <c r="I14" s="183"/>
      <c r="J14" s="183"/>
      <c r="K14" s="183"/>
      <c r="L14" s="183"/>
      <c r="M14" s="183"/>
      <c r="N14" s="183"/>
      <c r="O14" s="183"/>
      <c r="P14" s="183"/>
      <c r="Q14" s="183"/>
      <c r="R14" s="183"/>
      <c r="S14" s="183"/>
      <c r="T14" s="183"/>
      <c r="U14" s="183"/>
      <c r="V14" s="183"/>
      <c r="W14" s="183"/>
      <c r="X14" s="183"/>
      <c r="Y14" s="183"/>
      <c r="Z14" s="183"/>
      <c r="AA14" s="183"/>
      <c r="AB14" s="183"/>
      <c r="AC14" s="183"/>
      <c r="AD14" s="183"/>
      <c r="AE14" s="183"/>
      <c r="AF14" s="183"/>
      <c r="AG14" s="183"/>
      <c r="AH14" s="183"/>
    </row>
    <row r="15" spans="1:35" ht="30.75" thickBot="1">
      <c r="A15" s="183"/>
      <c r="B15" s="253" t="s">
        <v>58</v>
      </c>
      <c r="C15" s="183"/>
      <c r="D15" s="183"/>
      <c r="E15" s="183"/>
      <c r="F15" s="183"/>
      <c r="G15" s="183"/>
      <c r="H15" s="183"/>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row>
    <row r="16" spans="1:35" s="190" customFormat="1" ht="24.95" customHeight="1">
      <c r="A16" s="189"/>
      <c r="B16" s="323" t="s">
        <v>739</v>
      </c>
      <c r="C16" s="323"/>
      <c r="D16" s="189"/>
      <c r="E16" s="189"/>
      <c r="F16" s="189"/>
      <c r="G16" s="189"/>
      <c r="H16" s="189"/>
      <c r="I16" s="189"/>
      <c r="J16" s="189"/>
      <c r="K16" s="189"/>
      <c r="L16" s="189"/>
      <c r="M16" s="189"/>
      <c r="N16" s="189"/>
      <c r="O16" s="189"/>
      <c r="P16" s="189"/>
      <c r="Q16" s="189"/>
      <c r="R16" s="189"/>
      <c r="S16" s="189"/>
      <c r="T16" s="189"/>
      <c r="U16" s="189"/>
      <c r="V16" s="189"/>
      <c r="W16" s="189"/>
      <c r="X16" s="189"/>
      <c r="Y16" s="189"/>
      <c r="Z16" s="189"/>
      <c r="AA16" s="189"/>
      <c r="AB16" s="189"/>
      <c r="AC16" s="799" t="s">
        <v>74</v>
      </c>
      <c r="AD16" s="800"/>
      <c r="AE16" s="800"/>
      <c r="AF16" s="800"/>
      <c r="AG16" s="801"/>
      <c r="AH16" s="189"/>
    </row>
    <row r="17" spans="1:36" s="190" customFormat="1" ht="24.95" customHeight="1" thickBot="1">
      <c r="A17" s="189"/>
      <c r="B17" s="323" t="s">
        <v>101</v>
      </c>
      <c r="C17" s="323"/>
      <c r="D17" s="189"/>
      <c r="E17" s="189"/>
      <c r="F17" s="189"/>
      <c r="G17" s="189"/>
      <c r="H17" s="189"/>
      <c r="I17" s="189"/>
      <c r="J17" s="189"/>
      <c r="K17" s="189"/>
      <c r="L17" s="189"/>
      <c r="M17" s="189"/>
      <c r="N17" s="189"/>
      <c r="O17" s="189"/>
      <c r="P17" s="189"/>
      <c r="Q17" s="189"/>
      <c r="R17" s="189"/>
      <c r="S17" s="189"/>
      <c r="T17" s="189"/>
      <c r="U17" s="189"/>
      <c r="V17" s="189"/>
      <c r="W17" s="189"/>
      <c r="X17" s="189"/>
      <c r="Y17" s="189"/>
      <c r="Z17" s="189"/>
      <c r="AA17" s="189"/>
      <c r="AB17" s="189"/>
      <c r="AC17" s="802" t="s">
        <v>212</v>
      </c>
      <c r="AD17" s="803"/>
      <c r="AE17" s="803"/>
      <c r="AF17" s="803"/>
      <c r="AG17" s="804"/>
      <c r="AH17" s="189"/>
    </row>
    <row r="18" spans="1:36" s="190" customFormat="1" ht="24.95" customHeight="1">
      <c r="A18" s="189"/>
      <c r="B18" s="323" t="s">
        <v>158</v>
      </c>
      <c r="C18" s="323"/>
      <c r="D18" s="189"/>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805" t="s">
        <v>145</v>
      </c>
      <c r="AD18" s="806"/>
      <c r="AE18" s="806"/>
      <c r="AF18" s="806"/>
      <c r="AG18" s="807"/>
      <c r="AH18" s="189"/>
    </row>
    <row r="19" spans="1:36" s="190" customFormat="1" ht="24.75" customHeight="1">
      <c r="A19" s="189"/>
      <c r="B19" s="323" t="s">
        <v>146</v>
      </c>
      <c r="C19" s="323"/>
      <c r="D19" s="189"/>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788"/>
      <c r="AD19" s="789"/>
      <c r="AE19" s="789"/>
      <c r="AF19" s="789"/>
      <c r="AG19" s="790"/>
    </row>
    <row r="20" spans="1:36" s="190" customFormat="1" ht="24.95" customHeight="1">
      <c r="A20" s="189"/>
      <c r="B20" s="323" t="s">
        <v>119</v>
      </c>
      <c r="C20" s="323"/>
      <c r="D20" s="189"/>
      <c r="E20" s="189"/>
      <c r="F20" s="189"/>
      <c r="G20" s="189"/>
      <c r="H20" s="189"/>
      <c r="I20" s="189"/>
      <c r="J20" s="189"/>
      <c r="K20" s="189"/>
      <c r="L20" s="189"/>
      <c r="M20" s="189"/>
      <c r="N20" s="189"/>
      <c r="O20" s="189"/>
      <c r="P20" s="189"/>
      <c r="Q20" s="189"/>
      <c r="R20" s="189"/>
      <c r="S20" s="189"/>
      <c r="T20" s="189"/>
      <c r="U20" s="189"/>
      <c r="V20" s="189"/>
      <c r="W20" s="189"/>
      <c r="X20" s="189"/>
      <c r="Y20" s="189"/>
      <c r="Z20" s="189"/>
      <c r="AA20" s="189"/>
      <c r="AB20" s="189"/>
      <c r="AC20" s="791"/>
      <c r="AD20" s="792"/>
      <c r="AE20" s="792"/>
      <c r="AF20" s="792"/>
      <c r="AG20" s="793"/>
      <c r="AH20" s="189"/>
    </row>
    <row r="21" spans="1:36" s="190" customFormat="1" ht="24.95" customHeight="1">
      <c r="A21" s="189"/>
      <c r="B21" s="323" t="s">
        <v>121</v>
      </c>
      <c r="C21" s="323"/>
      <c r="D21" s="189"/>
      <c r="E21" s="189"/>
      <c r="F21" s="189"/>
      <c r="G21" s="189"/>
      <c r="H21" s="189"/>
      <c r="I21" s="189"/>
      <c r="J21" s="189"/>
      <c r="K21" s="189"/>
      <c r="L21" s="189"/>
      <c r="M21" s="189"/>
      <c r="N21" s="189"/>
      <c r="O21" s="189"/>
      <c r="P21" s="189"/>
      <c r="Q21" s="189"/>
      <c r="R21" s="189"/>
      <c r="S21" s="189"/>
      <c r="T21" s="189"/>
      <c r="U21" s="189"/>
      <c r="V21" s="189"/>
      <c r="W21" s="189"/>
      <c r="X21" s="189"/>
      <c r="Y21" s="189"/>
      <c r="Z21" s="189"/>
      <c r="AA21" s="189"/>
      <c r="AB21" s="189"/>
      <c r="AC21" s="808" t="s">
        <v>102</v>
      </c>
      <c r="AD21" s="809"/>
      <c r="AE21" s="809"/>
      <c r="AF21" s="809"/>
      <c r="AG21" s="810"/>
      <c r="AH21" s="189"/>
    </row>
    <row r="22" spans="1:36" s="190" customFormat="1" ht="24.95" customHeight="1">
      <c r="A22" s="189"/>
      <c r="B22" s="323" t="s">
        <v>147</v>
      </c>
      <c r="C22" s="323"/>
      <c r="D22" s="189"/>
      <c r="E22" s="189"/>
      <c r="F22" s="189"/>
      <c r="G22" s="189"/>
      <c r="H22" s="189"/>
      <c r="I22" s="189"/>
      <c r="J22" s="189"/>
      <c r="K22" s="189"/>
      <c r="L22" s="189"/>
      <c r="M22" s="189"/>
      <c r="N22" s="189"/>
      <c r="O22" s="189"/>
      <c r="P22" s="189"/>
      <c r="Q22" s="189"/>
      <c r="R22" s="189"/>
      <c r="S22" s="189"/>
      <c r="T22" s="189"/>
      <c r="U22" s="189"/>
      <c r="V22" s="189"/>
      <c r="W22" s="189"/>
      <c r="X22" s="189"/>
      <c r="Y22" s="189"/>
      <c r="Z22" s="189"/>
      <c r="AA22" s="189"/>
      <c r="AB22" s="189"/>
      <c r="AC22" s="788"/>
      <c r="AD22" s="789"/>
      <c r="AE22" s="789"/>
      <c r="AF22" s="789"/>
      <c r="AG22" s="790"/>
      <c r="AH22" s="189"/>
    </row>
    <row r="23" spans="1:36" s="190" customFormat="1" ht="24.95" customHeight="1" thickBot="1">
      <c r="A23" s="189"/>
      <c r="B23" s="323" t="s">
        <v>122</v>
      </c>
      <c r="C23" s="323"/>
      <c r="D23" s="189"/>
      <c r="E23" s="189"/>
      <c r="F23" s="189"/>
      <c r="G23" s="189"/>
      <c r="H23" s="189"/>
      <c r="I23" s="189"/>
      <c r="J23" s="189"/>
      <c r="K23" s="189"/>
      <c r="L23" s="189"/>
      <c r="M23" s="189"/>
      <c r="N23" s="189"/>
      <c r="O23" s="189"/>
      <c r="P23" s="189"/>
      <c r="Q23" s="189"/>
      <c r="R23" s="189"/>
      <c r="S23" s="189"/>
      <c r="T23" s="189"/>
      <c r="U23" s="189"/>
      <c r="V23" s="189"/>
      <c r="W23" s="189"/>
      <c r="X23" s="189"/>
      <c r="Y23" s="189"/>
      <c r="Z23" s="189"/>
      <c r="AA23" s="189"/>
      <c r="AB23" s="189"/>
      <c r="AC23" s="794"/>
      <c r="AD23" s="795"/>
      <c r="AE23" s="795"/>
      <c r="AF23" s="795"/>
      <c r="AG23" s="796"/>
      <c r="AH23" s="189"/>
    </row>
    <row r="24" spans="1:36" s="190" customFormat="1" ht="27.75" customHeight="1">
      <c r="A24" s="189"/>
      <c r="B24" s="323" t="s">
        <v>123</v>
      </c>
      <c r="C24" s="323"/>
      <c r="D24" s="189"/>
      <c r="E24" s="189"/>
      <c r="F24" s="189"/>
      <c r="G24" s="189"/>
      <c r="H24" s="189"/>
      <c r="I24" s="189"/>
      <c r="J24" s="189"/>
      <c r="K24" s="189"/>
      <c r="L24" s="189"/>
      <c r="M24" s="189"/>
      <c r="N24" s="189"/>
      <c r="O24" s="189"/>
      <c r="P24" s="189"/>
      <c r="Q24" s="189"/>
      <c r="R24" s="189"/>
      <c r="S24" s="189"/>
      <c r="T24" s="189"/>
      <c r="U24" s="189"/>
      <c r="V24" s="189"/>
      <c r="W24" s="189"/>
      <c r="X24" s="189"/>
      <c r="Y24" s="189"/>
      <c r="Z24" s="189"/>
      <c r="AA24" s="189"/>
      <c r="AB24" s="189"/>
      <c r="AC24" s="189"/>
      <c r="AD24" s="189"/>
      <c r="AE24" s="189"/>
      <c r="AF24" s="189"/>
      <c r="AG24" s="189"/>
      <c r="AH24" s="189"/>
    </row>
    <row r="25" spans="1:36" s="190" customFormat="1" ht="24.95" customHeight="1">
      <c r="A25" s="189"/>
      <c r="B25" s="323" t="s">
        <v>124</v>
      </c>
      <c r="C25" s="323"/>
      <c r="D25" s="189"/>
      <c r="E25" s="189"/>
      <c r="F25" s="189"/>
      <c r="G25" s="189"/>
      <c r="H25" s="189"/>
      <c r="I25" s="189"/>
      <c r="J25" s="189"/>
      <c r="K25" s="189"/>
      <c r="L25" s="189"/>
      <c r="M25" s="189"/>
      <c r="N25" s="189"/>
      <c r="O25" s="189"/>
      <c r="P25" s="189"/>
      <c r="Q25" s="189"/>
      <c r="R25" s="189"/>
      <c r="S25" s="189"/>
      <c r="T25" s="189"/>
      <c r="U25" s="189"/>
      <c r="V25" s="189"/>
      <c r="W25" s="189"/>
      <c r="X25" s="189"/>
      <c r="Y25" s="189"/>
      <c r="Z25" s="189"/>
      <c r="AA25" s="189"/>
      <c r="AB25" s="189"/>
      <c r="AC25" s="189"/>
      <c r="AD25" s="189"/>
      <c r="AE25" s="189"/>
      <c r="AF25" s="189"/>
      <c r="AG25" s="189"/>
      <c r="AH25" s="189"/>
    </row>
    <row r="26" spans="1:36" s="190" customFormat="1" ht="24.95" customHeight="1">
      <c r="A26" s="189"/>
      <c r="B26" s="323" t="s">
        <v>213</v>
      </c>
      <c r="C26" s="323"/>
      <c r="D26" s="189"/>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row>
    <row r="27" spans="1:36" s="190" customFormat="1" ht="24.95" customHeight="1">
      <c r="A27" s="189"/>
      <c r="B27" s="323" t="s">
        <v>159</v>
      </c>
      <c r="C27" s="323"/>
      <c r="D27" s="189"/>
      <c r="E27" s="189"/>
      <c r="F27" s="189"/>
      <c r="G27" s="189"/>
      <c r="H27" s="189"/>
      <c r="I27" s="189"/>
      <c r="J27" s="189"/>
      <c r="K27" s="189"/>
      <c r="L27" s="189"/>
      <c r="M27" s="189"/>
      <c r="N27" s="189"/>
      <c r="O27" s="189"/>
      <c r="P27" s="189"/>
      <c r="Q27" s="189"/>
      <c r="R27" s="189"/>
      <c r="S27" s="189"/>
      <c r="T27" s="189"/>
      <c r="U27" s="189"/>
      <c r="V27" s="189"/>
      <c r="W27" s="189"/>
      <c r="X27" s="189"/>
      <c r="Y27" s="189"/>
      <c r="Z27" s="189"/>
      <c r="AA27" s="189"/>
      <c r="AB27" s="189"/>
      <c r="AJ27" s="341"/>
    </row>
    <row r="28" spans="1:36" s="190" customFormat="1" ht="24.95" customHeight="1">
      <c r="A28" s="189"/>
      <c r="B28" s="323" t="s">
        <v>214</v>
      </c>
      <c r="C28" s="323"/>
      <c r="D28" s="189"/>
      <c r="E28" s="189"/>
      <c r="F28" s="189"/>
      <c r="G28" s="189"/>
      <c r="H28" s="189"/>
      <c r="I28" s="189"/>
      <c r="J28" s="189"/>
      <c r="K28" s="189"/>
      <c r="L28" s="189"/>
      <c r="M28" s="189"/>
      <c r="N28" s="189"/>
      <c r="O28" s="189"/>
      <c r="P28" s="189"/>
      <c r="Q28" s="189"/>
      <c r="R28" s="189"/>
      <c r="S28" s="189"/>
      <c r="T28" s="189"/>
      <c r="U28" s="189"/>
      <c r="V28" s="189"/>
      <c r="W28" s="189"/>
      <c r="X28" s="189"/>
      <c r="Y28" s="189"/>
      <c r="Z28" s="189"/>
      <c r="AA28" s="189"/>
      <c r="AB28" s="189"/>
    </row>
    <row r="29" spans="1:36" s="190" customFormat="1" ht="24.95" customHeight="1">
      <c r="A29" s="189"/>
      <c r="B29" s="323" t="s">
        <v>740</v>
      </c>
      <c r="C29" s="323"/>
      <c r="D29" s="189"/>
      <c r="E29" s="189"/>
      <c r="F29" s="189"/>
      <c r="G29" s="189"/>
      <c r="H29" s="189"/>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row>
    <row r="30" spans="1:36" s="190" customFormat="1" ht="24.95" customHeight="1">
      <c r="A30" s="189"/>
      <c r="B30" s="323" t="s">
        <v>215</v>
      </c>
      <c r="C30" s="323"/>
      <c r="D30" s="189"/>
      <c r="E30" s="189"/>
      <c r="F30" s="189"/>
      <c r="G30" s="189"/>
      <c r="H30" s="189"/>
      <c r="I30" s="189"/>
      <c r="J30" s="189"/>
      <c r="K30" s="189"/>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row>
    <row r="31" spans="1:36" s="190" customFormat="1" ht="24.95" customHeight="1">
      <c r="A31" s="189"/>
      <c r="B31" s="323" t="s">
        <v>216</v>
      </c>
      <c r="C31" s="323"/>
      <c r="D31" s="189"/>
      <c r="E31" s="189"/>
      <c r="F31" s="189"/>
      <c r="G31" s="189"/>
      <c r="H31" s="189"/>
      <c r="I31" s="189"/>
      <c r="J31" s="189"/>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row>
    <row r="32" spans="1:36" s="190" customFormat="1" ht="24.95" customHeight="1">
      <c r="A32" s="189"/>
      <c r="B32" s="323" t="s">
        <v>160</v>
      </c>
      <c r="C32" s="323"/>
      <c r="D32" s="189"/>
      <c r="E32" s="189"/>
      <c r="F32" s="189"/>
      <c r="G32" s="189"/>
      <c r="H32" s="189"/>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row>
    <row r="33" spans="1:46" s="190" customFormat="1" ht="24.95" customHeight="1">
      <c r="A33" s="189"/>
      <c r="R33" s="189"/>
      <c r="S33" s="189"/>
      <c r="T33" s="189"/>
      <c r="U33" s="189"/>
      <c r="V33" s="189"/>
      <c r="W33" s="189"/>
      <c r="X33" s="189"/>
      <c r="Y33" s="189"/>
      <c r="Z33" s="189"/>
      <c r="AA33" s="189"/>
      <c r="AB33" s="189"/>
      <c r="AC33" s="191"/>
      <c r="AD33" s="191"/>
      <c r="AE33" s="191"/>
      <c r="AF33" s="191"/>
      <c r="AG33" s="191"/>
      <c r="AH33" s="189"/>
    </row>
    <row r="34" spans="1:46" s="190" customFormat="1" ht="24.75" customHeight="1">
      <c r="A34" s="189"/>
      <c r="B34" s="189"/>
      <c r="C34" s="189"/>
      <c r="D34" s="189"/>
      <c r="E34" s="189"/>
      <c r="F34" s="189"/>
      <c r="G34" s="189"/>
      <c r="H34" s="189"/>
      <c r="I34" s="189"/>
      <c r="J34" s="189"/>
      <c r="K34" s="189"/>
      <c r="L34" s="189"/>
      <c r="M34" s="189"/>
      <c r="N34" s="189"/>
      <c r="O34" s="189"/>
      <c r="P34" s="189"/>
      <c r="Q34" s="189"/>
      <c r="R34" s="189"/>
      <c r="S34" s="189"/>
      <c r="T34" s="189"/>
      <c r="U34" s="189"/>
      <c r="V34" s="189"/>
      <c r="W34" s="189"/>
      <c r="X34" s="189"/>
      <c r="Y34" s="189"/>
      <c r="Z34" s="189"/>
      <c r="AA34" s="189"/>
      <c r="AB34" s="189"/>
      <c r="AC34" s="184"/>
      <c r="AD34" s="184"/>
      <c r="AE34" s="184"/>
      <c r="AF34" s="184"/>
      <c r="AG34" s="184"/>
    </row>
    <row r="35" spans="1:46" s="190" customFormat="1" ht="24.95" customHeight="1">
      <c r="A35" s="189"/>
      <c r="B35" s="189"/>
      <c r="C35" s="189"/>
      <c r="D35" s="189"/>
      <c r="E35" s="189"/>
      <c r="F35" s="189"/>
      <c r="G35" s="189"/>
      <c r="H35" s="189"/>
      <c r="I35" s="189"/>
      <c r="J35" s="189"/>
      <c r="K35" s="189"/>
      <c r="L35" s="189"/>
      <c r="M35" s="189"/>
      <c r="N35" s="189"/>
      <c r="O35" s="189"/>
      <c r="P35" s="189"/>
      <c r="Q35" s="189"/>
      <c r="R35" s="189"/>
      <c r="S35" s="189"/>
      <c r="T35" s="189"/>
      <c r="U35" s="189"/>
      <c r="V35" s="189"/>
      <c r="W35" s="189"/>
      <c r="X35" s="189"/>
      <c r="Y35" s="189"/>
      <c r="Z35" s="189"/>
      <c r="AA35" s="189"/>
      <c r="AB35" s="189"/>
      <c r="AC35" s="184"/>
      <c r="AD35" s="184"/>
      <c r="AE35" s="184"/>
      <c r="AF35" s="184"/>
      <c r="AG35" s="184"/>
    </row>
    <row r="36" spans="1:46" ht="24.95" customHeight="1">
      <c r="B36" s="191"/>
      <c r="C36" s="191"/>
      <c r="D36" s="191"/>
      <c r="E36" s="191"/>
      <c r="F36" s="191"/>
      <c r="G36" s="189"/>
      <c r="H36" s="189"/>
      <c r="I36" s="189"/>
      <c r="J36" s="189"/>
      <c r="K36" s="191"/>
      <c r="L36" s="191"/>
      <c r="M36" s="191"/>
      <c r="N36" s="191"/>
      <c r="O36" s="191"/>
      <c r="P36" s="191"/>
      <c r="Q36" s="191"/>
      <c r="R36" s="189"/>
      <c r="S36" s="191"/>
      <c r="T36" s="191"/>
      <c r="U36" s="191"/>
      <c r="V36" s="191"/>
      <c r="W36" s="191"/>
      <c r="X36" s="191"/>
      <c r="Y36" s="191"/>
      <c r="Z36" s="191"/>
      <c r="AA36" s="191"/>
      <c r="AB36" s="191"/>
    </row>
    <row r="37" spans="1:46" ht="24.95" customHeight="1">
      <c r="G37" s="189"/>
      <c r="H37" s="189"/>
      <c r="I37" s="189"/>
      <c r="J37" s="189"/>
      <c r="R37" s="191"/>
      <c r="AN37" s="190" t="s">
        <v>148</v>
      </c>
      <c r="AQ37" s="190"/>
      <c r="AR37" s="190"/>
      <c r="AS37" s="190"/>
      <c r="AT37" s="190"/>
    </row>
    <row r="38" spans="1:46" ht="24.95" customHeight="1">
      <c r="G38" s="189"/>
      <c r="H38" s="189"/>
      <c r="I38" s="189"/>
      <c r="J38" s="189"/>
      <c r="AN38" s="190" t="s">
        <v>149</v>
      </c>
      <c r="AQ38" s="192" t="s">
        <v>134</v>
      </c>
      <c r="AR38" s="192" t="s">
        <v>53</v>
      </c>
      <c r="AS38" s="192" t="s">
        <v>135</v>
      </c>
      <c r="AT38" s="190"/>
    </row>
    <row r="39" spans="1:46" ht="20.100000000000001" customHeight="1">
      <c r="G39" s="191"/>
      <c r="H39" s="191"/>
      <c r="I39" s="191"/>
      <c r="J39" s="191"/>
      <c r="AN39" s="190" t="s">
        <v>150</v>
      </c>
      <c r="AQ39" s="192" t="s">
        <v>136</v>
      </c>
      <c r="AR39" s="192" t="s">
        <v>54</v>
      </c>
      <c r="AS39" s="192" t="s">
        <v>118</v>
      </c>
      <c r="AT39" s="190"/>
    </row>
    <row r="40" spans="1:46" ht="20.100000000000001" customHeight="1">
      <c r="AN40" s="190" t="s">
        <v>151</v>
      </c>
      <c r="AQ40" s="192" t="s">
        <v>137</v>
      </c>
      <c r="AR40" s="193"/>
      <c r="AS40" s="192" t="s">
        <v>120</v>
      </c>
      <c r="AT40" s="190"/>
    </row>
    <row r="41" spans="1:46" ht="20.100000000000001" customHeight="1">
      <c r="AN41" s="190" t="s">
        <v>152</v>
      </c>
      <c r="AQ41" s="192" t="s">
        <v>76</v>
      </c>
      <c r="AR41" s="190"/>
      <c r="AS41" s="190" t="s">
        <v>138</v>
      </c>
      <c r="AT41" s="190"/>
    </row>
    <row r="42" spans="1:46" ht="19.5">
      <c r="AN42" s="190" t="s">
        <v>154</v>
      </c>
      <c r="AQ42" s="192" t="s">
        <v>77</v>
      </c>
      <c r="AR42" s="190"/>
      <c r="AS42" s="190" t="s">
        <v>139</v>
      </c>
      <c r="AT42" s="190"/>
    </row>
    <row r="43" spans="1:46" ht="19.5">
      <c r="AQ43" s="192" t="s">
        <v>78</v>
      </c>
      <c r="AR43" s="190"/>
      <c r="AS43" s="190"/>
      <c r="AT43" s="190"/>
    </row>
    <row r="49" spans="1:33" hidden="1"/>
    <row r="50" spans="1:33" hidden="1"/>
    <row r="51" spans="1:33" hidden="1"/>
    <row r="52" spans="1:33" hidden="1"/>
    <row r="59" spans="1:33" s="191" customFormat="1">
      <c r="A59" s="184"/>
      <c r="B59" s="184"/>
      <c r="C59" s="184"/>
      <c r="D59" s="184"/>
      <c r="E59" s="184"/>
      <c r="F59" s="184"/>
      <c r="G59" s="184"/>
      <c r="H59" s="184"/>
      <c r="I59" s="184"/>
      <c r="J59" s="184"/>
      <c r="K59" s="184"/>
      <c r="L59" s="184"/>
      <c r="M59" s="184"/>
      <c r="N59" s="184"/>
      <c r="O59" s="184"/>
      <c r="P59" s="184"/>
      <c r="Q59" s="184"/>
      <c r="R59" s="184"/>
      <c r="S59" s="184"/>
      <c r="T59" s="184"/>
      <c r="U59" s="184"/>
      <c r="V59" s="184"/>
      <c r="W59" s="184"/>
      <c r="X59" s="184"/>
      <c r="Y59" s="184"/>
      <c r="Z59" s="184"/>
      <c r="AA59" s="184"/>
      <c r="AB59" s="184"/>
      <c r="AC59" s="184"/>
      <c r="AD59" s="184"/>
      <c r="AE59" s="184"/>
      <c r="AF59" s="184"/>
      <c r="AG59" s="184"/>
    </row>
    <row r="60" spans="1:33" s="191" customFormat="1">
      <c r="A60" s="184"/>
      <c r="B60" s="184"/>
      <c r="C60" s="184"/>
      <c r="D60" s="184"/>
      <c r="E60" s="184"/>
      <c r="F60" s="184"/>
      <c r="G60" s="184"/>
      <c r="H60" s="184"/>
      <c r="I60" s="184"/>
      <c r="J60" s="184"/>
      <c r="K60" s="184"/>
      <c r="L60" s="184"/>
      <c r="M60" s="184"/>
      <c r="N60" s="184"/>
      <c r="O60" s="184"/>
      <c r="P60" s="184"/>
      <c r="Q60" s="184"/>
      <c r="R60" s="184"/>
      <c r="S60" s="184"/>
      <c r="T60" s="184"/>
      <c r="U60" s="184"/>
      <c r="V60" s="184"/>
      <c r="W60" s="184"/>
      <c r="X60" s="184"/>
      <c r="Y60" s="184"/>
      <c r="Z60" s="184"/>
      <c r="AA60" s="184"/>
      <c r="AB60" s="184"/>
      <c r="AC60" s="184"/>
      <c r="AD60" s="184"/>
      <c r="AE60" s="184"/>
      <c r="AF60" s="184"/>
      <c r="AG60" s="184"/>
    </row>
    <row r="61" spans="1:33" s="191" customFormat="1">
      <c r="A61" s="184"/>
      <c r="B61" s="184"/>
      <c r="C61" s="184"/>
      <c r="D61" s="184"/>
      <c r="E61" s="184"/>
      <c r="F61" s="184"/>
      <c r="G61" s="184"/>
      <c r="H61" s="184"/>
      <c r="I61" s="184"/>
      <c r="J61" s="184"/>
      <c r="K61" s="184"/>
      <c r="L61" s="184"/>
      <c r="M61" s="184"/>
      <c r="N61" s="184"/>
      <c r="O61" s="184"/>
      <c r="P61" s="184"/>
      <c r="Q61" s="184"/>
      <c r="R61" s="184"/>
      <c r="S61" s="184"/>
      <c r="T61" s="184"/>
      <c r="U61" s="184"/>
      <c r="V61" s="184"/>
      <c r="W61" s="184"/>
      <c r="X61" s="184"/>
      <c r="Y61" s="184"/>
      <c r="Z61" s="184"/>
      <c r="AA61" s="184"/>
      <c r="AB61" s="184"/>
      <c r="AC61" s="184"/>
      <c r="AD61" s="184"/>
      <c r="AE61" s="184"/>
      <c r="AF61" s="184"/>
      <c r="AG61" s="184"/>
    </row>
    <row r="62" spans="1:33" s="191" customFormat="1">
      <c r="A62" s="184"/>
      <c r="B62" s="184"/>
      <c r="C62" s="184"/>
      <c r="D62" s="184"/>
      <c r="E62" s="184"/>
      <c r="F62" s="184"/>
      <c r="G62" s="184"/>
      <c r="H62" s="184"/>
      <c r="I62" s="184"/>
      <c r="J62" s="184"/>
      <c r="K62" s="184"/>
      <c r="L62" s="184"/>
      <c r="M62" s="184"/>
      <c r="N62" s="184"/>
      <c r="O62" s="184"/>
      <c r="P62" s="184"/>
      <c r="Q62" s="184"/>
      <c r="R62" s="184"/>
      <c r="S62" s="184"/>
      <c r="T62" s="184"/>
      <c r="U62" s="184"/>
      <c r="V62" s="184"/>
      <c r="W62" s="184"/>
      <c r="X62" s="184"/>
      <c r="Y62" s="184"/>
      <c r="Z62" s="184"/>
      <c r="AA62" s="184"/>
      <c r="AB62" s="184"/>
      <c r="AC62" s="184"/>
      <c r="AD62" s="184"/>
      <c r="AE62" s="184"/>
      <c r="AF62" s="184"/>
      <c r="AG62" s="184"/>
    </row>
    <row r="63" spans="1:33" s="191" customFormat="1">
      <c r="A63" s="184"/>
      <c r="B63" s="184"/>
      <c r="C63" s="184"/>
      <c r="D63" s="184"/>
      <c r="E63" s="184"/>
      <c r="F63" s="184"/>
      <c r="G63" s="184"/>
      <c r="H63" s="184"/>
      <c r="I63" s="184"/>
      <c r="J63" s="184"/>
      <c r="K63" s="184"/>
      <c r="L63" s="184"/>
      <c r="M63" s="184"/>
      <c r="N63" s="184"/>
      <c r="O63" s="184"/>
      <c r="P63" s="184"/>
      <c r="Q63" s="184"/>
      <c r="R63" s="184"/>
      <c r="S63" s="184"/>
      <c r="T63" s="184"/>
      <c r="U63" s="184"/>
      <c r="V63" s="184"/>
      <c r="W63" s="184"/>
      <c r="X63" s="184"/>
      <c r="Y63" s="184"/>
      <c r="Z63" s="184"/>
      <c r="AA63" s="184"/>
      <c r="AB63" s="184"/>
      <c r="AC63" s="184"/>
      <c r="AD63" s="184"/>
      <c r="AE63" s="184"/>
      <c r="AF63" s="184"/>
      <c r="AG63" s="184"/>
    </row>
    <row r="64" spans="1:33" s="191" customFormat="1">
      <c r="A64" s="184"/>
      <c r="B64" s="184"/>
      <c r="C64" s="184"/>
      <c r="D64" s="184"/>
      <c r="E64" s="184"/>
      <c r="F64" s="184"/>
      <c r="G64" s="184"/>
      <c r="H64" s="184"/>
      <c r="I64" s="184"/>
      <c r="J64" s="184"/>
      <c r="K64" s="184"/>
      <c r="L64" s="184"/>
      <c r="M64" s="184"/>
      <c r="N64" s="184"/>
      <c r="O64" s="184"/>
      <c r="P64" s="184"/>
      <c r="Q64" s="184"/>
      <c r="R64" s="184"/>
      <c r="S64" s="184"/>
      <c r="T64" s="184"/>
      <c r="U64" s="184"/>
      <c r="V64" s="184"/>
      <c r="W64" s="184"/>
      <c r="X64" s="184"/>
      <c r="Y64" s="184"/>
      <c r="Z64" s="184"/>
      <c r="AA64" s="184"/>
      <c r="AB64" s="184"/>
      <c r="AC64" s="184"/>
      <c r="AD64" s="184"/>
      <c r="AE64" s="184"/>
      <c r="AF64" s="184"/>
      <c r="AG64" s="184"/>
    </row>
    <row r="65" spans="1:33" s="191" customFormat="1">
      <c r="A65" s="184"/>
      <c r="B65" s="184"/>
      <c r="C65" s="184"/>
      <c r="D65" s="184"/>
      <c r="E65" s="184"/>
      <c r="F65" s="184"/>
      <c r="G65" s="184"/>
      <c r="H65" s="184"/>
      <c r="I65" s="184"/>
      <c r="J65" s="184"/>
      <c r="K65" s="184"/>
      <c r="L65" s="184"/>
      <c r="M65" s="184"/>
      <c r="N65" s="184"/>
      <c r="O65" s="184"/>
      <c r="P65" s="184"/>
      <c r="Q65" s="184"/>
      <c r="R65" s="184"/>
      <c r="S65" s="184"/>
      <c r="T65" s="184"/>
      <c r="U65" s="184"/>
      <c r="V65" s="184"/>
      <c r="W65" s="184"/>
      <c r="X65" s="184"/>
      <c r="Y65" s="184"/>
      <c r="Z65" s="184"/>
      <c r="AA65" s="184"/>
      <c r="AB65" s="184"/>
      <c r="AC65" s="184"/>
      <c r="AD65" s="184"/>
      <c r="AE65" s="184"/>
      <c r="AF65" s="184"/>
      <c r="AG65" s="184"/>
    </row>
    <row r="66" spans="1:33" s="191" customFormat="1">
      <c r="A66" s="184"/>
      <c r="B66" s="184"/>
      <c r="C66" s="184"/>
      <c r="D66" s="184"/>
      <c r="E66" s="184"/>
      <c r="F66" s="184"/>
      <c r="G66" s="184"/>
      <c r="H66" s="184"/>
      <c r="I66" s="184"/>
      <c r="J66" s="184"/>
      <c r="K66" s="184"/>
      <c r="L66" s="184"/>
      <c r="M66" s="184"/>
      <c r="N66" s="184"/>
      <c r="O66" s="184"/>
      <c r="P66" s="184"/>
      <c r="Q66" s="184"/>
      <c r="R66" s="184"/>
      <c r="S66" s="184"/>
      <c r="T66" s="184"/>
      <c r="U66" s="184"/>
      <c r="V66" s="184"/>
      <c r="W66" s="184"/>
      <c r="X66" s="184"/>
      <c r="Y66" s="184"/>
      <c r="Z66" s="184"/>
      <c r="AA66" s="184"/>
      <c r="AB66" s="184"/>
      <c r="AC66" s="184"/>
      <c r="AD66" s="184"/>
      <c r="AE66" s="184"/>
      <c r="AF66" s="184"/>
      <c r="AG66" s="184"/>
    </row>
    <row r="67" spans="1:33" s="191" customFormat="1">
      <c r="A67" s="184"/>
      <c r="B67" s="184"/>
      <c r="C67" s="184"/>
      <c r="D67" s="184"/>
      <c r="E67" s="184"/>
      <c r="F67" s="184"/>
      <c r="G67" s="184"/>
      <c r="H67" s="184"/>
      <c r="I67" s="184"/>
      <c r="J67" s="184"/>
      <c r="K67" s="184"/>
      <c r="L67" s="184"/>
      <c r="M67" s="184"/>
      <c r="N67" s="184"/>
      <c r="O67" s="184"/>
      <c r="P67" s="184"/>
      <c r="Q67" s="184"/>
      <c r="R67" s="184"/>
      <c r="S67" s="184"/>
      <c r="T67" s="184"/>
      <c r="U67" s="184"/>
      <c r="V67" s="184"/>
      <c r="W67" s="184"/>
      <c r="X67" s="184"/>
      <c r="Y67" s="184"/>
      <c r="Z67" s="184"/>
      <c r="AA67" s="184"/>
      <c r="AB67" s="184"/>
      <c r="AC67" s="184"/>
      <c r="AD67" s="184"/>
      <c r="AE67" s="184"/>
      <c r="AF67" s="184"/>
      <c r="AG67" s="184"/>
    </row>
    <row r="68" spans="1:33" s="191" customFormat="1">
      <c r="A68" s="184"/>
      <c r="B68" s="184"/>
      <c r="C68" s="184"/>
      <c r="D68" s="184"/>
      <c r="E68" s="184"/>
      <c r="F68" s="184"/>
      <c r="G68" s="184"/>
      <c r="H68" s="184"/>
      <c r="I68" s="184"/>
      <c r="J68" s="184"/>
      <c r="K68" s="184"/>
      <c r="L68" s="184"/>
      <c r="M68" s="184"/>
      <c r="N68" s="184"/>
      <c r="O68" s="184"/>
      <c r="P68" s="184"/>
      <c r="Q68" s="184"/>
      <c r="R68" s="184"/>
      <c r="S68" s="184"/>
      <c r="T68" s="184"/>
      <c r="U68" s="184"/>
      <c r="V68" s="184"/>
      <c r="W68" s="184"/>
      <c r="X68" s="184"/>
      <c r="Y68" s="184"/>
      <c r="Z68" s="184"/>
      <c r="AA68" s="184"/>
      <c r="AB68" s="184"/>
      <c r="AC68" s="184"/>
      <c r="AD68" s="184"/>
      <c r="AE68" s="184"/>
      <c r="AF68" s="184"/>
      <c r="AG68" s="184"/>
    </row>
    <row r="69" spans="1:33" s="191" customFormat="1">
      <c r="A69" s="184"/>
      <c r="B69" s="184"/>
      <c r="C69" s="184"/>
      <c r="D69" s="184"/>
      <c r="E69" s="184"/>
      <c r="F69" s="184"/>
      <c r="G69" s="184"/>
      <c r="H69" s="184"/>
      <c r="I69" s="184"/>
      <c r="J69" s="184"/>
      <c r="K69" s="184"/>
      <c r="L69" s="184"/>
      <c r="M69" s="184"/>
      <c r="N69" s="184"/>
      <c r="O69" s="184"/>
      <c r="P69" s="184"/>
      <c r="Q69" s="184"/>
      <c r="R69" s="184"/>
      <c r="S69" s="184"/>
      <c r="T69" s="184"/>
      <c r="U69" s="184"/>
      <c r="V69" s="184"/>
      <c r="W69" s="184"/>
      <c r="X69" s="184"/>
      <c r="Y69" s="184"/>
      <c r="Z69" s="184"/>
      <c r="AA69" s="184"/>
      <c r="AB69" s="184"/>
      <c r="AC69" s="184"/>
      <c r="AD69" s="184"/>
      <c r="AE69" s="184"/>
      <c r="AF69" s="184"/>
      <c r="AG69" s="184"/>
    </row>
    <row r="70" spans="1:33" s="191" customFormat="1">
      <c r="A70" s="184"/>
      <c r="B70" s="184"/>
      <c r="C70" s="184"/>
      <c r="D70" s="184"/>
      <c r="E70" s="184"/>
      <c r="F70" s="184"/>
      <c r="G70" s="184"/>
      <c r="H70" s="184"/>
      <c r="I70" s="184"/>
      <c r="J70" s="184"/>
      <c r="K70" s="184"/>
      <c r="L70" s="184"/>
      <c r="M70" s="184"/>
      <c r="N70" s="184"/>
      <c r="O70" s="184"/>
      <c r="P70" s="184"/>
      <c r="Q70" s="184"/>
      <c r="R70" s="184"/>
      <c r="S70" s="184"/>
      <c r="T70" s="184"/>
      <c r="U70" s="184"/>
      <c r="V70" s="184"/>
      <c r="W70" s="184"/>
      <c r="X70" s="184"/>
      <c r="Y70" s="184"/>
      <c r="Z70" s="184"/>
      <c r="AA70" s="184"/>
      <c r="AB70" s="184"/>
      <c r="AC70" s="184"/>
      <c r="AD70" s="184"/>
      <c r="AE70" s="184"/>
      <c r="AF70" s="184"/>
      <c r="AG70" s="184"/>
    </row>
    <row r="71" spans="1:33" s="191" customFormat="1">
      <c r="A71" s="184"/>
      <c r="B71" s="184"/>
      <c r="C71" s="184"/>
      <c r="D71" s="184"/>
      <c r="E71" s="184"/>
      <c r="F71" s="184"/>
      <c r="G71" s="184"/>
      <c r="H71" s="184"/>
      <c r="I71" s="184"/>
      <c r="J71" s="184"/>
      <c r="K71" s="184"/>
      <c r="L71" s="184"/>
      <c r="M71" s="184"/>
      <c r="N71" s="184"/>
      <c r="O71" s="184"/>
      <c r="P71" s="184"/>
      <c r="Q71" s="184"/>
      <c r="R71" s="184"/>
      <c r="S71" s="184"/>
      <c r="T71" s="184"/>
      <c r="U71" s="184"/>
      <c r="V71" s="184"/>
      <c r="W71" s="184"/>
      <c r="X71" s="184"/>
      <c r="Y71" s="184"/>
      <c r="Z71" s="184"/>
      <c r="AA71" s="184"/>
      <c r="AB71" s="184"/>
      <c r="AC71" s="184"/>
      <c r="AD71" s="184"/>
      <c r="AE71" s="184"/>
      <c r="AF71" s="184"/>
      <c r="AG71" s="184"/>
    </row>
  </sheetData>
  <sheetProtection algorithmName="SHA-512" hashValue="Vzl9aRVQh5QBlOm2+LeA0t3aYrtJj1s1tNNetcv58cbzKfHUFSe79zbbcjYTaTW5EF85nVfagflfvwnwj6mdEA==" saltValue="QdS217zO8vdkibF8gHuz8Q==" spinCount="100000" sheet="1" formatCells="0"/>
  <mergeCells count="50">
    <mergeCell ref="AB4:AG4"/>
    <mergeCell ref="A2:AG2"/>
    <mergeCell ref="B6:B9"/>
    <mergeCell ref="C6:C9"/>
    <mergeCell ref="D6:J6"/>
    <mergeCell ref="K6:K9"/>
    <mergeCell ref="L6:L9"/>
    <mergeCell ref="M6:M9"/>
    <mergeCell ref="Y6:Y9"/>
    <mergeCell ref="Z6:Z9"/>
    <mergeCell ref="N6:N9"/>
    <mergeCell ref="O6:O9"/>
    <mergeCell ref="D7:D9"/>
    <mergeCell ref="E7:F7"/>
    <mergeCell ref="G7:G9"/>
    <mergeCell ref="H7:H9"/>
    <mergeCell ref="I7:I9"/>
    <mergeCell ref="J7:J9"/>
    <mergeCell ref="V8:V9"/>
    <mergeCell ref="E8:E10"/>
    <mergeCell ref="F8:F10"/>
    <mergeCell ref="W8:W9"/>
    <mergeCell ref="X8:X9"/>
    <mergeCell ref="S8:S9"/>
    <mergeCell ref="K10:M10"/>
    <mergeCell ref="N10:P10"/>
    <mergeCell ref="Q6:Q9"/>
    <mergeCell ref="R6:R9"/>
    <mergeCell ref="S6:X6"/>
    <mergeCell ref="W7:X7"/>
    <mergeCell ref="P6:P9"/>
    <mergeCell ref="T8:T9"/>
    <mergeCell ref="U8:U9"/>
    <mergeCell ref="S7:T7"/>
    <mergeCell ref="U7:V7"/>
    <mergeCell ref="AB7:AD7"/>
    <mergeCell ref="AE7:AE9"/>
    <mergeCell ref="AF7:AF9"/>
    <mergeCell ref="AG7:AG9"/>
    <mergeCell ref="AA6:AG6"/>
    <mergeCell ref="AA7:AA9"/>
    <mergeCell ref="AC19:AG20"/>
    <mergeCell ref="AC22:AG23"/>
    <mergeCell ref="AB8:AB9"/>
    <mergeCell ref="AC8:AC9"/>
    <mergeCell ref="AD8:AD9"/>
    <mergeCell ref="AC16:AG16"/>
    <mergeCell ref="AC17:AG17"/>
    <mergeCell ref="AC18:AG18"/>
    <mergeCell ref="AC21:AG21"/>
  </mergeCells>
  <phoneticPr fontId="2"/>
  <dataValidations count="8">
    <dataValidation type="whole" imeMode="halfAlpha" operator="greaterThanOrEqual" allowBlank="1" showInputMessage="1" showErrorMessage="1" sqref="C12 E12:F12" xr:uid="{A06DCF4B-9AB5-47B2-AFB6-E13C35C0CCB8}">
      <formula1>1</formula1>
    </dataValidation>
    <dataValidation type="list" allowBlank="1" showInputMessage="1" showErrorMessage="1" sqref="R12" xr:uid="{26A04C1A-C437-4489-971D-DFCC42CAC422}">
      <formula1>$AQ$38:$AQ$43</formula1>
    </dataValidation>
    <dataValidation type="decimal" imeMode="halfAlpha" allowBlank="1" showInputMessage="1" showErrorMessage="1" sqref="K12:P12" xr:uid="{EC8688B0-BA46-4D0C-9354-BABF89487A4D}">
      <formula1>0</formula1>
      <formula2>100</formula2>
    </dataValidation>
    <dataValidation type="list" allowBlank="1" showInputMessage="1" showErrorMessage="1" sqref="Q12 Y12:Z12" xr:uid="{F2EF4C6A-82A1-4876-B4E7-DC7021003E5B}">
      <formula1>$AR$38:$AR$39</formula1>
    </dataValidation>
    <dataValidation type="list" allowBlank="1" showInputMessage="1" showErrorMessage="1" sqref="AG12" xr:uid="{501D89F4-3EFC-4E52-BDF7-40D6F7AD4103}">
      <formula1>$AS$37:$AS$42</formula1>
    </dataValidation>
    <dataValidation type="whole" imeMode="halfAlpha" operator="greaterThanOrEqual" allowBlank="1" showInputMessage="1" showErrorMessage="1" sqref="B12 AA12:AD12 S12:X12" xr:uid="{799086AA-67E7-4C75-8116-7ACCDB272BB9}">
      <formula1>0</formula1>
    </dataValidation>
    <dataValidation type="whole" imeMode="halfAlpha" allowBlank="1" showInputMessage="1" showErrorMessage="1" sqref="AE12" xr:uid="{B5278334-D650-4959-8B41-6833C2E093B6}">
      <formula1>2</formula1>
      <formula2>12</formula2>
    </dataValidation>
    <dataValidation type="whole" imeMode="halfAlpha" operator="greaterThanOrEqual" allowBlank="1" showInputMessage="1" showErrorMessage="1" sqref="D12" xr:uid="{CA1DB9FE-24A1-48A0-B4A4-335D3C138CEB}">
      <formula1>4</formula1>
    </dataValidation>
  </dataValidations>
  <hyperlinks>
    <hyperlink ref="AI1" location="チェックリスト!A1" display="チェックリストに戻る" xr:uid="{F8A6B4A2-CC03-4B5D-A2D8-328611172FE6}"/>
  </hyperlinks>
  <printOptions horizontalCentered="1" verticalCentered="1"/>
  <pageMargins left="0.27559055118110237" right="0.19685039370078741" top="0.51181102362204722" bottom="0.27559055118110237" header="0.51181102362204722" footer="0.19685039370078741"/>
  <pageSetup paperSize="9" scale="57"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4B771-6D4D-4D90-B507-5D173BA000BE}">
  <sheetPr>
    <tabColor indexed="44"/>
  </sheetPr>
  <dimension ref="A1:S295"/>
  <sheetViews>
    <sheetView view="pageBreakPreview" zoomScale="85" zoomScaleNormal="85" zoomScaleSheetLayoutView="85" workbookViewId="0">
      <selection activeCell="I252" sqref="I252:J255"/>
    </sheetView>
  </sheetViews>
  <sheetFormatPr defaultColWidth="9" defaultRowHeight="19.5"/>
  <cols>
    <col min="1" max="1" width="0.625" style="195" customWidth="1"/>
    <col min="2" max="3" width="7.125" style="198" customWidth="1"/>
    <col min="4" max="4" width="4.5" style="198" customWidth="1"/>
    <col min="5" max="5" width="4.375" style="198" customWidth="1"/>
    <col min="6" max="6" width="40.125" style="195" customWidth="1"/>
    <col min="7" max="10" width="10.875" style="195" customWidth="1"/>
    <col min="11" max="11" width="8.875" style="195" customWidth="1"/>
    <col min="12" max="12" width="7.125" style="195" customWidth="1"/>
    <col min="13" max="13" width="8.25" style="195" customWidth="1"/>
    <col min="14" max="14" width="5.625" style="195" customWidth="1"/>
    <col min="15" max="16" width="5.625" style="206" customWidth="1"/>
    <col min="17" max="18" width="5.75" style="206" customWidth="1"/>
    <col min="19" max="16384" width="9" style="195"/>
  </cols>
  <sheetData>
    <row r="1" spans="1:18" ht="14.25" customHeight="1">
      <c r="A1" s="884" t="s">
        <v>759</v>
      </c>
      <c r="B1" s="760"/>
      <c r="C1" s="760"/>
      <c r="D1" s="760"/>
      <c r="E1" s="760"/>
      <c r="F1" s="760"/>
      <c r="G1" s="760"/>
      <c r="H1" s="760"/>
      <c r="I1" s="760"/>
      <c r="J1" s="760"/>
      <c r="K1" s="760"/>
      <c r="L1" s="760"/>
      <c r="M1" s="760"/>
      <c r="N1" s="760"/>
      <c r="O1" s="156" t="s">
        <v>332</v>
      </c>
      <c r="P1" s="198"/>
      <c r="Q1" s="156"/>
      <c r="R1" s="198"/>
    </row>
    <row r="2" spans="1:18" ht="22.5" customHeight="1">
      <c r="A2" s="760"/>
      <c r="B2" s="760"/>
      <c r="C2" s="760"/>
      <c r="D2" s="760"/>
      <c r="E2" s="760"/>
      <c r="F2" s="760"/>
      <c r="G2" s="760"/>
      <c r="H2" s="760"/>
      <c r="I2" s="760"/>
      <c r="J2" s="760"/>
      <c r="K2" s="760"/>
      <c r="L2" s="760"/>
      <c r="M2" s="760"/>
      <c r="N2" s="760"/>
      <c r="O2" s="205" t="s">
        <v>604</v>
      </c>
      <c r="P2" s="198"/>
      <c r="Q2" s="198"/>
      <c r="R2" s="198"/>
    </row>
    <row r="3" spans="1:18" ht="22.5" customHeight="1">
      <c r="A3" s="194"/>
      <c r="C3" s="307"/>
      <c r="D3" s="349"/>
      <c r="E3" s="349"/>
      <c r="F3" s="307"/>
      <c r="G3" s="350"/>
      <c r="H3" s="350"/>
      <c r="I3" s="637" t="s">
        <v>75</v>
      </c>
      <c r="J3" s="862">
        <f>'基本情報シート(※ここから入力作成始めてください)'!D23</f>
        <v>0</v>
      </c>
      <c r="K3" s="863"/>
      <c r="L3" s="863"/>
      <c r="M3" s="863"/>
      <c r="N3" s="863"/>
    </row>
    <row r="4" spans="1:18" ht="12" customHeight="1">
      <c r="A4" s="194"/>
      <c r="B4" s="349"/>
      <c r="C4" s="349"/>
      <c r="D4" s="349"/>
      <c r="E4" s="349"/>
      <c r="F4" s="194"/>
      <c r="G4" s="194"/>
      <c r="H4" s="194"/>
      <c r="I4" s="194"/>
      <c r="J4" s="194"/>
      <c r="K4" s="194"/>
      <c r="L4" s="194"/>
      <c r="M4" s="194"/>
      <c r="N4" s="194"/>
    </row>
    <row r="5" spans="1:18" ht="13.9" customHeight="1">
      <c r="A5" s="194"/>
      <c r="B5" s="885" t="s">
        <v>758</v>
      </c>
      <c r="C5" s="885" t="s">
        <v>201</v>
      </c>
      <c r="D5" s="885" t="s">
        <v>200</v>
      </c>
      <c r="E5" s="890"/>
      <c r="F5" s="887" t="s">
        <v>70</v>
      </c>
      <c r="G5" s="892" t="s">
        <v>745</v>
      </c>
      <c r="H5" s="898"/>
      <c r="I5" s="892" t="s">
        <v>746</v>
      </c>
      <c r="J5" s="893"/>
      <c r="K5" s="887" t="s">
        <v>71</v>
      </c>
      <c r="L5" s="889" t="s">
        <v>72</v>
      </c>
      <c r="M5" s="638"/>
      <c r="N5" s="887" t="s">
        <v>74</v>
      </c>
      <c r="O5" s="867" t="s">
        <v>722</v>
      </c>
      <c r="P5" s="868"/>
      <c r="Q5" s="871" t="s">
        <v>721</v>
      </c>
      <c r="R5" s="872"/>
    </row>
    <row r="6" spans="1:18" ht="30.75" customHeight="1">
      <c r="A6" s="194"/>
      <c r="B6" s="886"/>
      <c r="C6" s="886"/>
      <c r="D6" s="886"/>
      <c r="E6" s="891"/>
      <c r="F6" s="888"/>
      <c r="G6" s="899"/>
      <c r="H6" s="900"/>
      <c r="I6" s="894"/>
      <c r="J6" s="895"/>
      <c r="K6" s="888"/>
      <c r="L6" s="888"/>
      <c r="M6" s="639" t="s">
        <v>204</v>
      </c>
      <c r="N6" s="888"/>
      <c r="O6" s="869"/>
      <c r="P6" s="870"/>
      <c r="Q6" s="873"/>
      <c r="R6" s="874"/>
    </row>
    <row r="7" spans="1:18" ht="12" customHeight="1">
      <c r="A7" s="194"/>
      <c r="B7" s="886"/>
      <c r="C7" s="886"/>
      <c r="D7" s="896">
        <f>SUM(D8:D295)</f>
        <v>0</v>
      </c>
      <c r="E7" s="897"/>
      <c r="F7" s="888"/>
      <c r="G7" s="899"/>
      <c r="H7" s="900"/>
      <c r="I7" s="894"/>
      <c r="J7" s="895"/>
      <c r="K7" s="888"/>
      <c r="L7" s="640" t="s">
        <v>73</v>
      </c>
      <c r="M7" s="640" t="s">
        <v>73</v>
      </c>
      <c r="N7" s="888"/>
      <c r="O7" s="207" t="s">
        <v>195</v>
      </c>
      <c r="P7" s="207" t="s">
        <v>195</v>
      </c>
      <c r="Q7" s="207" t="s">
        <v>195</v>
      </c>
      <c r="R7" s="207" t="s">
        <v>195</v>
      </c>
    </row>
    <row r="8" spans="1:18" ht="12" customHeight="1">
      <c r="A8" s="194"/>
      <c r="B8" s="864"/>
      <c r="C8" s="641"/>
      <c r="D8" s="642"/>
      <c r="E8" s="643"/>
      <c r="F8" s="875"/>
      <c r="G8" s="644" t="str">
        <f>IFERROR(VLOOKUP($O8,'別紙1-7(研修責任者教育担当者)'!$B$9:$C$13,2,0),"")</f>
        <v/>
      </c>
      <c r="H8" s="645" t="str">
        <f>IFERROR(VLOOKUP($P8,'別紙1-7(研修責任者教育担当者)'!$B$9:$C$13,2,0),"")</f>
        <v/>
      </c>
      <c r="I8" s="644" t="str">
        <f>IFERROR(VLOOKUP($Q8,'別紙1-7(研修責任者教育担当者)'!$B$18:$C$97,2,0),"")</f>
        <v/>
      </c>
      <c r="J8" s="645" t="str">
        <f>IFERROR(VLOOKUP($R8,'別紙1-7(研修責任者教育担当者)'!$B$18:$C$97,2,0),"")</f>
        <v/>
      </c>
      <c r="K8" s="883"/>
      <c r="L8" s="880"/>
      <c r="M8" s="880"/>
      <c r="N8" s="875"/>
      <c r="O8" s="208"/>
      <c r="P8" s="209"/>
      <c r="Q8" s="208"/>
      <c r="R8" s="209"/>
    </row>
    <row r="9" spans="1:18" ht="12" customHeight="1">
      <c r="A9" s="194"/>
      <c r="B9" s="865"/>
      <c r="C9" s="646"/>
      <c r="D9" s="647"/>
      <c r="E9" s="648"/>
      <c r="F9" s="876"/>
      <c r="G9" s="649" t="str">
        <f>IFERROR(VLOOKUP($O9,'別紙1-7(研修責任者教育担当者)'!$B$9:$C$13,2,0),"")</f>
        <v/>
      </c>
      <c r="H9" s="650" t="str">
        <f>IFERROR(VLOOKUP($P9,'別紙1-7(研修責任者教育担当者)'!$B$9:$C$13,2,0),"")</f>
        <v/>
      </c>
      <c r="I9" s="649" t="str">
        <f>IFERROR(VLOOKUP($Q9,'別紙1-7(研修責任者教育担当者)'!$B$18:$C$97,2,0),"")</f>
        <v/>
      </c>
      <c r="J9" s="650" t="str">
        <f>IFERROR(VLOOKUP($R9,'別紙1-7(研修責任者教育担当者)'!$B$18:$C$97,2,0),"")</f>
        <v/>
      </c>
      <c r="K9" s="878"/>
      <c r="L9" s="881"/>
      <c r="M9" s="881"/>
      <c r="N9" s="876"/>
      <c r="P9" s="210"/>
      <c r="R9" s="210"/>
    </row>
    <row r="10" spans="1:18" ht="12" customHeight="1">
      <c r="A10" s="194"/>
      <c r="B10" s="865"/>
      <c r="C10" s="211"/>
      <c r="D10" s="212"/>
      <c r="E10" s="648" t="s">
        <v>198</v>
      </c>
      <c r="F10" s="876"/>
      <c r="G10" s="649" t="str">
        <f>IFERROR(VLOOKUP($O10,'別紙1-7(研修責任者教育担当者)'!$B$9:$C$13,2,0),"")</f>
        <v/>
      </c>
      <c r="H10" s="650" t="str">
        <f>IFERROR(VLOOKUP($P10,'別紙1-7(研修責任者教育担当者)'!$B$9:$C$13,2,0),"")</f>
        <v/>
      </c>
      <c r="I10" s="649" t="str">
        <f>IFERROR(VLOOKUP($Q10,'別紙1-7(研修責任者教育担当者)'!$B$18:$C$97,2,0),"")</f>
        <v/>
      </c>
      <c r="J10" s="650" t="str">
        <f>IFERROR(VLOOKUP($R10,'別紙1-7(研修責任者教育担当者)'!$B$18:$C$97,2,0),"")</f>
        <v/>
      </c>
      <c r="K10" s="878"/>
      <c r="L10" s="881"/>
      <c r="M10" s="881"/>
      <c r="N10" s="876"/>
      <c r="P10" s="210"/>
      <c r="R10" s="210"/>
    </row>
    <row r="11" spans="1:18" ht="12" customHeight="1">
      <c r="A11" s="194"/>
      <c r="B11" s="866"/>
      <c r="C11" s="651"/>
      <c r="D11" s="652"/>
      <c r="E11" s="653"/>
      <c r="F11" s="877"/>
      <c r="G11" s="654" t="str">
        <f>IFERROR(VLOOKUP($O11,'別紙1-7(研修責任者教育担当者)'!$B$9:$C$13,2,0),"")</f>
        <v/>
      </c>
      <c r="H11" s="655" t="str">
        <f>IFERROR(VLOOKUP($P11,'別紙1-7(研修責任者教育担当者)'!$B$9:$C$13,2,0),"")</f>
        <v/>
      </c>
      <c r="I11" s="654" t="str">
        <f>IFERROR(VLOOKUP($Q11,'別紙1-7(研修責任者教育担当者)'!$B$18:$C$97,2,0),"")</f>
        <v/>
      </c>
      <c r="J11" s="655" t="str">
        <f>IFERROR(VLOOKUP($R11,'別紙1-7(研修責任者教育担当者)'!$B$18:$C$97,2,0),"")</f>
        <v/>
      </c>
      <c r="K11" s="879"/>
      <c r="L11" s="882"/>
      <c r="M11" s="882"/>
      <c r="N11" s="877"/>
      <c r="O11" s="213"/>
      <c r="P11" s="214"/>
      <c r="Q11" s="213"/>
      <c r="R11" s="214"/>
    </row>
    <row r="12" spans="1:18" ht="12" customHeight="1">
      <c r="A12" s="194"/>
      <c r="B12" s="864"/>
      <c r="C12" s="646"/>
      <c r="D12" s="647"/>
      <c r="E12" s="648"/>
      <c r="F12" s="876"/>
      <c r="G12" s="649" t="str">
        <f>IFERROR(VLOOKUP($O12,'別紙1-7(研修責任者教育担当者)'!$B$9:$C$13,2,0),"")</f>
        <v/>
      </c>
      <c r="H12" s="650" t="str">
        <f>IFERROR(VLOOKUP($P12,'別紙1-7(研修責任者教育担当者)'!$B$9:$C$13,2,0),"")</f>
        <v/>
      </c>
      <c r="I12" s="649" t="str">
        <f>IFERROR(VLOOKUP($Q12,'別紙1-7(研修責任者教育担当者)'!$B$18:$C$97,2,0),"")</f>
        <v/>
      </c>
      <c r="J12" s="650" t="str">
        <f>IFERROR(VLOOKUP($R12,'別紙1-7(研修責任者教育担当者)'!$B$18:$C$97,2,0),"")</f>
        <v/>
      </c>
      <c r="K12" s="878"/>
      <c r="L12" s="881"/>
      <c r="M12" s="881"/>
      <c r="N12" s="876"/>
      <c r="O12" s="208"/>
      <c r="P12" s="209"/>
      <c r="Q12" s="208"/>
      <c r="R12" s="209"/>
    </row>
    <row r="13" spans="1:18" ht="12" customHeight="1">
      <c r="A13" s="194"/>
      <c r="B13" s="865"/>
      <c r="C13" s="656"/>
      <c r="D13" s="647"/>
      <c r="E13" s="648"/>
      <c r="F13" s="876"/>
      <c r="G13" s="649" t="str">
        <f>IFERROR(VLOOKUP($O13,'別紙1-7(研修責任者教育担当者)'!$B$9:$C$13,2,0),"")</f>
        <v/>
      </c>
      <c r="H13" s="650" t="str">
        <f>IFERROR(VLOOKUP($P13,'別紙1-7(研修責任者教育担当者)'!$B$9:$C$13,2,0),"")</f>
        <v/>
      </c>
      <c r="I13" s="649" t="str">
        <f>IFERROR(VLOOKUP($Q13,'別紙1-7(研修責任者教育担当者)'!$B$18:$C$97,2,0),"")</f>
        <v/>
      </c>
      <c r="J13" s="650" t="str">
        <f>IFERROR(VLOOKUP($R13,'別紙1-7(研修責任者教育担当者)'!$B$18:$C$97,2,0),"")</f>
        <v/>
      </c>
      <c r="K13" s="878"/>
      <c r="L13" s="881"/>
      <c r="M13" s="881"/>
      <c r="N13" s="876"/>
      <c r="P13" s="210"/>
      <c r="R13" s="210"/>
    </row>
    <row r="14" spans="1:18" ht="12" customHeight="1">
      <c r="A14" s="194"/>
      <c r="B14" s="865"/>
      <c r="C14" s="211"/>
      <c r="D14" s="212"/>
      <c r="E14" s="648" t="s">
        <v>198</v>
      </c>
      <c r="F14" s="876"/>
      <c r="G14" s="649" t="str">
        <f>IFERROR(VLOOKUP($O14,'別紙1-7(研修責任者教育担当者)'!$B$9:$C$13,2,0),"")</f>
        <v/>
      </c>
      <c r="H14" s="650" t="str">
        <f>IFERROR(VLOOKUP($P14,'別紙1-7(研修責任者教育担当者)'!$B$9:$C$13,2,0),"")</f>
        <v/>
      </c>
      <c r="I14" s="649" t="str">
        <f>IFERROR(VLOOKUP($Q14,'別紙1-7(研修責任者教育担当者)'!$B$18:$C$97,2,0),"")</f>
        <v/>
      </c>
      <c r="J14" s="650" t="str">
        <f>IFERROR(VLOOKUP($R14,'別紙1-7(研修責任者教育担当者)'!$B$18:$C$97,2,0),"")</f>
        <v/>
      </c>
      <c r="K14" s="878"/>
      <c r="L14" s="881"/>
      <c r="M14" s="881"/>
      <c r="N14" s="876"/>
      <c r="P14" s="210"/>
      <c r="R14" s="210"/>
    </row>
    <row r="15" spans="1:18" ht="12" customHeight="1">
      <c r="A15" s="194"/>
      <c r="B15" s="866"/>
      <c r="C15" s="651"/>
      <c r="D15" s="652"/>
      <c r="E15" s="653"/>
      <c r="F15" s="877"/>
      <c r="G15" s="654" t="str">
        <f>IFERROR(VLOOKUP($O15,'別紙1-7(研修責任者教育担当者)'!$B$9:$C$13,2,0),"")</f>
        <v/>
      </c>
      <c r="H15" s="655" t="str">
        <f>IFERROR(VLOOKUP($P15,'別紙1-7(研修責任者教育担当者)'!$B$9:$C$13,2,0),"")</f>
        <v/>
      </c>
      <c r="I15" s="649" t="str">
        <f>IFERROR(VLOOKUP($Q15,'別紙1-7(研修責任者教育担当者)'!$B$18:$C$97,2,0),"")</f>
        <v/>
      </c>
      <c r="J15" s="650" t="str">
        <f>IFERROR(VLOOKUP($R15,'別紙1-7(研修責任者教育担当者)'!$B$18:$C$97,2,0),"")</f>
        <v/>
      </c>
      <c r="K15" s="879"/>
      <c r="L15" s="882"/>
      <c r="M15" s="882"/>
      <c r="N15" s="877"/>
      <c r="O15" s="213"/>
      <c r="P15" s="214"/>
      <c r="Q15" s="213"/>
      <c r="R15" s="214"/>
    </row>
    <row r="16" spans="1:18" ht="12" customHeight="1">
      <c r="A16" s="194"/>
      <c r="B16" s="864"/>
      <c r="C16" s="646"/>
      <c r="D16" s="647"/>
      <c r="E16" s="648"/>
      <c r="F16" s="875"/>
      <c r="G16" s="649" t="str">
        <f>IFERROR(VLOOKUP($O16,'別紙1-7(研修責任者教育担当者)'!$B$9:$C$13,2,0),"")</f>
        <v/>
      </c>
      <c r="H16" s="650" t="str">
        <f>IFERROR(VLOOKUP($P16,'別紙1-7(研修責任者教育担当者)'!$B$9:$C$13,2,0),"")</f>
        <v/>
      </c>
      <c r="I16" s="644" t="str">
        <f>IFERROR(VLOOKUP($Q16,'別紙1-7(研修責任者教育担当者)'!$B$18:$C$97,2,0),"")</f>
        <v/>
      </c>
      <c r="J16" s="645" t="str">
        <f>IFERROR(VLOOKUP($R16,'別紙1-7(研修責任者教育担当者)'!$B$18:$C$97,2,0),"")</f>
        <v/>
      </c>
      <c r="K16" s="878"/>
      <c r="L16" s="881"/>
      <c r="M16" s="881"/>
      <c r="N16" s="876"/>
      <c r="O16" s="208"/>
      <c r="P16" s="209"/>
      <c r="Q16" s="208"/>
      <c r="R16" s="209"/>
    </row>
    <row r="17" spans="1:18" ht="12" customHeight="1">
      <c r="A17" s="194"/>
      <c r="B17" s="865"/>
      <c r="C17" s="646"/>
      <c r="D17" s="647"/>
      <c r="E17" s="648"/>
      <c r="F17" s="876"/>
      <c r="G17" s="649" t="str">
        <f>IFERROR(VLOOKUP($O17,'別紙1-7(研修責任者教育担当者)'!$B$9:$C$13,2,0),"")</f>
        <v/>
      </c>
      <c r="H17" s="650" t="str">
        <f>IFERROR(VLOOKUP($P17,'別紙1-7(研修責任者教育担当者)'!$B$9:$C$13,2,0),"")</f>
        <v/>
      </c>
      <c r="I17" s="649" t="str">
        <f>IFERROR(VLOOKUP($Q17,'別紙1-7(研修責任者教育担当者)'!$B$18:$C$97,2,0),"")</f>
        <v/>
      </c>
      <c r="J17" s="650" t="str">
        <f>IFERROR(VLOOKUP($R17,'別紙1-7(研修責任者教育担当者)'!$B$18:$C$97,2,0),"")</f>
        <v/>
      </c>
      <c r="K17" s="878"/>
      <c r="L17" s="881"/>
      <c r="M17" s="881"/>
      <c r="N17" s="876"/>
      <c r="P17" s="210"/>
      <c r="R17" s="210"/>
    </row>
    <row r="18" spans="1:18" ht="12" customHeight="1">
      <c r="A18" s="194"/>
      <c r="B18" s="865"/>
      <c r="C18" s="211"/>
      <c r="D18" s="212"/>
      <c r="E18" s="648" t="s">
        <v>198</v>
      </c>
      <c r="F18" s="876"/>
      <c r="G18" s="649" t="str">
        <f>IFERROR(VLOOKUP($O18,'別紙1-7(研修責任者教育担当者)'!$B$9:$C$13,2,0),"")</f>
        <v/>
      </c>
      <c r="H18" s="650" t="str">
        <f>IFERROR(VLOOKUP($P18,'別紙1-7(研修責任者教育担当者)'!$B$9:$C$13,2,0),"")</f>
        <v/>
      </c>
      <c r="I18" s="649" t="str">
        <f>IFERROR(VLOOKUP($Q18,'別紙1-7(研修責任者教育担当者)'!$B$18:$C$97,2,0),"")</f>
        <v/>
      </c>
      <c r="J18" s="650" t="str">
        <f>IFERROR(VLOOKUP($R18,'別紙1-7(研修責任者教育担当者)'!$B$18:$C$97,2,0),"")</f>
        <v/>
      </c>
      <c r="K18" s="878"/>
      <c r="L18" s="881"/>
      <c r="M18" s="881"/>
      <c r="N18" s="876"/>
      <c r="P18" s="210"/>
      <c r="R18" s="210"/>
    </row>
    <row r="19" spans="1:18" ht="12" customHeight="1">
      <c r="A19" s="194"/>
      <c r="B19" s="866"/>
      <c r="C19" s="651"/>
      <c r="D19" s="652"/>
      <c r="E19" s="653"/>
      <c r="F19" s="877"/>
      <c r="G19" s="654" t="str">
        <f>IFERROR(VLOOKUP($O19,'別紙1-7(研修責任者教育担当者)'!$B$9:$C$13,2,0),"")</f>
        <v/>
      </c>
      <c r="H19" s="655" t="str">
        <f>IFERROR(VLOOKUP($P19,'別紙1-7(研修責任者教育担当者)'!$B$9:$C$13,2,0),"")</f>
        <v/>
      </c>
      <c r="I19" s="649" t="str">
        <f>IFERROR(VLOOKUP($Q19,'別紙1-7(研修責任者教育担当者)'!$B$18:$C$97,2,0),"")</f>
        <v/>
      </c>
      <c r="J19" s="650" t="str">
        <f>IFERROR(VLOOKUP($R19,'別紙1-7(研修責任者教育担当者)'!$B$18:$C$97,2,0),"")</f>
        <v/>
      </c>
      <c r="K19" s="879"/>
      <c r="L19" s="882"/>
      <c r="M19" s="882"/>
      <c r="N19" s="877"/>
      <c r="O19" s="213"/>
      <c r="P19" s="214"/>
      <c r="Q19" s="213"/>
      <c r="R19" s="214"/>
    </row>
    <row r="20" spans="1:18" ht="12" customHeight="1">
      <c r="A20" s="194"/>
      <c r="B20" s="864"/>
      <c r="C20" s="646"/>
      <c r="D20" s="647"/>
      <c r="E20" s="648"/>
      <c r="F20" s="875"/>
      <c r="G20" s="649" t="str">
        <f>IFERROR(VLOOKUP($O20,'別紙1-7(研修責任者教育担当者)'!$B$9:$C$13,2,0),"")</f>
        <v/>
      </c>
      <c r="H20" s="650" t="str">
        <f>IFERROR(VLOOKUP($P20,'別紙1-7(研修責任者教育担当者)'!$B$9:$C$13,2,0),"")</f>
        <v/>
      </c>
      <c r="I20" s="644" t="str">
        <f>IFERROR(VLOOKUP($Q20,'別紙1-7(研修責任者教育担当者)'!$B$18:$C$97,2,0),"")</f>
        <v/>
      </c>
      <c r="J20" s="645" t="str">
        <f>IFERROR(VLOOKUP($R20,'別紙1-7(研修責任者教育担当者)'!$B$18:$C$97,2,0),"")</f>
        <v/>
      </c>
      <c r="K20" s="878"/>
      <c r="L20" s="880"/>
      <c r="M20" s="880"/>
      <c r="N20" s="875"/>
      <c r="O20" s="208"/>
      <c r="P20" s="209"/>
      <c r="Q20" s="208"/>
      <c r="R20" s="209"/>
    </row>
    <row r="21" spans="1:18" ht="12" customHeight="1">
      <c r="A21" s="194"/>
      <c r="B21" s="865"/>
      <c r="C21" s="646"/>
      <c r="D21" s="647"/>
      <c r="E21" s="648"/>
      <c r="F21" s="876"/>
      <c r="G21" s="649" t="str">
        <f>IFERROR(VLOOKUP($O21,'別紙1-7(研修責任者教育担当者)'!$B$9:$C$13,2,0),"")</f>
        <v/>
      </c>
      <c r="H21" s="650" t="str">
        <f>IFERROR(VLOOKUP($P21,'別紙1-7(研修責任者教育担当者)'!$B$9:$C$13,2,0),"")</f>
        <v/>
      </c>
      <c r="I21" s="649" t="str">
        <f>IFERROR(VLOOKUP($Q21,'別紙1-7(研修責任者教育担当者)'!$B$18:$C$97,2,0),"")</f>
        <v/>
      </c>
      <c r="J21" s="650" t="str">
        <f>IFERROR(VLOOKUP($R21,'別紙1-7(研修責任者教育担当者)'!$B$18:$C$97,2,0),"")</f>
        <v/>
      </c>
      <c r="K21" s="878"/>
      <c r="L21" s="881"/>
      <c r="M21" s="881"/>
      <c r="N21" s="876"/>
      <c r="P21" s="210"/>
      <c r="R21" s="210"/>
    </row>
    <row r="22" spans="1:18" ht="12" customHeight="1">
      <c r="A22" s="194"/>
      <c r="B22" s="865"/>
      <c r="C22" s="211"/>
      <c r="D22" s="212"/>
      <c r="E22" s="648" t="s">
        <v>198</v>
      </c>
      <c r="F22" s="876"/>
      <c r="G22" s="649" t="str">
        <f>IFERROR(VLOOKUP($O22,'別紙1-7(研修責任者教育担当者)'!$B$9:$C$13,2,0),"")</f>
        <v/>
      </c>
      <c r="H22" s="650" t="str">
        <f>IFERROR(VLOOKUP($P22,'別紙1-7(研修責任者教育担当者)'!$B$9:$C$13,2,0),"")</f>
        <v/>
      </c>
      <c r="I22" s="649" t="str">
        <f>IFERROR(VLOOKUP($Q22,'別紙1-7(研修責任者教育担当者)'!$B$18:$C$97,2,0),"")</f>
        <v/>
      </c>
      <c r="J22" s="650" t="str">
        <f>IFERROR(VLOOKUP($R22,'別紙1-7(研修責任者教育担当者)'!$B$18:$C$97,2,0),"")</f>
        <v/>
      </c>
      <c r="K22" s="878"/>
      <c r="L22" s="881"/>
      <c r="M22" s="881"/>
      <c r="N22" s="876"/>
      <c r="P22" s="210"/>
      <c r="R22" s="210"/>
    </row>
    <row r="23" spans="1:18" ht="12" customHeight="1">
      <c r="A23" s="194"/>
      <c r="B23" s="866"/>
      <c r="C23" s="651"/>
      <c r="D23" s="652"/>
      <c r="E23" s="653"/>
      <c r="F23" s="877"/>
      <c r="G23" s="654" t="str">
        <f>IFERROR(VLOOKUP($O23,'別紙1-7(研修責任者教育担当者)'!$B$9:$C$13,2,0),"")</f>
        <v/>
      </c>
      <c r="H23" s="655" t="str">
        <f>IFERROR(VLOOKUP($P23,'別紙1-7(研修責任者教育担当者)'!$B$9:$C$13,2,0),"")</f>
        <v/>
      </c>
      <c r="I23" s="649" t="str">
        <f>IFERROR(VLOOKUP($Q23,'別紙1-7(研修責任者教育担当者)'!$B$18:$C$97,2,0),"")</f>
        <v/>
      </c>
      <c r="J23" s="650" t="str">
        <f>IFERROR(VLOOKUP($R23,'別紙1-7(研修責任者教育担当者)'!$B$18:$C$97,2,0),"")</f>
        <v/>
      </c>
      <c r="K23" s="879"/>
      <c r="L23" s="882"/>
      <c r="M23" s="882"/>
      <c r="N23" s="877"/>
      <c r="O23" s="213"/>
      <c r="P23" s="214"/>
      <c r="Q23" s="213"/>
      <c r="R23" s="214"/>
    </row>
    <row r="24" spans="1:18" ht="12" customHeight="1">
      <c r="A24" s="194"/>
      <c r="B24" s="864"/>
      <c r="C24" s="646"/>
      <c r="D24" s="647"/>
      <c r="E24" s="648"/>
      <c r="F24" s="875"/>
      <c r="G24" s="649" t="str">
        <f>IFERROR(VLOOKUP($O24,'別紙1-7(研修責任者教育担当者)'!$B$9:$C$13,2,0),"")</f>
        <v/>
      </c>
      <c r="H24" s="650" t="str">
        <f>IFERROR(VLOOKUP($P24,'別紙1-7(研修責任者教育担当者)'!$B$9:$C$13,2,0),"")</f>
        <v/>
      </c>
      <c r="I24" s="644" t="str">
        <f>IFERROR(VLOOKUP($Q24,'別紙1-7(研修責任者教育担当者)'!$B$18:$C$97,2,0),"")</f>
        <v/>
      </c>
      <c r="J24" s="645" t="str">
        <f>IFERROR(VLOOKUP($R24,'別紙1-7(研修責任者教育担当者)'!$B$18:$C$97,2,0),"")</f>
        <v/>
      </c>
      <c r="K24" s="878"/>
      <c r="L24" s="881"/>
      <c r="M24" s="881"/>
      <c r="N24" s="876"/>
      <c r="O24" s="208"/>
      <c r="P24" s="209"/>
      <c r="Q24" s="208"/>
      <c r="R24" s="209"/>
    </row>
    <row r="25" spans="1:18" ht="12" customHeight="1">
      <c r="A25" s="194"/>
      <c r="B25" s="865"/>
      <c r="C25" s="646"/>
      <c r="D25" s="647"/>
      <c r="E25" s="648"/>
      <c r="F25" s="876"/>
      <c r="G25" s="649" t="str">
        <f>IFERROR(VLOOKUP($O25,'別紙1-7(研修責任者教育担当者)'!$B$9:$C$13,2,0),"")</f>
        <v/>
      </c>
      <c r="H25" s="650" t="str">
        <f>IFERROR(VLOOKUP($P25,'別紙1-7(研修責任者教育担当者)'!$B$9:$C$13,2,0),"")</f>
        <v/>
      </c>
      <c r="I25" s="649" t="str">
        <f>IFERROR(VLOOKUP($Q25,'別紙1-7(研修責任者教育担当者)'!$B$18:$C$97,2,0),"")</f>
        <v/>
      </c>
      <c r="J25" s="650" t="str">
        <f>IFERROR(VLOOKUP($R25,'別紙1-7(研修責任者教育担当者)'!$B$18:$C$97,2,0),"")</f>
        <v/>
      </c>
      <c r="K25" s="878"/>
      <c r="L25" s="881"/>
      <c r="M25" s="881"/>
      <c r="N25" s="876"/>
      <c r="P25" s="210"/>
      <c r="R25" s="210"/>
    </row>
    <row r="26" spans="1:18" ht="12" customHeight="1">
      <c r="A26" s="194"/>
      <c r="B26" s="865"/>
      <c r="C26" s="211"/>
      <c r="D26" s="212"/>
      <c r="E26" s="648" t="s">
        <v>198</v>
      </c>
      <c r="F26" s="876"/>
      <c r="G26" s="649" t="str">
        <f>IFERROR(VLOOKUP($O26,'別紙1-7(研修責任者教育担当者)'!$B$9:$C$13,2,0),"")</f>
        <v/>
      </c>
      <c r="H26" s="650" t="str">
        <f>IFERROR(VLOOKUP($P26,'別紙1-7(研修責任者教育担当者)'!$B$9:$C$13,2,0),"")</f>
        <v/>
      </c>
      <c r="I26" s="649" t="str">
        <f>IFERROR(VLOOKUP($Q26,'別紙1-7(研修責任者教育担当者)'!$B$18:$C$97,2,0),"")</f>
        <v/>
      </c>
      <c r="J26" s="650" t="str">
        <f>IFERROR(VLOOKUP($R26,'別紙1-7(研修責任者教育担当者)'!$B$18:$C$97,2,0),"")</f>
        <v/>
      </c>
      <c r="K26" s="878"/>
      <c r="L26" s="881"/>
      <c r="M26" s="881"/>
      <c r="N26" s="876"/>
      <c r="P26" s="210"/>
      <c r="R26" s="210"/>
    </row>
    <row r="27" spans="1:18" ht="12" customHeight="1">
      <c r="A27" s="194"/>
      <c r="B27" s="866"/>
      <c r="C27" s="651"/>
      <c r="D27" s="652"/>
      <c r="E27" s="653"/>
      <c r="F27" s="877"/>
      <c r="G27" s="654" t="str">
        <f>IFERROR(VLOOKUP($O27,'別紙1-7(研修責任者教育担当者)'!$B$9:$C$13,2,0),"")</f>
        <v/>
      </c>
      <c r="H27" s="655" t="str">
        <f>IFERROR(VLOOKUP($P27,'別紙1-7(研修責任者教育担当者)'!$B$9:$C$13,2,0),"")</f>
        <v/>
      </c>
      <c r="I27" s="649" t="str">
        <f>IFERROR(VLOOKUP($Q27,'別紙1-7(研修責任者教育担当者)'!$B$18:$C$97,2,0),"")</f>
        <v/>
      </c>
      <c r="J27" s="650" t="str">
        <f>IFERROR(VLOOKUP($R27,'別紙1-7(研修責任者教育担当者)'!$B$18:$C$97,2,0),"")</f>
        <v/>
      </c>
      <c r="K27" s="879"/>
      <c r="L27" s="882"/>
      <c r="M27" s="882"/>
      <c r="N27" s="877"/>
      <c r="O27" s="213"/>
      <c r="P27" s="214"/>
      <c r="Q27" s="213"/>
      <c r="R27" s="214"/>
    </row>
    <row r="28" spans="1:18" ht="12" customHeight="1">
      <c r="A28" s="194"/>
      <c r="B28" s="864"/>
      <c r="C28" s="646"/>
      <c r="D28" s="647"/>
      <c r="E28" s="648"/>
      <c r="F28" s="875"/>
      <c r="G28" s="649" t="str">
        <f>IFERROR(VLOOKUP($O28,'別紙1-7(研修責任者教育担当者)'!$B$9:$C$13,2,0),"")</f>
        <v/>
      </c>
      <c r="H28" s="650" t="str">
        <f>IFERROR(VLOOKUP($P28,'別紙1-7(研修責任者教育担当者)'!$B$9:$C$13,2,0),"")</f>
        <v/>
      </c>
      <c r="I28" s="644" t="str">
        <f>IFERROR(VLOOKUP($Q28,'別紙1-7(研修責任者教育担当者)'!$B$18:$C$97,2,0),"")</f>
        <v/>
      </c>
      <c r="J28" s="645" t="str">
        <f>IFERROR(VLOOKUP($R28,'別紙1-7(研修責任者教育担当者)'!$B$18:$C$97,2,0),"")</f>
        <v/>
      </c>
      <c r="K28" s="878"/>
      <c r="L28" s="880"/>
      <c r="M28" s="880"/>
      <c r="N28" s="875"/>
      <c r="O28" s="208"/>
      <c r="P28" s="209"/>
      <c r="Q28" s="208"/>
      <c r="R28" s="209"/>
    </row>
    <row r="29" spans="1:18" ht="12" customHeight="1">
      <c r="A29" s="194"/>
      <c r="B29" s="865"/>
      <c r="C29" s="646"/>
      <c r="D29" s="647"/>
      <c r="E29" s="648"/>
      <c r="F29" s="876"/>
      <c r="G29" s="649" t="str">
        <f>IFERROR(VLOOKUP($O29,'別紙1-7(研修責任者教育担当者)'!$B$9:$C$13,2,0),"")</f>
        <v/>
      </c>
      <c r="H29" s="650" t="str">
        <f>IFERROR(VLOOKUP($P29,'別紙1-7(研修責任者教育担当者)'!$B$9:$C$13,2,0),"")</f>
        <v/>
      </c>
      <c r="I29" s="649" t="str">
        <f>IFERROR(VLOOKUP($Q29,'別紙1-7(研修責任者教育担当者)'!$B$18:$C$97,2,0),"")</f>
        <v/>
      </c>
      <c r="J29" s="650" t="str">
        <f>IFERROR(VLOOKUP($R29,'別紙1-7(研修責任者教育担当者)'!$B$18:$C$97,2,0),"")</f>
        <v/>
      </c>
      <c r="K29" s="878"/>
      <c r="L29" s="881"/>
      <c r="M29" s="881"/>
      <c r="N29" s="876"/>
      <c r="P29" s="210"/>
      <c r="R29" s="210"/>
    </row>
    <row r="30" spans="1:18" ht="12" customHeight="1">
      <c r="A30" s="194"/>
      <c r="B30" s="865"/>
      <c r="C30" s="211"/>
      <c r="D30" s="212"/>
      <c r="E30" s="648" t="s">
        <v>198</v>
      </c>
      <c r="F30" s="876"/>
      <c r="G30" s="649" t="str">
        <f>IFERROR(VLOOKUP($O30,'別紙1-7(研修責任者教育担当者)'!$B$9:$C$13,2,0),"")</f>
        <v/>
      </c>
      <c r="H30" s="650" t="str">
        <f>IFERROR(VLOOKUP($P30,'別紙1-7(研修責任者教育担当者)'!$B$9:$C$13,2,0),"")</f>
        <v/>
      </c>
      <c r="I30" s="649" t="str">
        <f>IFERROR(VLOOKUP($Q30,'別紙1-7(研修責任者教育担当者)'!$B$18:$C$97,2,0),"")</f>
        <v/>
      </c>
      <c r="J30" s="650" t="str">
        <f>IFERROR(VLOOKUP($R30,'別紙1-7(研修責任者教育担当者)'!$B$18:$C$97,2,0),"")</f>
        <v/>
      </c>
      <c r="K30" s="878"/>
      <c r="L30" s="881"/>
      <c r="M30" s="881"/>
      <c r="N30" s="876"/>
      <c r="P30" s="210"/>
      <c r="R30" s="210"/>
    </row>
    <row r="31" spans="1:18" ht="12" customHeight="1">
      <c r="A31" s="194"/>
      <c r="B31" s="866"/>
      <c r="C31" s="651"/>
      <c r="D31" s="652"/>
      <c r="E31" s="653"/>
      <c r="F31" s="877"/>
      <c r="G31" s="654" t="str">
        <f>IFERROR(VLOOKUP($O31,'別紙1-7(研修責任者教育担当者)'!$B$9:$C$13,2,0),"")</f>
        <v/>
      </c>
      <c r="H31" s="655" t="str">
        <f>IFERROR(VLOOKUP($P31,'別紙1-7(研修責任者教育担当者)'!$B$9:$C$13,2,0),"")</f>
        <v/>
      </c>
      <c r="I31" s="649" t="str">
        <f>IFERROR(VLOOKUP($Q31,'別紙1-7(研修責任者教育担当者)'!$B$18:$C$97,2,0),"")</f>
        <v/>
      </c>
      <c r="J31" s="650" t="str">
        <f>IFERROR(VLOOKUP($R31,'別紙1-7(研修責任者教育担当者)'!$B$18:$C$97,2,0),"")</f>
        <v/>
      </c>
      <c r="K31" s="879"/>
      <c r="L31" s="882"/>
      <c r="M31" s="882"/>
      <c r="N31" s="877"/>
      <c r="O31" s="213"/>
      <c r="P31" s="214"/>
      <c r="Q31" s="213"/>
      <c r="R31" s="214"/>
    </row>
    <row r="32" spans="1:18" ht="12" customHeight="1">
      <c r="A32" s="194"/>
      <c r="B32" s="864"/>
      <c r="C32" s="646"/>
      <c r="D32" s="647"/>
      <c r="E32" s="648"/>
      <c r="F32" s="875"/>
      <c r="G32" s="649" t="str">
        <f>IFERROR(VLOOKUP($O32,'別紙1-7(研修責任者教育担当者)'!$B$9:$C$13,2,0),"")</f>
        <v/>
      </c>
      <c r="H32" s="650" t="str">
        <f>IFERROR(VLOOKUP($P32,'別紙1-7(研修責任者教育担当者)'!$B$9:$C$13,2,0),"")</f>
        <v/>
      </c>
      <c r="I32" s="644" t="str">
        <f>IFERROR(VLOOKUP($Q32,'別紙1-7(研修責任者教育担当者)'!$B$18:$C$97,2,0),"")</f>
        <v/>
      </c>
      <c r="J32" s="645" t="str">
        <f>IFERROR(VLOOKUP($R32,'別紙1-7(研修責任者教育担当者)'!$B$18:$C$97,2,0),"")</f>
        <v/>
      </c>
      <c r="K32" s="878"/>
      <c r="L32" s="881"/>
      <c r="M32" s="881"/>
      <c r="N32" s="876"/>
      <c r="O32" s="208"/>
      <c r="P32" s="209"/>
      <c r="Q32" s="208"/>
      <c r="R32" s="209"/>
    </row>
    <row r="33" spans="1:18" ht="12" customHeight="1">
      <c r="A33" s="194"/>
      <c r="B33" s="865"/>
      <c r="C33" s="646"/>
      <c r="D33" s="647"/>
      <c r="E33" s="648"/>
      <c r="F33" s="876"/>
      <c r="G33" s="649" t="str">
        <f>IFERROR(VLOOKUP($O33,'別紙1-7(研修責任者教育担当者)'!$B$9:$C$13,2,0),"")</f>
        <v/>
      </c>
      <c r="H33" s="650" t="str">
        <f>IFERROR(VLOOKUP($P33,'別紙1-7(研修責任者教育担当者)'!$B$9:$C$13,2,0),"")</f>
        <v/>
      </c>
      <c r="I33" s="649" t="str">
        <f>IFERROR(VLOOKUP($Q33,'別紙1-7(研修責任者教育担当者)'!$B$18:$C$97,2,0),"")</f>
        <v/>
      </c>
      <c r="J33" s="650" t="str">
        <f>IFERROR(VLOOKUP($R33,'別紙1-7(研修責任者教育担当者)'!$B$18:$C$97,2,0),"")</f>
        <v/>
      </c>
      <c r="K33" s="878"/>
      <c r="L33" s="881"/>
      <c r="M33" s="881"/>
      <c r="N33" s="876"/>
      <c r="P33" s="210"/>
      <c r="R33" s="210"/>
    </row>
    <row r="34" spans="1:18" ht="12" customHeight="1">
      <c r="A34" s="194"/>
      <c r="B34" s="865"/>
      <c r="C34" s="211"/>
      <c r="D34" s="212"/>
      <c r="E34" s="648" t="s">
        <v>198</v>
      </c>
      <c r="F34" s="876"/>
      <c r="G34" s="649" t="str">
        <f>IFERROR(VLOOKUP($O34,'別紙1-7(研修責任者教育担当者)'!$B$9:$C$13,2,0),"")</f>
        <v/>
      </c>
      <c r="H34" s="650" t="str">
        <f>IFERROR(VLOOKUP($P34,'別紙1-7(研修責任者教育担当者)'!$B$9:$C$13,2,0),"")</f>
        <v/>
      </c>
      <c r="I34" s="649" t="str">
        <f>IFERROR(VLOOKUP($Q34,'別紙1-7(研修責任者教育担当者)'!$B$18:$C$97,2,0),"")</f>
        <v/>
      </c>
      <c r="J34" s="650" t="str">
        <f>IFERROR(VLOOKUP($R34,'別紙1-7(研修責任者教育担当者)'!$B$18:$C$97,2,0),"")</f>
        <v/>
      </c>
      <c r="K34" s="878"/>
      <c r="L34" s="881"/>
      <c r="M34" s="881"/>
      <c r="N34" s="876"/>
      <c r="P34" s="210"/>
      <c r="R34" s="210"/>
    </row>
    <row r="35" spans="1:18" ht="12" customHeight="1">
      <c r="A35" s="194"/>
      <c r="B35" s="866"/>
      <c r="C35" s="651"/>
      <c r="D35" s="652"/>
      <c r="E35" s="653"/>
      <c r="F35" s="877"/>
      <c r="G35" s="654" t="str">
        <f>IFERROR(VLOOKUP($O35,'別紙1-7(研修責任者教育担当者)'!$B$9:$C$13,2,0),"")</f>
        <v/>
      </c>
      <c r="H35" s="655" t="str">
        <f>IFERROR(VLOOKUP($P35,'別紙1-7(研修責任者教育担当者)'!$B$9:$C$13,2,0),"")</f>
        <v/>
      </c>
      <c r="I35" s="649" t="str">
        <f>IFERROR(VLOOKUP($Q35,'別紙1-7(研修責任者教育担当者)'!$B$18:$C$97,2,0),"")</f>
        <v/>
      </c>
      <c r="J35" s="650" t="str">
        <f>IFERROR(VLOOKUP($R35,'別紙1-7(研修責任者教育担当者)'!$B$18:$C$97,2,0),"")</f>
        <v/>
      </c>
      <c r="K35" s="879"/>
      <c r="L35" s="882"/>
      <c r="M35" s="882"/>
      <c r="N35" s="877"/>
      <c r="O35" s="213"/>
      <c r="P35" s="214"/>
      <c r="Q35" s="213"/>
      <c r="R35" s="214"/>
    </row>
    <row r="36" spans="1:18" ht="12" customHeight="1">
      <c r="A36" s="194"/>
      <c r="B36" s="864"/>
      <c r="C36" s="646"/>
      <c r="D36" s="647"/>
      <c r="E36" s="648"/>
      <c r="F36" s="875"/>
      <c r="G36" s="649" t="str">
        <f>IFERROR(VLOOKUP($O36,'別紙1-7(研修責任者教育担当者)'!$B$9:$C$13,2,0),"")</f>
        <v/>
      </c>
      <c r="H36" s="650" t="str">
        <f>IFERROR(VLOOKUP($P36,'別紙1-7(研修責任者教育担当者)'!$B$9:$C$13,2,0),"")</f>
        <v/>
      </c>
      <c r="I36" s="644" t="str">
        <f>IFERROR(VLOOKUP($Q36,'別紙1-7(研修責任者教育担当者)'!$B$18:$C$97,2,0),"")</f>
        <v/>
      </c>
      <c r="J36" s="645" t="str">
        <f>IFERROR(VLOOKUP($R36,'別紙1-7(研修責任者教育担当者)'!$B$18:$C$97,2,0),"")</f>
        <v/>
      </c>
      <c r="K36" s="878"/>
      <c r="L36" s="880"/>
      <c r="M36" s="880"/>
      <c r="N36" s="875"/>
      <c r="O36" s="215"/>
      <c r="P36" s="209"/>
      <c r="Q36" s="208"/>
      <c r="R36" s="209"/>
    </row>
    <row r="37" spans="1:18" ht="12" customHeight="1">
      <c r="A37" s="194"/>
      <c r="B37" s="865"/>
      <c r="C37" s="646"/>
      <c r="D37" s="647"/>
      <c r="E37" s="648"/>
      <c r="F37" s="876"/>
      <c r="G37" s="649" t="str">
        <f>IFERROR(VLOOKUP($O37,'別紙1-7(研修責任者教育担当者)'!$B$9:$C$13,2,0),"")</f>
        <v/>
      </c>
      <c r="H37" s="650" t="str">
        <f>IFERROR(VLOOKUP($P37,'別紙1-7(研修責任者教育担当者)'!$B$9:$C$13,2,0),"")</f>
        <v/>
      </c>
      <c r="I37" s="649" t="str">
        <f>IFERROR(VLOOKUP($Q37,'別紙1-7(研修責任者教育担当者)'!$B$18:$C$97,2,0),"")</f>
        <v/>
      </c>
      <c r="J37" s="650" t="str">
        <f>IFERROR(VLOOKUP($R37,'別紙1-7(研修責任者教育担当者)'!$B$18:$C$97,2,0),"")</f>
        <v/>
      </c>
      <c r="K37" s="878"/>
      <c r="L37" s="881"/>
      <c r="M37" s="881"/>
      <c r="N37" s="876"/>
      <c r="O37" s="216"/>
      <c r="P37" s="210"/>
      <c r="R37" s="210"/>
    </row>
    <row r="38" spans="1:18" ht="12" customHeight="1">
      <c r="A38" s="194"/>
      <c r="B38" s="865"/>
      <c r="C38" s="211"/>
      <c r="D38" s="212"/>
      <c r="E38" s="648" t="s">
        <v>198</v>
      </c>
      <c r="F38" s="876"/>
      <c r="G38" s="649" t="str">
        <f>IFERROR(VLOOKUP($O38,'別紙1-7(研修責任者教育担当者)'!$B$9:$C$13,2,0),"")</f>
        <v/>
      </c>
      <c r="H38" s="650" t="str">
        <f>IFERROR(VLOOKUP($P38,'別紙1-7(研修責任者教育担当者)'!$B$9:$C$13,2,0),"")</f>
        <v/>
      </c>
      <c r="I38" s="649" t="str">
        <f>IFERROR(VLOOKUP($Q38,'別紙1-7(研修責任者教育担当者)'!$B$18:$C$97,2,0),"")</f>
        <v/>
      </c>
      <c r="J38" s="650" t="str">
        <f>IFERROR(VLOOKUP($R38,'別紙1-7(研修責任者教育担当者)'!$B$18:$C$97,2,0),"")</f>
        <v/>
      </c>
      <c r="K38" s="878"/>
      <c r="L38" s="881"/>
      <c r="M38" s="881"/>
      <c r="N38" s="876"/>
      <c r="O38" s="216"/>
      <c r="P38" s="210"/>
      <c r="R38" s="210"/>
    </row>
    <row r="39" spans="1:18" ht="12" customHeight="1">
      <c r="A39" s="194"/>
      <c r="B39" s="866"/>
      <c r="C39" s="651"/>
      <c r="D39" s="652"/>
      <c r="E39" s="653"/>
      <c r="F39" s="877"/>
      <c r="G39" s="654" t="str">
        <f>IFERROR(VLOOKUP($O39,'別紙1-7(研修責任者教育担当者)'!$B$9:$C$13,2,0),"")</f>
        <v/>
      </c>
      <c r="H39" s="655" t="str">
        <f>IFERROR(VLOOKUP($P39,'別紙1-7(研修責任者教育担当者)'!$B$9:$C$13,2,0),"")</f>
        <v/>
      </c>
      <c r="I39" s="649" t="str">
        <f>IFERROR(VLOOKUP($Q39,'別紙1-7(研修責任者教育担当者)'!$B$18:$C$97,2,0),"")</f>
        <v/>
      </c>
      <c r="J39" s="650" t="str">
        <f>IFERROR(VLOOKUP($R39,'別紙1-7(研修責任者教育担当者)'!$B$18:$C$97,2,0),"")</f>
        <v/>
      </c>
      <c r="K39" s="879"/>
      <c r="L39" s="882"/>
      <c r="M39" s="882"/>
      <c r="N39" s="877"/>
      <c r="O39" s="217"/>
      <c r="P39" s="214"/>
      <c r="Q39" s="213"/>
      <c r="R39" s="214"/>
    </row>
    <row r="40" spans="1:18" ht="12" customHeight="1">
      <c r="A40" s="194"/>
      <c r="B40" s="864"/>
      <c r="C40" s="646"/>
      <c r="D40" s="647"/>
      <c r="E40" s="648"/>
      <c r="F40" s="875"/>
      <c r="G40" s="649" t="str">
        <f>IFERROR(VLOOKUP($O40,'別紙1-7(研修責任者教育担当者)'!$B$9:$C$13,2,0),"")</f>
        <v/>
      </c>
      <c r="H40" s="650" t="str">
        <f>IFERROR(VLOOKUP($P40,'別紙1-7(研修責任者教育担当者)'!$B$9:$C$13,2,0),"")</f>
        <v/>
      </c>
      <c r="I40" s="644" t="str">
        <f>IFERROR(VLOOKUP($Q40,'別紙1-7(研修責任者教育担当者)'!$B$18:$C$97,2,0),"")</f>
        <v/>
      </c>
      <c r="J40" s="645" t="str">
        <f>IFERROR(VLOOKUP($R40,'別紙1-7(研修責任者教育担当者)'!$B$18:$C$97,2,0),"")</f>
        <v/>
      </c>
      <c r="K40" s="878"/>
      <c r="L40" s="881"/>
      <c r="M40" s="881"/>
      <c r="N40" s="876"/>
      <c r="O40" s="215"/>
      <c r="P40" s="209"/>
      <c r="Q40" s="208"/>
      <c r="R40" s="209"/>
    </row>
    <row r="41" spans="1:18" ht="12" customHeight="1">
      <c r="A41" s="194"/>
      <c r="B41" s="865"/>
      <c r="C41" s="646"/>
      <c r="D41" s="647"/>
      <c r="E41" s="648"/>
      <c r="F41" s="876"/>
      <c r="G41" s="649" t="str">
        <f>IFERROR(VLOOKUP($O41,'別紙1-7(研修責任者教育担当者)'!$B$9:$C$13,2,0),"")</f>
        <v/>
      </c>
      <c r="H41" s="650" t="str">
        <f>IFERROR(VLOOKUP($P41,'別紙1-7(研修責任者教育担当者)'!$B$9:$C$13,2,0),"")</f>
        <v/>
      </c>
      <c r="I41" s="649" t="str">
        <f>IFERROR(VLOOKUP($Q41,'別紙1-7(研修責任者教育担当者)'!$B$18:$C$97,2,0),"")</f>
        <v/>
      </c>
      <c r="J41" s="650" t="str">
        <f>IFERROR(VLOOKUP($R41,'別紙1-7(研修責任者教育担当者)'!$B$18:$C$97,2,0),"")</f>
        <v/>
      </c>
      <c r="K41" s="878"/>
      <c r="L41" s="881"/>
      <c r="M41" s="881"/>
      <c r="N41" s="876"/>
      <c r="O41" s="216"/>
      <c r="P41" s="210"/>
      <c r="R41" s="210"/>
    </row>
    <row r="42" spans="1:18" ht="12" customHeight="1">
      <c r="A42" s="194"/>
      <c r="B42" s="865"/>
      <c r="C42" s="211"/>
      <c r="D42" s="212"/>
      <c r="E42" s="648" t="s">
        <v>198</v>
      </c>
      <c r="F42" s="876"/>
      <c r="G42" s="649" t="str">
        <f>IFERROR(VLOOKUP($O42,'別紙1-7(研修責任者教育担当者)'!$B$9:$C$13,2,0),"")</f>
        <v/>
      </c>
      <c r="H42" s="650" t="str">
        <f>IFERROR(VLOOKUP($P42,'別紙1-7(研修責任者教育担当者)'!$B$9:$C$13,2,0),"")</f>
        <v/>
      </c>
      <c r="I42" s="649" t="str">
        <f>IFERROR(VLOOKUP($Q42,'別紙1-7(研修責任者教育担当者)'!$B$18:$C$97,2,0),"")</f>
        <v/>
      </c>
      <c r="J42" s="650" t="str">
        <f>IFERROR(VLOOKUP($R42,'別紙1-7(研修責任者教育担当者)'!$B$18:$C$97,2,0),"")</f>
        <v/>
      </c>
      <c r="K42" s="878"/>
      <c r="L42" s="881"/>
      <c r="M42" s="881"/>
      <c r="N42" s="876"/>
      <c r="O42" s="216"/>
      <c r="P42" s="210"/>
      <c r="R42" s="210"/>
    </row>
    <row r="43" spans="1:18" ht="12" customHeight="1">
      <c r="A43" s="194"/>
      <c r="B43" s="866"/>
      <c r="C43" s="651"/>
      <c r="D43" s="652"/>
      <c r="E43" s="653"/>
      <c r="F43" s="877"/>
      <c r="G43" s="654" t="str">
        <f>IFERROR(VLOOKUP($O43,'別紙1-7(研修責任者教育担当者)'!$B$9:$C$13,2,0),"")</f>
        <v/>
      </c>
      <c r="H43" s="655" t="str">
        <f>IFERROR(VLOOKUP($P43,'別紙1-7(研修責任者教育担当者)'!$B$9:$C$13,2,0),"")</f>
        <v/>
      </c>
      <c r="I43" s="649" t="str">
        <f>IFERROR(VLOOKUP($Q43,'別紙1-7(研修責任者教育担当者)'!$B$18:$C$97,2,0),"")</f>
        <v/>
      </c>
      <c r="J43" s="650" t="str">
        <f>IFERROR(VLOOKUP($R43,'別紙1-7(研修責任者教育担当者)'!$B$18:$C$97,2,0),"")</f>
        <v/>
      </c>
      <c r="K43" s="879"/>
      <c r="L43" s="882"/>
      <c r="M43" s="882"/>
      <c r="N43" s="877"/>
      <c r="O43" s="217"/>
      <c r="P43" s="214"/>
      <c r="Q43" s="213"/>
      <c r="R43" s="214"/>
    </row>
    <row r="44" spans="1:18" ht="12" customHeight="1">
      <c r="A44" s="194"/>
      <c r="B44" s="864"/>
      <c r="C44" s="646"/>
      <c r="D44" s="647"/>
      <c r="E44" s="648"/>
      <c r="F44" s="875"/>
      <c r="G44" s="649" t="str">
        <f>IFERROR(VLOOKUP($O44,'別紙1-7(研修責任者教育担当者)'!$B$9:$C$13,2,0),"")</f>
        <v/>
      </c>
      <c r="H44" s="650" t="str">
        <f>IFERROR(VLOOKUP($P44,'別紙1-7(研修責任者教育担当者)'!$B$9:$C$13,2,0),"")</f>
        <v/>
      </c>
      <c r="I44" s="644" t="str">
        <f>IFERROR(VLOOKUP($Q44,'別紙1-7(研修責任者教育担当者)'!$B$18:$C$97,2,0),"")</f>
        <v/>
      </c>
      <c r="J44" s="645" t="str">
        <f>IFERROR(VLOOKUP($R44,'別紙1-7(研修責任者教育担当者)'!$B$18:$C$97,2,0),"")</f>
        <v/>
      </c>
      <c r="K44" s="878"/>
      <c r="L44" s="880"/>
      <c r="M44" s="880"/>
      <c r="N44" s="875"/>
      <c r="O44" s="208"/>
      <c r="P44" s="209"/>
      <c r="Q44" s="208"/>
      <c r="R44" s="209"/>
    </row>
    <row r="45" spans="1:18" ht="12" customHeight="1">
      <c r="A45" s="194"/>
      <c r="B45" s="865"/>
      <c r="C45" s="646"/>
      <c r="D45" s="647"/>
      <c r="E45" s="648"/>
      <c r="F45" s="876"/>
      <c r="G45" s="649" t="str">
        <f>IFERROR(VLOOKUP($O45,'別紙1-7(研修責任者教育担当者)'!$B$9:$C$13,2,0),"")</f>
        <v/>
      </c>
      <c r="H45" s="650" t="str">
        <f>IFERROR(VLOOKUP($P45,'別紙1-7(研修責任者教育担当者)'!$B$9:$C$13,2,0),"")</f>
        <v/>
      </c>
      <c r="I45" s="649" t="str">
        <f>IFERROR(VLOOKUP($Q45,'別紙1-7(研修責任者教育担当者)'!$B$18:$C$97,2,0),"")</f>
        <v/>
      </c>
      <c r="J45" s="650" t="str">
        <f>IFERROR(VLOOKUP($R45,'別紙1-7(研修責任者教育担当者)'!$B$18:$C$97,2,0),"")</f>
        <v/>
      </c>
      <c r="K45" s="878"/>
      <c r="L45" s="881"/>
      <c r="M45" s="881"/>
      <c r="N45" s="876"/>
      <c r="P45" s="210"/>
      <c r="R45" s="210"/>
    </row>
    <row r="46" spans="1:18" ht="12" customHeight="1">
      <c r="A46" s="194"/>
      <c r="B46" s="865"/>
      <c r="C46" s="211"/>
      <c r="D46" s="212"/>
      <c r="E46" s="648" t="s">
        <v>198</v>
      </c>
      <c r="F46" s="876"/>
      <c r="G46" s="649" t="str">
        <f>IFERROR(VLOOKUP($O46,'別紙1-7(研修責任者教育担当者)'!$B$9:$C$13,2,0),"")</f>
        <v/>
      </c>
      <c r="H46" s="650" t="str">
        <f>IFERROR(VLOOKUP($P46,'別紙1-7(研修責任者教育担当者)'!$B$9:$C$13,2,0),"")</f>
        <v/>
      </c>
      <c r="I46" s="649" t="str">
        <f>IFERROR(VLOOKUP($Q46,'別紙1-7(研修責任者教育担当者)'!$B$18:$C$97,2,0),"")</f>
        <v/>
      </c>
      <c r="J46" s="650" t="str">
        <f>IFERROR(VLOOKUP($R46,'別紙1-7(研修責任者教育担当者)'!$B$18:$C$97,2,0),"")</f>
        <v/>
      </c>
      <c r="K46" s="878"/>
      <c r="L46" s="881"/>
      <c r="M46" s="881"/>
      <c r="N46" s="876"/>
      <c r="P46" s="210"/>
      <c r="R46" s="210"/>
    </row>
    <row r="47" spans="1:18" ht="12" customHeight="1">
      <c r="A47" s="194"/>
      <c r="B47" s="866"/>
      <c r="C47" s="651"/>
      <c r="D47" s="652"/>
      <c r="E47" s="653"/>
      <c r="F47" s="877"/>
      <c r="G47" s="654" t="str">
        <f>IFERROR(VLOOKUP($O47,'別紙1-7(研修責任者教育担当者)'!$B$9:$C$13,2,0),"")</f>
        <v/>
      </c>
      <c r="H47" s="655" t="str">
        <f>IFERROR(VLOOKUP($P47,'別紙1-7(研修責任者教育担当者)'!$B$9:$C$13,2,0),"")</f>
        <v/>
      </c>
      <c r="I47" s="649" t="str">
        <f>IFERROR(VLOOKUP($Q47,'別紙1-7(研修責任者教育担当者)'!$B$18:$C$97,2,0),"")</f>
        <v/>
      </c>
      <c r="J47" s="650" t="str">
        <f>IFERROR(VLOOKUP($R47,'別紙1-7(研修責任者教育担当者)'!$B$18:$C$97,2,0),"")</f>
        <v/>
      </c>
      <c r="K47" s="879"/>
      <c r="L47" s="882"/>
      <c r="M47" s="882"/>
      <c r="N47" s="877"/>
      <c r="O47" s="213"/>
      <c r="P47" s="214"/>
      <c r="Q47" s="213"/>
      <c r="R47" s="214"/>
    </row>
    <row r="48" spans="1:18" ht="12" customHeight="1">
      <c r="A48" s="194"/>
      <c r="B48" s="864"/>
      <c r="C48" s="646"/>
      <c r="D48" s="647"/>
      <c r="E48" s="648"/>
      <c r="F48" s="875"/>
      <c r="G48" s="649" t="str">
        <f>IFERROR(VLOOKUP($O48,'別紙1-7(研修責任者教育担当者)'!$B$9:$C$13,2,0),"")</f>
        <v/>
      </c>
      <c r="H48" s="650" t="str">
        <f>IFERROR(VLOOKUP($P48,'別紙1-7(研修責任者教育担当者)'!$B$9:$C$13,2,0),"")</f>
        <v/>
      </c>
      <c r="I48" s="644" t="str">
        <f>IFERROR(VLOOKUP($Q48,'別紙1-7(研修責任者教育担当者)'!$B$18:$C$97,2,0),"")</f>
        <v/>
      </c>
      <c r="J48" s="645" t="str">
        <f>IFERROR(VLOOKUP($R48,'別紙1-7(研修責任者教育担当者)'!$B$18:$C$97,2,0),"")</f>
        <v/>
      </c>
      <c r="K48" s="878"/>
      <c r="L48" s="881"/>
      <c r="M48" s="881"/>
      <c r="N48" s="876"/>
      <c r="O48" s="208"/>
      <c r="P48" s="209"/>
      <c r="Q48" s="208"/>
      <c r="R48" s="209"/>
    </row>
    <row r="49" spans="1:18" ht="12" customHeight="1">
      <c r="A49" s="194"/>
      <c r="B49" s="865"/>
      <c r="C49" s="646"/>
      <c r="D49" s="647"/>
      <c r="E49" s="648"/>
      <c r="F49" s="876"/>
      <c r="G49" s="649" t="str">
        <f>IFERROR(VLOOKUP($O49,'別紙1-7(研修責任者教育担当者)'!$B$9:$C$13,2,0),"")</f>
        <v/>
      </c>
      <c r="H49" s="650" t="str">
        <f>IFERROR(VLOOKUP($P49,'別紙1-7(研修責任者教育担当者)'!$B$9:$C$13,2,0),"")</f>
        <v/>
      </c>
      <c r="I49" s="649" t="str">
        <f>IFERROR(VLOOKUP($Q49,'別紙1-7(研修責任者教育担当者)'!$B$18:$C$97,2,0),"")</f>
        <v/>
      </c>
      <c r="J49" s="650" t="str">
        <f>IFERROR(VLOOKUP($R49,'別紙1-7(研修責任者教育担当者)'!$B$18:$C$97,2,0),"")</f>
        <v/>
      </c>
      <c r="K49" s="878"/>
      <c r="L49" s="881"/>
      <c r="M49" s="881"/>
      <c r="N49" s="876"/>
      <c r="P49" s="210"/>
      <c r="R49" s="210"/>
    </row>
    <row r="50" spans="1:18" ht="12" customHeight="1">
      <c r="A50" s="194"/>
      <c r="B50" s="865"/>
      <c r="C50" s="211"/>
      <c r="D50" s="212"/>
      <c r="E50" s="648" t="s">
        <v>198</v>
      </c>
      <c r="F50" s="876"/>
      <c r="G50" s="649" t="str">
        <f>IFERROR(VLOOKUP($O50,'別紙1-7(研修責任者教育担当者)'!$B$9:$C$13,2,0),"")</f>
        <v/>
      </c>
      <c r="H50" s="650" t="str">
        <f>IFERROR(VLOOKUP($P50,'別紙1-7(研修責任者教育担当者)'!$B$9:$C$13,2,0),"")</f>
        <v/>
      </c>
      <c r="I50" s="649" t="str">
        <f>IFERROR(VLOOKUP($Q50,'別紙1-7(研修責任者教育担当者)'!$B$18:$C$97,2,0),"")</f>
        <v/>
      </c>
      <c r="J50" s="650" t="str">
        <f>IFERROR(VLOOKUP($R50,'別紙1-7(研修責任者教育担当者)'!$B$18:$C$97,2,0),"")</f>
        <v/>
      </c>
      <c r="K50" s="878"/>
      <c r="L50" s="881"/>
      <c r="M50" s="881"/>
      <c r="N50" s="876"/>
      <c r="P50" s="210"/>
      <c r="R50" s="210"/>
    </row>
    <row r="51" spans="1:18" ht="12" customHeight="1">
      <c r="A51" s="194"/>
      <c r="B51" s="866"/>
      <c r="C51" s="651"/>
      <c r="D51" s="652"/>
      <c r="E51" s="653"/>
      <c r="F51" s="877"/>
      <c r="G51" s="654" t="str">
        <f>IFERROR(VLOOKUP($O51,'別紙1-7(研修責任者教育担当者)'!$B$9:$C$13,2,0),"")</f>
        <v/>
      </c>
      <c r="H51" s="655" t="str">
        <f>IFERROR(VLOOKUP($P51,'別紙1-7(研修責任者教育担当者)'!$B$9:$C$13,2,0),"")</f>
        <v/>
      </c>
      <c r="I51" s="649" t="str">
        <f>IFERROR(VLOOKUP($Q51,'別紙1-7(研修責任者教育担当者)'!$B$18:$C$97,2,0),"")</f>
        <v/>
      </c>
      <c r="J51" s="650" t="str">
        <f>IFERROR(VLOOKUP($R51,'別紙1-7(研修責任者教育担当者)'!$B$18:$C$97,2,0),"")</f>
        <v/>
      </c>
      <c r="K51" s="879"/>
      <c r="L51" s="882"/>
      <c r="M51" s="882"/>
      <c r="N51" s="877"/>
      <c r="O51" s="213"/>
      <c r="P51" s="214"/>
      <c r="Q51" s="213"/>
      <c r="R51" s="214"/>
    </row>
    <row r="52" spans="1:18" ht="12" customHeight="1">
      <c r="A52" s="194"/>
      <c r="B52" s="864"/>
      <c r="C52" s="646"/>
      <c r="D52" s="647"/>
      <c r="E52" s="648"/>
      <c r="F52" s="875"/>
      <c r="G52" s="649" t="str">
        <f>IFERROR(VLOOKUP($O52,'別紙1-7(研修責任者教育担当者)'!$B$9:$C$13,2,0),"")</f>
        <v/>
      </c>
      <c r="H52" s="650" t="str">
        <f>IFERROR(VLOOKUP($P52,'別紙1-7(研修責任者教育担当者)'!$B$9:$C$13,2,0),"")</f>
        <v/>
      </c>
      <c r="I52" s="644" t="str">
        <f>IFERROR(VLOOKUP($Q52,'別紙1-7(研修責任者教育担当者)'!$B$18:$C$97,2,0),"")</f>
        <v/>
      </c>
      <c r="J52" s="645" t="str">
        <f>IFERROR(VLOOKUP($R52,'別紙1-7(研修責任者教育担当者)'!$B$18:$C$97,2,0),"")</f>
        <v/>
      </c>
      <c r="K52" s="878"/>
      <c r="L52" s="880"/>
      <c r="M52" s="880"/>
      <c r="N52" s="875"/>
      <c r="O52" s="208"/>
      <c r="P52" s="209"/>
      <c r="Q52" s="208"/>
      <c r="R52" s="209"/>
    </row>
    <row r="53" spans="1:18" ht="12" customHeight="1">
      <c r="A53" s="194"/>
      <c r="B53" s="865"/>
      <c r="C53" s="646"/>
      <c r="D53" s="647"/>
      <c r="E53" s="648"/>
      <c r="F53" s="876"/>
      <c r="G53" s="649" t="str">
        <f>IFERROR(VLOOKUP($O53,'別紙1-7(研修責任者教育担当者)'!$B$9:$C$13,2,0),"")</f>
        <v/>
      </c>
      <c r="H53" s="650" t="str">
        <f>IFERROR(VLOOKUP($P53,'別紙1-7(研修責任者教育担当者)'!$B$9:$C$13,2,0),"")</f>
        <v/>
      </c>
      <c r="I53" s="649" t="str">
        <f>IFERROR(VLOOKUP($Q53,'別紙1-7(研修責任者教育担当者)'!$B$18:$C$97,2,0),"")</f>
        <v/>
      </c>
      <c r="J53" s="650" t="str">
        <f>IFERROR(VLOOKUP($R53,'別紙1-7(研修責任者教育担当者)'!$B$18:$C$97,2,0),"")</f>
        <v/>
      </c>
      <c r="K53" s="878"/>
      <c r="L53" s="881"/>
      <c r="M53" s="881"/>
      <c r="N53" s="876"/>
      <c r="P53" s="210"/>
      <c r="R53" s="210"/>
    </row>
    <row r="54" spans="1:18" ht="12" customHeight="1">
      <c r="A54" s="194"/>
      <c r="B54" s="865"/>
      <c r="C54" s="211"/>
      <c r="D54" s="212"/>
      <c r="E54" s="648" t="s">
        <v>198</v>
      </c>
      <c r="F54" s="876"/>
      <c r="G54" s="649" t="str">
        <f>IFERROR(VLOOKUP($O54,'別紙1-7(研修責任者教育担当者)'!$B$9:$C$13,2,0),"")</f>
        <v/>
      </c>
      <c r="H54" s="650" t="str">
        <f>IFERROR(VLOOKUP($P54,'別紙1-7(研修責任者教育担当者)'!$B$9:$C$13,2,0),"")</f>
        <v/>
      </c>
      <c r="I54" s="649" t="str">
        <f>IFERROR(VLOOKUP($Q54,'別紙1-7(研修責任者教育担当者)'!$B$18:$C$97,2,0),"")</f>
        <v/>
      </c>
      <c r="J54" s="650" t="str">
        <f>IFERROR(VLOOKUP($R54,'別紙1-7(研修責任者教育担当者)'!$B$18:$C$97,2,0),"")</f>
        <v/>
      </c>
      <c r="K54" s="878"/>
      <c r="L54" s="881"/>
      <c r="M54" s="881"/>
      <c r="N54" s="876"/>
      <c r="P54" s="210"/>
      <c r="R54" s="210"/>
    </row>
    <row r="55" spans="1:18" ht="12" customHeight="1">
      <c r="A55" s="194"/>
      <c r="B55" s="866"/>
      <c r="C55" s="651"/>
      <c r="D55" s="652"/>
      <c r="E55" s="653"/>
      <c r="F55" s="877"/>
      <c r="G55" s="654" t="str">
        <f>IFERROR(VLOOKUP($O55,'別紙1-7(研修責任者教育担当者)'!$B$9:$C$13,2,0),"")</f>
        <v/>
      </c>
      <c r="H55" s="655" t="str">
        <f>IFERROR(VLOOKUP($P55,'別紙1-7(研修責任者教育担当者)'!$B$9:$C$13,2,0),"")</f>
        <v/>
      </c>
      <c r="I55" s="649" t="str">
        <f>IFERROR(VLOOKUP($Q55,'別紙1-7(研修責任者教育担当者)'!$B$18:$C$97,2,0),"")</f>
        <v/>
      </c>
      <c r="J55" s="650" t="str">
        <f>IFERROR(VLOOKUP($R55,'別紙1-7(研修責任者教育担当者)'!$B$18:$C$97,2,0),"")</f>
        <v/>
      </c>
      <c r="K55" s="879"/>
      <c r="L55" s="882"/>
      <c r="M55" s="882"/>
      <c r="N55" s="877"/>
      <c r="O55" s="213"/>
      <c r="P55" s="214"/>
      <c r="Q55" s="213"/>
      <c r="R55" s="214"/>
    </row>
    <row r="56" spans="1:18" ht="12" customHeight="1">
      <c r="A56" s="194"/>
      <c r="B56" s="864"/>
      <c r="C56" s="646"/>
      <c r="D56" s="647"/>
      <c r="E56" s="648"/>
      <c r="F56" s="875"/>
      <c r="G56" s="649" t="str">
        <f>IFERROR(VLOOKUP($O56,'別紙1-7(研修責任者教育担当者)'!$B$9:$C$13,2,0),"")</f>
        <v/>
      </c>
      <c r="H56" s="650" t="str">
        <f>IFERROR(VLOOKUP($P56,'別紙1-7(研修責任者教育担当者)'!$B$9:$C$13,2,0),"")</f>
        <v/>
      </c>
      <c r="I56" s="644" t="str">
        <f>IFERROR(VLOOKUP($Q56,'別紙1-7(研修責任者教育担当者)'!$B$18:$C$97,2,0),"")</f>
        <v/>
      </c>
      <c r="J56" s="645" t="str">
        <f>IFERROR(VLOOKUP($R56,'別紙1-7(研修責任者教育担当者)'!$B$18:$C$97,2,0),"")</f>
        <v/>
      </c>
      <c r="K56" s="878"/>
      <c r="L56" s="881"/>
      <c r="M56" s="881"/>
      <c r="N56" s="876"/>
      <c r="O56" s="208"/>
      <c r="P56" s="209"/>
      <c r="Q56" s="208"/>
      <c r="R56" s="209"/>
    </row>
    <row r="57" spans="1:18" ht="12" customHeight="1">
      <c r="A57" s="194"/>
      <c r="B57" s="865"/>
      <c r="C57" s="646"/>
      <c r="D57" s="647"/>
      <c r="E57" s="648"/>
      <c r="F57" s="876"/>
      <c r="G57" s="649" t="str">
        <f>IFERROR(VLOOKUP($O57,'別紙1-7(研修責任者教育担当者)'!$B$9:$C$13,2,0),"")</f>
        <v/>
      </c>
      <c r="H57" s="650" t="str">
        <f>IFERROR(VLOOKUP($P57,'別紙1-7(研修責任者教育担当者)'!$B$9:$C$13,2,0),"")</f>
        <v/>
      </c>
      <c r="I57" s="649" t="str">
        <f>IFERROR(VLOOKUP($Q57,'別紙1-7(研修責任者教育担当者)'!$B$18:$C$97,2,0),"")</f>
        <v/>
      </c>
      <c r="J57" s="650" t="str">
        <f>IFERROR(VLOOKUP($R57,'別紙1-7(研修責任者教育担当者)'!$B$18:$C$97,2,0),"")</f>
        <v/>
      </c>
      <c r="K57" s="878"/>
      <c r="L57" s="881"/>
      <c r="M57" s="881"/>
      <c r="N57" s="876"/>
      <c r="P57" s="210"/>
      <c r="R57" s="210"/>
    </row>
    <row r="58" spans="1:18" ht="12" customHeight="1">
      <c r="A58" s="194"/>
      <c r="B58" s="865"/>
      <c r="C58" s="211"/>
      <c r="D58" s="212"/>
      <c r="E58" s="648" t="s">
        <v>198</v>
      </c>
      <c r="F58" s="876"/>
      <c r="G58" s="649" t="str">
        <f>IFERROR(VLOOKUP($O58,'別紙1-7(研修責任者教育担当者)'!$B$9:$C$13,2,0),"")</f>
        <v/>
      </c>
      <c r="H58" s="650" t="str">
        <f>IFERROR(VLOOKUP($P58,'別紙1-7(研修責任者教育担当者)'!$B$9:$C$13,2,0),"")</f>
        <v/>
      </c>
      <c r="I58" s="649" t="str">
        <f>IFERROR(VLOOKUP($Q58,'別紙1-7(研修責任者教育担当者)'!$B$18:$C$97,2,0),"")</f>
        <v/>
      </c>
      <c r="J58" s="650" t="str">
        <f>IFERROR(VLOOKUP($R58,'別紙1-7(研修責任者教育担当者)'!$B$18:$C$97,2,0),"")</f>
        <v/>
      </c>
      <c r="K58" s="878"/>
      <c r="L58" s="881"/>
      <c r="M58" s="881"/>
      <c r="N58" s="876"/>
      <c r="P58" s="210"/>
      <c r="R58" s="210"/>
    </row>
    <row r="59" spans="1:18" ht="12" customHeight="1">
      <c r="A59" s="194"/>
      <c r="B59" s="866"/>
      <c r="C59" s="651"/>
      <c r="D59" s="652"/>
      <c r="E59" s="653"/>
      <c r="F59" s="877"/>
      <c r="G59" s="654" t="str">
        <f>IFERROR(VLOOKUP($O59,'別紙1-7(研修責任者教育担当者)'!$B$9:$C$13,2,0),"")</f>
        <v/>
      </c>
      <c r="H59" s="655" t="str">
        <f>IFERROR(VLOOKUP($P59,'別紙1-7(研修責任者教育担当者)'!$B$9:$C$13,2,0),"")</f>
        <v/>
      </c>
      <c r="I59" s="649" t="str">
        <f>IFERROR(VLOOKUP($Q59,'別紙1-7(研修責任者教育担当者)'!$B$18:$C$97,2,0),"")</f>
        <v/>
      </c>
      <c r="J59" s="650" t="str">
        <f>IFERROR(VLOOKUP($R59,'別紙1-7(研修責任者教育担当者)'!$B$18:$C$97,2,0),"")</f>
        <v/>
      </c>
      <c r="K59" s="879"/>
      <c r="L59" s="882"/>
      <c r="M59" s="882"/>
      <c r="N59" s="877"/>
      <c r="O59" s="213"/>
      <c r="P59" s="214"/>
      <c r="Q59" s="213"/>
      <c r="R59" s="214"/>
    </row>
    <row r="60" spans="1:18" ht="12" customHeight="1">
      <c r="A60" s="194"/>
      <c r="B60" s="864"/>
      <c r="C60" s="646"/>
      <c r="D60" s="647"/>
      <c r="E60" s="648"/>
      <c r="F60" s="875"/>
      <c r="G60" s="649" t="str">
        <f>IFERROR(VLOOKUP($O60,'別紙1-7(研修責任者教育担当者)'!$B$9:$C$13,2,0),"")</f>
        <v/>
      </c>
      <c r="H60" s="650" t="str">
        <f>IFERROR(VLOOKUP($P60,'別紙1-7(研修責任者教育担当者)'!$B$9:$C$13,2,0),"")</f>
        <v/>
      </c>
      <c r="I60" s="644" t="str">
        <f>IFERROR(VLOOKUP($Q60,'別紙1-7(研修責任者教育担当者)'!$B$18:$C$97,2,0),"")</f>
        <v/>
      </c>
      <c r="J60" s="645" t="str">
        <f>IFERROR(VLOOKUP($R60,'別紙1-7(研修責任者教育担当者)'!$B$18:$C$97,2,0),"")</f>
        <v/>
      </c>
      <c r="K60" s="878"/>
      <c r="L60" s="880"/>
      <c r="M60" s="880"/>
      <c r="N60" s="875"/>
      <c r="O60" s="208"/>
      <c r="P60" s="209"/>
      <c r="Q60" s="208"/>
      <c r="R60" s="209"/>
    </row>
    <row r="61" spans="1:18" ht="12" customHeight="1">
      <c r="A61" s="194"/>
      <c r="B61" s="865"/>
      <c r="C61" s="646"/>
      <c r="D61" s="647"/>
      <c r="E61" s="648"/>
      <c r="F61" s="876"/>
      <c r="G61" s="649" t="str">
        <f>IFERROR(VLOOKUP($O61,'別紙1-7(研修責任者教育担当者)'!$B$9:$C$13,2,0),"")</f>
        <v/>
      </c>
      <c r="H61" s="650" t="str">
        <f>IFERROR(VLOOKUP($P61,'別紙1-7(研修責任者教育担当者)'!$B$9:$C$13,2,0),"")</f>
        <v/>
      </c>
      <c r="I61" s="649" t="str">
        <f>IFERROR(VLOOKUP($Q61,'別紙1-7(研修責任者教育担当者)'!$B$18:$C$97,2,0),"")</f>
        <v/>
      </c>
      <c r="J61" s="650" t="str">
        <f>IFERROR(VLOOKUP($R61,'別紙1-7(研修責任者教育担当者)'!$B$18:$C$97,2,0),"")</f>
        <v/>
      </c>
      <c r="K61" s="878"/>
      <c r="L61" s="881"/>
      <c r="M61" s="881"/>
      <c r="N61" s="876"/>
      <c r="P61" s="210"/>
      <c r="R61" s="210"/>
    </row>
    <row r="62" spans="1:18" ht="12" customHeight="1">
      <c r="A62" s="194"/>
      <c r="B62" s="865"/>
      <c r="C62" s="211"/>
      <c r="D62" s="212"/>
      <c r="E62" s="648" t="s">
        <v>198</v>
      </c>
      <c r="F62" s="876"/>
      <c r="G62" s="649" t="str">
        <f>IFERROR(VLOOKUP($O62,'別紙1-7(研修責任者教育担当者)'!$B$9:$C$13,2,0),"")</f>
        <v/>
      </c>
      <c r="H62" s="650" t="str">
        <f>IFERROR(VLOOKUP($P62,'別紙1-7(研修責任者教育担当者)'!$B$9:$C$13,2,0),"")</f>
        <v/>
      </c>
      <c r="I62" s="649" t="str">
        <f>IFERROR(VLOOKUP($Q62,'別紙1-7(研修責任者教育担当者)'!$B$18:$C$97,2,0),"")</f>
        <v/>
      </c>
      <c r="J62" s="650" t="str">
        <f>IFERROR(VLOOKUP($R62,'別紙1-7(研修責任者教育担当者)'!$B$18:$C$97,2,0),"")</f>
        <v/>
      </c>
      <c r="K62" s="878"/>
      <c r="L62" s="881"/>
      <c r="M62" s="881"/>
      <c r="N62" s="876"/>
      <c r="P62" s="210"/>
      <c r="R62" s="210"/>
    </row>
    <row r="63" spans="1:18" ht="12" customHeight="1">
      <c r="A63" s="194"/>
      <c r="B63" s="866"/>
      <c r="C63" s="651"/>
      <c r="D63" s="652"/>
      <c r="E63" s="653"/>
      <c r="F63" s="877"/>
      <c r="G63" s="654" t="str">
        <f>IFERROR(VLOOKUP($O63,'別紙1-7(研修責任者教育担当者)'!$B$9:$C$13,2,0),"")</f>
        <v/>
      </c>
      <c r="H63" s="655" t="str">
        <f>IFERROR(VLOOKUP($P63,'別紙1-7(研修責任者教育担当者)'!$B$9:$C$13,2,0),"")</f>
        <v/>
      </c>
      <c r="I63" s="649" t="str">
        <f>IFERROR(VLOOKUP($Q63,'別紙1-7(研修責任者教育担当者)'!$B$18:$C$97,2,0),"")</f>
        <v/>
      </c>
      <c r="J63" s="650" t="str">
        <f>IFERROR(VLOOKUP($R63,'別紙1-7(研修責任者教育担当者)'!$B$18:$C$97,2,0),"")</f>
        <v/>
      </c>
      <c r="K63" s="879"/>
      <c r="L63" s="882"/>
      <c r="M63" s="882"/>
      <c r="N63" s="877"/>
      <c r="O63" s="213"/>
      <c r="P63" s="214"/>
      <c r="Q63" s="213"/>
      <c r="R63" s="214"/>
    </row>
    <row r="64" spans="1:18" ht="12" customHeight="1">
      <c r="A64" s="194"/>
      <c r="B64" s="864"/>
      <c r="C64" s="646"/>
      <c r="D64" s="647"/>
      <c r="E64" s="648"/>
      <c r="F64" s="875"/>
      <c r="G64" s="649" t="str">
        <f>IFERROR(VLOOKUP($O64,'別紙1-7(研修責任者教育担当者)'!$B$9:$C$13,2,0),"")</f>
        <v/>
      </c>
      <c r="H64" s="650" t="str">
        <f>IFERROR(VLOOKUP($P64,'別紙1-7(研修責任者教育担当者)'!$B$9:$C$13,2,0),"")</f>
        <v/>
      </c>
      <c r="I64" s="644" t="str">
        <f>IFERROR(VLOOKUP($Q64,'別紙1-7(研修責任者教育担当者)'!$B$18:$C$97,2,0),"")</f>
        <v/>
      </c>
      <c r="J64" s="645" t="str">
        <f>IFERROR(VLOOKUP($R64,'別紙1-7(研修責任者教育担当者)'!$B$18:$C$97,2,0),"")</f>
        <v/>
      </c>
      <c r="K64" s="878"/>
      <c r="L64" s="881"/>
      <c r="M64" s="881"/>
      <c r="N64" s="876"/>
      <c r="O64" s="208"/>
      <c r="P64" s="209"/>
      <c r="Q64" s="208"/>
      <c r="R64" s="209"/>
    </row>
    <row r="65" spans="1:18" ht="12" customHeight="1">
      <c r="A65" s="194"/>
      <c r="B65" s="865"/>
      <c r="C65" s="646"/>
      <c r="D65" s="647"/>
      <c r="E65" s="648"/>
      <c r="F65" s="876"/>
      <c r="G65" s="649" t="str">
        <f>IFERROR(VLOOKUP($O65,'別紙1-7(研修責任者教育担当者)'!$B$9:$C$13,2,0),"")</f>
        <v/>
      </c>
      <c r="H65" s="650" t="str">
        <f>IFERROR(VLOOKUP($P65,'別紙1-7(研修責任者教育担当者)'!$B$9:$C$13,2,0),"")</f>
        <v/>
      </c>
      <c r="I65" s="649" t="str">
        <f>IFERROR(VLOOKUP($Q65,'別紙1-7(研修責任者教育担当者)'!$B$18:$C$97,2,0),"")</f>
        <v/>
      </c>
      <c r="J65" s="650" t="str">
        <f>IFERROR(VLOOKUP($R65,'別紙1-7(研修責任者教育担当者)'!$B$18:$C$97,2,0),"")</f>
        <v/>
      </c>
      <c r="K65" s="878"/>
      <c r="L65" s="881"/>
      <c r="M65" s="881"/>
      <c r="N65" s="876"/>
      <c r="P65" s="210"/>
      <c r="R65" s="210"/>
    </row>
    <row r="66" spans="1:18" ht="12" customHeight="1">
      <c r="A66" s="194"/>
      <c r="B66" s="865"/>
      <c r="C66" s="211"/>
      <c r="D66" s="212"/>
      <c r="E66" s="648" t="s">
        <v>198</v>
      </c>
      <c r="F66" s="876"/>
      <c r="G66" s="649" t="str">
        <f>IFERROR(VLOOKUP($O66,'別紙1-7(研修責任者教育担当者)'!$B$9:$C$13,2,0),"")</f>
        <v/>
      </c>
      <c r="H66" s="650" t="str">
        <f>IFERROR(VLOOKUP($P66,'別紙1-7(研修責任者教育担当者)'!$B$9:$C$13,2,0),"")</f>
        <v/>
      </c>
      <c r="I66" s="649" t="str">
        <f>IFERROR(VLOOKUP($Q66,'別紙1-7(研修責任者教育担当者)'!$B$18:$C$97,2,0),"")</f>
        <v/>
      </c>
      <c r="J66" s="650" t="str">
        <f>IFERROR(VLOOKUP($R66,'別紙1-7(研修責任者教育担当者)'!$B$18:$C$97,2,0),"")</f>
        <v/>
      </c>
      <c r="K66" s="878"/>
      <c r="L66" s="881"/>
      <c r="M66" s="881"/>
      <c r="N66" s="876"/>
      <c r="P66" s="210"/>
      <c r="R66" s="210"/>
    </row>
    <row r="67" spans="1:18" ht="12" customHeight="1">
      <c r="A67" s="194"/>
      <c r="B67" s="866"/>
      <c r="C67" s="651"/>
      <c r="D67" s="652"/>
      <c r="E67" s="653"/>
      <c r="F67" s="877"/>
      <c r="G67" s="654" t="str">
        <f>IFERROR(VLOOKUP($O67,'別紙1-7(研修責任者教育担当者)'!$B$9:$C$13,2,0),"")</f>
        <v/>
      </c>
      <c r="H67" s="655" t="str">
        <f>IFERROR(VLOOKUP($P67,'別紙1-7(研修責任者教育担当者)'!$B$9:$C$13,2,0),"")</f>
        <v/>
      </c>
      <c r="I67" s="649" t="str">
        <f>IFERROR(VLOOKUP($Q67,'別紙1-7(研修責任者教育担当者)'!$B$18:$C$97,2,0),"")</f>
        <v/>
      </c>
      <c r="J67" s="650" t="str">
        <f>IFERROR(VLOOKUP($R67,'別紙1-7(研修責任者教育担当者)'!$B$18:$C$97,2,0),"")</f>
        <v/>
      </c>
      <c r="K67" s="879"/>
      <c r="L67" s="882"/>
      <c r="M67" s="882"/>
      <c r="N67" s="877"/>
      <c r="O67" s="213"/>
      <c r="P67" s="214"/>
      <c r="Q67" s="213"/>
      <c r="R67" s="214"/>
    </row>
    <row r="68" spans="1:18" ht="12" customHeight="1">
      <c r="A68" s="194"/>
      <c r="B68" s="864"/>
      <c r="C68" s="641"/>
      <c r="D68" s="642"/>
      <c r="E68" s="643"/>
      <c r="F68" s="875"/>
      <c r="G68" s="644" t="str">
        <f>IFERROR(VLOOKUP($O68,'別紙1-7(研修責任者教育担当者)'!$B$9:$C$13,2,0),"")</f>
        <v/>
      </c>
      <c r="H68" s="645" t="str">
        <f>IFERROR(VLOOKUP($P68,'別紙1-7(研修責任者教育担当者)'!$B$9:$C$13,2,0),"")</f>
        <v/>
      </c>
      <c r="I68" s="644" t="str">
        <f>IFERROR(VLOOKUP($Q68,'別紙1-7(研修責任者教育担当者)'!$B$18:$C$97,2,0),"")</f>
        <v/>
      </c>
      <c r="J68" s="645" t="str">
        <f>IFERROR(VLOOKUP($R68,'別紙1-7(研修責任者教育担当者)'!$B$18:$C$97,2,0),"")</f>
        <v/>
      </c>
      <c r="K68" s="878"/>
      <c r="L68" s="880"/>
      <c r="M68" s="880"/>
      <c r="N68" s="875"/>
      <c r="O68" s="208"/>
      <c r="P68" s="209"/>
      <c r="Q68" s="208"/>
      <c r="R68" s="209"/>
    </row>
    <row r="69" spans="1:18" ht="12" customHeight="1">
      <c r="A69" s="194"/>
      <c r="B69" s="865"/>
      <c r="C69" s="646"/>
      <c r="D69" s="647"/>
      <c r="E69" s="648"/>
      <c r="F69" s="876"/>
      <c r="G69" s="649" t="str">
        <f>IFERROR(VLOOKUP($O69,'別紙1-7(研修責任者教育担当者)'!$B$9:$C$13,2,0),"")</f>
        <v/>
      </c>
      <c r="H69" s="650" t="str">
        <f>IFERROR(VLOOKUP($P69,'別紙1-7(研修責任者教育担当者)'!$B$9:$C$13,2,0),"")</f>
        <v/>
      </c>
      <c r="I69" s="649" t="str">
        <f>IFERROR(VLOOKUP($Q69,'別紙1-7(研修責任者教育担当者)'!$B$18:$C$97,2,0),"")</f>
        <v/>
      </c>
      <c r="J69" s="650" t="str">
        <f>IFERROR(VLOOKUP($R69,'別紙1-7(研修責任者教育担当者)'!$B$18:$C$97,2,0),"")</f>
        <v/>
      </c>
      <c r="K69" s="878"/>
      <c r="L69" s="881"/>
      <c r="M69" s="881"/>
      <c r="N69" s="876"/>
      <c r="P69" s="210"/>
      <c r="R69" s="210"/>
    </row>
    <row r="70" spans="1:18" ht="12" customHeight="1">
      <c r="A70" s="194"/>
      <c r="B70" s="865"/>
      <c r="C70" s="211"/>
      <c r="D70" s="212"/>
      <c r="E70" s="648" t="s">
        <v>198</v>
      </c>
      <c r="F70" s="876"/>
      <c r="G70" s="649" t="str">
        <f>IFERROR(VLOOKUP($O70,'別紙1-7(研修責任者教育担当者)'!$B$9:$C$13,2,0),"")</f>
        <v/>
      </c>
      <c r="H70" s="650" t="str">
        <f>IFERROR(VLOOKUP($P70,'別紙1-7(研修責任者教育担当者)'!$B$9:$C$13,2,0),"")</f>
        <v/>
      </c>
      <c r="I70" s="649" t="str">
        <f>IFERROR(VLOOKUP($Q70,'別紙1-7(研修責任者教育担当者)'!$B$18:$C$97,2,0),"")</f>
        <v/>
      </c>
      <c r="J70" s="650" t="str">
        <f>IFERROR(VLOOKUP($R70,'別紙1-7(研修責任者教育担当者)'!$B$18:$C$97,2,0),"")</f>
        <v/>
      </c>
      <c r="K70" s="878"/>
      <c r="L70" s="881"/>
      <c r="M70" s="881"/>
      <c r="N70" s="876"/>
      <c r="P70" s="210"/>
      <c r="R70" s="210"/>
    </row>
    <row r="71" spans="1:18" ht="12" customHeight="1">
      <c r="A71" s="194"/>
      <c r="B71" s="866"/>
      <c r="C71" s="651"/>
      <c r="D71" s="652"/>
      <c r="E71" s="653"/>
      <c r="F71" s="877"/>
      <c r="G71" s="654" t="str">
        <f>IFERROR(VLOOKUP($O71,'別紙1-7(研修責任者教育担当者)'!$B$9:$C$13,2,0),"")</f>
        <v/>
      </c>
      <c r="H71" s="655" t="str">
        <f>IFERROR(VLOOKUP($P71,'別紙1-7(研修責任者教育担当者)'!$B$9:$C$13,2,0),"")</f>
        <v/>
      </c>
      <c r="I71" s="654" t="str">
        <f>IFERROR(VLOOKUP($Q71,'別紙1-7(研修責任者教育担当者)'!$B$18:$C$97,2,0),"")</f>
        <v/>
      </c>
      <c r="J71" s="655" t="str">
        <f>IFERROR(VLOOKUP($R71,'別紙1-7(研修責任者教育担当者)'!$B$18:$C$97,2,0),"")</f>
        <v/>
      </c>
      <c r="K71" s="879"/>
      <c r="L71" s="882"/>
      <c r="M71" s="882"/>
      <c r="N71" s="877"/>
      <c r="O71" s="213"/>
      <c r="P71" s="214"/>
      <c r="Q71" s="213"/>
      <c r="R71" s="214"/>
    </row>
    <row r="72" spans="1:18" ht="12" customHeight="1">
      <c r="A72" s="194"/>
      <c r="B72" s="864"/>
      <c r="C72" s="641"/>
      <c r="D72" s="642"/>
      <c r="E72" s="643"/>
      <c r="F72" s="875"/>
      <c r="G72" s="649" t="str">
        <f>IFERROR(VLOOKUP($O72,'別紙1-7(研修責任者教育担当者)'!$B$9:$C$13,2,0),"")</f>
        <v/>
      </c>
      <c r="H72" s="650" t="str">
        <f>IFERROR(VLOOKUP($P72,'別紙1-7(研修責任者教育担当者)'!$B$9:$C$13,2,0),"")</f>
        <v/>
      </c>
      <c r="I72" s="644" t="str">
        <f>IFERROR(VLOOKUP($Q72,'別紙1-7(研修責任者教育担当者)'!$B$18:$C$97,2,0),"")</f>
        <v/>
      </c>
      <c r="J72" s="645" t="str">
        <f>IFERROR(VLOOKUP($R72,'別紙1-7(研修責任者教育担当者)'!$B$18:$C$97,2,0),"")</f>
        <v/>
      </c>
      <c r="K72" s="878"/>
      <c r="L72" s="880"/>
      <c r="M72" s="880"/>
      <c r="N72" s="875"/>
      <c r="O72" s="215"/>
      <c r="P72" s="209"/>
      <c r="Q72" s="208"/>
      <c r="R72" s="209"/>
    </row>
    <row r="73" spans="1:18" ht="12" customHeight="1">
      <c r="A73" s="194"/>
      <c r="B73" s="865"/>
      <c r="C73" s="646"/>
      <c r="D73" s="647"/>
      <c r="E73" s="648"/>
      <c r="F73" s="876"/>
      <c r="G73" s="649" t="str">
        <f>IFERROR(VLOOKUP($O73,'別紙1-7(研修責任者教育担当者)'!$B$9:$C$13,2,0),"")</f>
        <v/>
      </c>
      <c r="H73" s="650" t="str">
        <f>IFERROR(VLOOKUP($P73,'別紙1-7(研修責任者教育担当者)'!$B$9:$C$13,2,0),"")</f>
        <v/>
      </c>
      <c r="I73" s="649" t="str">
        <f>IFERROR(VLOOKUP($Q73,'別紙1-7(研修責任者教育担当者)'!$B$18:$C$97,2,0),"")</f>
        <v/>
      </c>
      <c r="J73" s="650" t="str">
        <f>IFERROR(VLOOKUP($R73,'別紙1-7(研修責任者教育担当者)'!$B$18:$C$97,2,0),"")</f>
        <v/>
      </c>
      <c r="K73" s="878"/>
      <c r="L73" s="881"/>
      <c r="M73" s="881"/>
      <c r="N73" s="876"/>
      <c r="O73" s="216"/>
      <c r="P73" s="210"/>
      <c r="R73" s="210"/>
    </row>
    <row r="74" spans="1:18" ht="12" customHeight="1">
      <c r="A74" s="194"/>
      <c r="B74" s="865"/>
      <c r="C74" s="211"/>
      <c r="D74" s="212"/>
      <c r="E74" s="648" t="s">
        <v>198</v>
      </c>
      <c r="F74" s="876"/>
      <c r="G74" s="649" t="str">
        <f>IFERROR(VLOOKUP($O74,'別紙1-7(研修責任者教育担当者)'!$B$9:$C$13,2,0),"")</f>
        <v/>
      </c>
      <c r="H74" s="650" t="str">
        <f>IFERROR(VLOOKUP($P74,'別紙1-7(研修責任者教育担当者)'!$B$9:$C$13,2,0),"")</f>
        <v/>
      </c>
      <c r="I74" s="649" t="str">
        <f>IFERROR(VLOOKUP($Q74,'別紙1-7(研修責任者教育担当者)'!$B$18:$C$97,2,0),"")</f>
        <v/>
      </c>
      <c r="J74" s="650" t="str">
        <f>IFERROR(VLOOKUP($R74,'別紙1-7(研修責任者教育担当者)'!$B$18:$C$97,2,0),"")</f>
        <v/>
      </c>
      <c r="K74" s="878"/>
      <c r="L74" s="881"/>
      <c r="M74" s="881"/>
      <c r="N74" s="876"/>
      <c r="O74" s="216"/>
      <c r="P74" s="210"/>
      <c r="R74" s="210"/>
    </row>
    <row r="75" spans="1:18" ht="12" customHeight="1">
      <c r="A75" s="194"/>
      <c r="B75" s="866"/>
      <c r="C75" s="651"/>
      <c r="D75" s="652"/>
      <c r="E75" s="653"/>
      <c r="F75" s="877"/>
      <c r="G75" s="654" t="str">
        <f>IFERROR(VLOOKUP($O75,'別紙1-7(研修責任者教育担当者)'!$B$9:$C$13,2,0),"")</f>
        <v/>
      </c>
      <c r="H75" s="655" t="str">
        <f>IFERROR(VLOOKUP($P75,'別紙1-7(研修責任者教育担当者)'!$B$9:$C$13,2,0),"")</f>
        <v/>
      </c>
      <c r="I75" s="649" t="str">
        <f>IFERROR(VLOOKUP($Q75,'別紙1-7(研修責任者教育担当者)'!$B$18:$C$97,2,0),"")</f>
        <v/>
      </c>
      <c r="J75" s="650" t="str">
        <f>IFERROR(VLOOKUP($R75,'別紙1-7(研修責任者教育担当者)'!$B$18:$C$97,2,0),"")</f>
        <v/>
      </c>
      <c r="K75" s="879"/>
      <c r="L75" s="882"/>
      <c r="M75" s="882"/>
      <c r="N75" s="877"/>
      <c r="O75" s="217"/>
      <c r="P75" s="214"/>
      <c r="Q75" s="213"/>
      <c r="R75" s="214"/>
    </row>
    <row r="76" spans="1:18" ht="12" customHeight="1">
      <c r="A76" s="194"/>
      <c r="B76" s="864"/>
      <c r="C76" s="646"/>
      <c r="D76" s="647"/>
      <c r="E76" s="648"/>
      <c r="F76" s="875"/>
      <c r="G76" s="649" t="str">
        <f>IFERROR(VLOOKUP($O76,'別紙1-7(研修責任者教育担当者)'!$B$9:$C$13,2,0),"")</f>
        <v/>
      </c>
      <c r="H76" s="650" t="str">
        <f>IFERROR(VLOOKUP($P76,'別紙1-7(研修責任者教育担当者)'!$B$9:$C$13,2,0),"")</f>
        <v/>
      </c>
      <c r="I76" s="644" t="str">
        <f>IFERROR(VLOOKUP($Q76,'別紙1-7(研修責任者教育担当者)'!$B$18:$C$97,2,0),"")</f>
        <v/>
      </c>
      <c r="J76" s="645" t="str">
        <f>IFERROR(VLOOKUP($R76,'別紙1-7(研修責任者教育担当者)'!$B$18:$C$97,2,0),"")</f>
        <v/>
      </c>
      <c r="K76" s="878"/>
      <c r="L76" s="880"/>
      <c r="M76" s="880"/>
      <c r="N76" s="875"/>
      <c r="O76" s="215"/>
      <c r="P76" s="209"/>
      <c r="Q76" s="208"/>
      <c r="R76" s="209"/>
    </row>
    <row r="77" spans="1:18" ht="12" customHeight="1">
      <c r="A77" s="194"/>
      <c r="B77" s="865"/>
      <c r="C77" s="646"/>
      <c r="D77" s="647"/>
      <c r="E77" s="648"/>
      <c r="F77" s="876"/>
      <c r="G77" s="649" t="str">
        <f>IFERROR(VLOOKUP($O77,'別紙1-7(研修責任者教育担当者)'!$B$9:$C$13,2,0),"")</f>
        <v/>
      </c>
      <c r="H77" s="650" t="str">
        <f>IFERROR(VLOOKUP($P77,'別紙1-7(研修責任者教育担当者)'!$B$9:$C$13,2,0),"")</f>
        <v/>
      </c>
      <c r="I77" s="649" t="str">
        <f>IFERROR(VLOOKUP($Q77,'別紙1-7(研修責任者教育担当者)'!$B$18:$C$97,2,0),"")</f>
        <v/>
      </c>
      <c r="J77" s="650" t="str">
        <f>IFERROR(VLOOKUP($R77,'別紙1-7(研修責任者教育担当者)'!$B$18:$C$97,2,0),"")</f>
        <v/>
      </c>
      <c r="K77" s="878"/>
      <c r="L77" s="881"/>
      <c r="M77" s="881"/>
      <c r="N77" s="876"/>
      <c r="O77" s="216"/>
      <c r="P77" s="210"/>
      <c r="R77" s="210"/>
    </row>
    <row r="78" spans="1:18" ht="12" customHeight="1">
      <c r="A78" s="194"/>
      <c r="B78" s="865"/>
      <c r="C78" s="211"/>
      <c r="D78" s="212"/>
      <c r="E78" s="648" t="s">
        <v>198</v>
      </c>
      <c r="F78" s="876"/>
      <c r="G78" s="649" t="str">
        <f>IFERROR(VLOOKUP($O78,'別紙1-7(研修責任者教育担当者)'!$B$9:$C$13,2,0),"")</f>
        <v/>
      </c>
      <c r="H78" s="650" t="str">
        <f>IFERROR(VLOOKUP($P78,'別紙1-7(研修責任者教育担当者)'!$B$9:$C$13,2,0),"")</f>
        <v/>
      </c>
      <c r="I78" s="649" t="str">
        <f>IFERROR(VLOOKUP($Q78,'別紙1-7(研修責任者教育担当者)'!$B$18:$C$97,2,0),"")</f>
        <v/>
      </c>
      <c r="J78" s="650" t="str">
        <f>IFERROR(VLOOKUP($R78,'別紙1-7(研修責任者教育担当者)'!$B$18:$C$97,2,0),"")</f>
        <v/>
      </c>
      <c r="K78" s="878"/>
      <c r="L78" s="881"/>
      <c r="M78" s="881"/>
      <c r="N78" s="876"/>
      <c r="O78" s="216"/>
      <c r="P78" s="210"/>
      <c r="R78" s="210"/>
    </row>
    <row r="79" spans="1:18" ht="12" customHeight="1">
      <c r="A79" s="194"/>
      <c r="B79" s="866"/>
      <c r="C79" s="651"/>
      <c r="D79" s="652"/>
      <c r="E79" s="653"/>
      <c r="F79" s="877"/>
      <c r="G79" s="654" t="str">
        <f>IFERROR(VLOOKUP($O79,'別紙1-7(研修責任者教育担当者)'!$B$9:$C$13,2,0),"")</f>
        <v/>
      </c>
      <c r="H79" s="655" t="str">
        <f>IFERROR(VLOOKUP($P79,'別紙1-7(研修責任者教育担当者)'!$B$9:$C$13,2,0),"")</f>
        <v/>
      </c>
      <c r="I79" s="649" t="str">
        <f>IFERROR(VLOOKUP($Q79,'別紙1-7(研修責任者教育担当者)'!$B$18:$C$97,2,0),"")</f>
        <v/>
      </c>
      <c r="J79" s="650" t="str">
        <f>IFERROR(VLOOKUP($R79,'別紙1-7(研修責任者教育担当者)'!$B$18:$C$97,2,0),"")</f>
        <v/>
      </c>
      <c r="K79" s="879"/>
      <c r="L79" s="882"/>
      <c r="M79" s="882"/>
      <c r="N79" s="877"/>
      <c r="O79" s="217"/>
      <c r="P79" s="214"/>
      <c r="Q79" s="213"/>
      <c r="R79" s="214"/>
    </row>
    <row r="80" spans="1:18" ht="12" customHeight="1">
      <c r="A80" s="194"/>
      <c r="B80" s="864"/>
      <c r="C80" s="646"/>
      <c r="D80" s="647"/>
      <c r="E80" s="648"/>
      <c r="F80" s="875"/>
      <c r="G80" s="649" t="str">
        <f>IFERROR(VLOOKUP($O80,'別紙1-7(研修責任者教育担当者)'!$B$9:$C$13,2,0),"")</f>
        <v/>
      </c>
      <c r="H80" s="650" t="str">
        <f>IFERROR(VLOOKUP($P80,'別紙1-7(研修責任者教育担当者)'!$B$9:$C$13,2,0),"")</f>
        <v/>
      </c>
      <c r="I80" s="644" t="str">
        <f>IFERROR(VLOOKUP($Q80,'別紙1-7(研修責任者教育担当者)'!$B$18:$C$97,2,0),"")</f>
        <v/>
      </c>
      <c r="J80" s="645" t="str">
        <f>IFERROR(VLOOKUP($R80,'別紙1-7(研修責任者教育担当者)'!$B$18:$C$97,2,0),"")</f>
        <v/>
      </c>
      <c r="K80" s="878"/>
      <c r="L80" s="881"/>
      <c r="M80" s="881"/>
      <c r="N80" s="876"/>
      <c r="O80" s="208"/>
      <c r="P80" s="209"/>
      <c r="Q80" s="208"/>
      <c r="R80" s="209"/>
    </row>
    <row r="81" spans="1:18" ht="12" customHeight="1">
      <c r="A81" s="194"/>
      <c r="B81" s="865"/>
      <c r="C81" s="646"/>
      <c r="D81" s="647"/>
      <c r="E81" s="648"/>
      <c r="F81" s="876"/>
      <c r="G81" s="649" t="str">
        <f>IFERROR(VLOOKUP($O81,'別紙1-7(研修責任者教育担当者)'!$B$9:$C$13,2,0),"")</f>
        <v/>
      </c>
      <c r="H81" s="650" t="str">
        <f>IFERROR(VLOOKUP($P81,'別紙1-7(研修責任者教育担当者)'!$B$9:$C$13,2,0),"")</f>
        <v/>
      </c>
      <c r="I81" s="649" t="str">
        <f>IFERROR(VLOOKUP($Q81,'別紙1-7(研修責任者教育担当者)'!$B$18:$C$97,2,0),"")</f>
        <v/>
      </c>
      <c r="J81" s="650" t="str">
        <f>IFERROR(VLOOKUP($R81,'別紙1-7(研修責任者教育担当者)'!$B$18:$C$97,2,0),"")</f>
        <v/>
      </c>
      <c r="K81" s="878"/>
      <c r="L81" s="881"/>
      <c r="M81" s="881"/>
      <c r="N81" s="876"/>
      <c r="P81" s="210"/>
      <c r="R81" s="210"/>
    </row>
    <row r="82" spans="1:18" ht="12" customHeight="1">
      <c r="A82" s="194"/>
      <c r="B82" s="865"/>
      <c r="C82" s="211"/>
      <c r="D82" s="212"/>
      <c r="E82" s="648" t="s">
        <v>198</v>
      </c>
      <c r="F82" s="876"/>
      <c r="G82" s="649" t="str">
        <f>IFERROR(VLOOKUP($O82,'別紙1-7(研修責任者教育担当者)'!$B$9:$C$13,2,0),"")</f>
        <v/>
      </c>
      <c r="H82" s="650" t="str">
        <f>IFERROR(VLOOKUP($P82,'別紙1-7(研修責任者教育担当者)'!$B$9:$C$13,2,0),"")</f>
        <v/>
      </c>
      <c r="I82" s="649" t="str">
        <f>IFERROR(VLOOKUP($Q82,'別紙1-7(研修責任者教育担当者)'!$B$18:$C$97,2,0),"")</f>
        <v/>
      </c>
      <c r="J82" s="650" t="str">
        <f>IFERROR(VLOOKUP($R82,'別紙1-7(研修責任者教育担当者)'!$B$18:$C$97,2,0),"")</f>
        <v/>
      </c>
      <c r="K82" s="878"/>
      <c r="L82" s="881"/>
      <c r="M82" s="881"/>
      <c r="N82" s="876"/>
      <c r="P82" s="210"/>
      <c r="R82" s="210"/>
    </row>
    <row r="83" spans="1:18" ht="12" customHeight="1">
      <c r="A83" s="194"/>
      <c r="B83" s="866"/>
      <c r="C83" s="651"/>
      <c r="D83" s="652"/>
      <c r="E83" s="653"/>
      <c r="F83" s="877"/>
      <c r="G83" s="654" t="str">
        <f>IFERROR(VLOOKUP($O83,'別紙1-7(研修責任者教育担当者)'!$B$9:$C$13,2,0),"")</f>
        <v/>
      </c>
      <c r="H83" s="655" t="str">
        <f>IFERROR(VLOOKUP($P83,'別紙1-7(研修責任者教育担当者)'!$B$9:$C$13,2,0),"")</f>
        <v/>
      </c>
      <c r="I83" s="649" t="str">
        <f>IFERROR(VLOOKUP($Q83,'別紙1-7(研修責任者教育担当者)'!$B$18:$C$97,2,0),"")</f>
        <v/>
      </c>
      <c r="J83" s="650" t="str">
        <f>IFERROR(VLOOKUP($R83,'別紙1-7(研修責任者教育担当者)'!$B$18:$C$97,2,0),"")</f>
        <v/>
      </c>
      <c r="K83" s="879"/>
      <c r="L83" s="882"/>
      <c r="M83" s="882"/>
      <c r="N83" s="877"/>
      <c r="O83" s="213"/>
      <c r="P83" s="214"/>
      <c r="Q83" s="213"/>
      <c r="R83" s="214"/>
    </row>
    <row r="84" spans="1:18" ht="12" customHeight="1">
      <c r="A84" s="194"/>
      <c r="B84" s="864"/>
      <c r="C84" s="641"/>
      <c r="D84" s="642"/>
      <c r="E84" s="643"/>
      <c r="F84" s="875"/>
      <c r="G84" s="644" t="str">
        <f>IFERROR(VLOOKUP($O84,'別紙1-7(研修責任者教育担当者)'!$B$9:$C$13,2,0),"")</f>
        <v/>
      </c>
      <c r="H84" s="645" t="str">
        <f>IFERROR(VLOOKUP($P84,'別紙1-7(研修責任者教育担当者)'!$B$9:$C$13,2,0),"")</f>
        <v/>
      </c>
      <c r="I84" s="644" t="str">
        <f>IFERROR(VLOOKUP($Q84,'別紙1-7(研修責任者教育担当者)'!$B$18:$C$97,2,0),"")</f>
        <v/>
      </c>
      <c r="J84" s="645" t="str">
        <f>IFERROR(VLOOKUP($R84,'別紙1-7(研修責任者教育担当者)'!$B$18:$C$97,2,0),"")</f>
        <v/>
      </c>
      <c r="K84" s="883"/>
      <c r="L84" s="880"/>
      <c r="M84" s="880"/>
      <c r="N84" s="875"/>
      <c r="O84" s="208"/>
      <c r="P84" s="209"/>
      <c r="Q84" s="208"/>
      <c r="R84" s="209"/>
    </row>
    <row r="85" spans="1:18" ht="12" customHeight="1">
      <c r="A85" s="194"/>
      <c r="B85" s="865"/>
      <c r="C85" s="646"/>
      <c r="D85" s="647"/>
      <c r="E85" s="648"/>
      <c r="F85" s="876"/>
      <c r="G85" s="649" t="str">
        <f>IFERROR(VLOOKUP($O85,'別紙1-7(研修責任者教育担当者)'!$B$9:$C$13,2,0),"")</f>
        <v/>
      </c>
      <c r="H85" s="650" t="str">
        <f>IFERROR(VLOOKUP($P85,'別紙1-7(研修責任者教育担当者)'!$B$9:$C$13,2,0),"")</f>
        <v/>
      </c>
      <c r="I85" s="649" t="str">
        <f>IFERROR(VLOOKUP($Q85,'別紙1-7(研修責任者教育担当者)'!$B$18:$C$97,2,0),"")</f>
        <v/>
      </c>
      <c r="J85" s="650" t="str">
        <f>IFERROR(VLOOKUP($R85,'別紙1-7(研修責任者教育担当者)'!$B$18:$C$97,2,0),"")</f>
        <v/>
      </c>
      <c r="K85" s="878"/>
      <c r="L85" s="881"/>
      <c r="M85" s="881"/>
      <c r="N85" s="876"/>
      <c r="P85" s="210"/>
      <c r="R85" s="210"/>
    </row>
    <row r="86" spans="1:18" ht="12" customHeight="1">
      <c r="A86" s="194"/>
      <c r="B86" s="865"/>
      <c r="C86" s="211"/>
      <c r="D86" s="212"/>
      <c r="E86" s="648" t="s">
        <v>198</v>
      </c>
      <c r="F86" s="876"/>
      <c r="G86" s="649" t="str">
        <f>IFERROR(VLOOKUP($O86,'別紙1-7(研修責任者教育担当者)'!$B$9:$C$13,2,0),"")</f>
        <v/>
      </c>
      <c r="H86" s="650" t="str">
        <f>IFERROR(VLOOKUP($P86,'別紙1-7(研修責任者教育担当者)'!$B$9:$C$13,2,0),"")</f>
        <v/>
      </c>
      <c r="I86" s="649" t="str">
        <f>IFERROR(VLOOKUP($Q86,'別紙1-7(研修責任者教育担当者)'!$B$18:$C$97,2,0),"")</f>
        <v/>
      </c>
      <c r="J86" s="650" t="str">
        <f>IFERROR(VLOOKUP($R86,'別紙1-7(研修責任者教育担当者)'!$B$18:$C$97,2,0),"")</f>
        <v/>
      </c>
      <c r="K86" s="878"/>
      <c r="L86" s="881"/>
      <c r="M86" s="881"/>
      <c r="N86" s="876"/>
      <c r="P86" s="210"/>
      <c r="R86" s="210"/>
    </row>
    <row r="87" spans="1:18" ht="12" customHeight="1">
      <c r="A87" s="194"/>
      <c r="B87" s="866"/>
      <c r="C87" s="651"/>
      <c r="D87" s="652"/>
      <c r="E87" s="653"/>
      <c r="F87" s="877"/>
      <c r="G87" s="654" t="str">
        <f>IFERROR(VLOOKUP($O87,'別紙1-7(研修責任者教育担当者)'!$B$9:$C$13,2,0),"")</f>
        <v/>
      </c>
      <c r="H87" s="655" t="str">
        <f>IFERROR(VLOOKUP($P87,'別紙1-7(研修責任者教育担当者)'!$B$9:$C$13,2,0),"")</f>
        <v/>
      </c>
      <c r="I87" s="654" t="str">
        <f>IFERROR(VLOOKUP($Q87,'別紙1-7(研修責任者教育担当者)'!$B$18:$C$97,2,0),"")</f>
        <v/>
      </c>
      <c r="J87" s="655" t="str">
        <f>IFERROR(VLOOKUP($R87,'別紙1-7(研修責任者教育担当者)'!$B$18:$C$97,2,0),"")</f>
        <v/>
      </c>
      <c r="K87" s="879"/>
      <c r="L87" s="882"/>
      <c r="M87" s="882"/>
      <c r="N87" s="877"/>
      <c r="O87" s="213"/>
      <c r="P87" s="214"/>
      <c r="Q87" s="213"/>
      <c r="R87" s="214"/>
    </row>
    <row r="88" spans="1:18" ht="12" customHeight="1">
      <c r="A88" s="194"/>
      <c r="B88" s="864"/>
      <c r="C88" s="641"/>
      <c r="D88" s="642"/>
      <c r="E88" s="643"/>
      <c r="F88" s="875"/>
      <c r="G88" s="644" t="str">
        <f>IFERROR(VLOOKUP($O88,'別紙1-7(研修責任者教育担当者)'!$B$9:$C$13,2,0),"")</f>
        <v/>
      </c>
      <c r="H88" s="645" t="str">
        <f>IFERROR(VLOOKUP($P88,'別紙1-7(研修責任者教育担当者)'!$B$9:$C$13,2,0),"")</f>
        <v/>
      </c>
      <c r="I88" s="644" t="str">
        <f>IFERROR(VLOOKUP($Q88,'別紙1-7(研修責任者教育担当者)'!$B$18:$C$97,2,0),"")</f>
        <v/>
      </c>
      <c r="J88" s="645" t="str">
        <f>IFERROR(VLOOKUP($R88,'別紙1-7(研修責任者教育担当者)'!$B$18:$C$97,2,0),"")</f>
        <v/>
      </c>
      <c r="K88" s="883"/>
      <c r="L88" s="880"/>
      <c r="M88" s="880"/>
      <c r="N88" s="875"/>
      <c r="O88" s="208"/>
      <c r="P88" s="209"/>
      <c r="Q88" s="215"/>
      <c r="R88" s="209"/>
    </row>
    <row r="89" spans="1:18" ht="12" customHeight="1">
      <c r="A89" s="194"/>
      <c r="B89" s="865"/>
      <c r="C89" s="646"/>
      <c r="D89" s="647"/>
      <c r="E89" s="648"/>
      <c r="F89" s="876"/>
      <c r="G89" s="649" t="str">
        <f>IFERROR(VLOOKUP($O89,'別紙1-7(研修責任者教育担当者)'!$B$9:$C$13,2,0),"")</f>
        <v/>
      </c>
      <c r="H89" s="650" t="str">
        <f>IFERROR(VLOOKUP($P89,'別紙1-7(研修責任者教育担当者)'!$B$9:$C$13,2,0),"")</f>
        <v/>
      </c>
      <c r="I89" s="649" t="str">
        <f>IFERROR(VLOOKUP($Q89,'別紙1-7(研修責任者教育担当者)'!$B$18:$C$97,2,0),"")</f>
        <v/>
      </c>
      <c r="J89" s="650" t="str">
        <f>IFERROR(VLOOKUP($R89,'別紙1-7(研修責任者教育担当者)'!$B$18:$C$97,2,0),"")</f>
        <v/>
      </c>
      <c r="K89" s="878"/>
      <c r="L89" s="881"/>
      <c r="M89" s="881"/>
      <c r="N89" s="876"/>
      <c r="P89" s="210"/>
      <c r="Q89" s="216"/>
      <c r="R89" s="210"/>
    </row>
    <row r="90" spans="1:18" ht="12" customHeight="1">
      <c r="A90" s="194"/>
      <c r="B90" s="865"/>
      <c r="C90" s="211"/>
      <c r="D90" s="212"/>
      <c r="E90" s="648" t="s">
        <v>198</v>
      </c>
      <c r="F90" s="876"/>
      <c r="G90" s="649" t="str">
        <f>IFERROR(VLOOKUP($O90,'別紙1-7(研修責任者教育担当者)'!$B$9:$C$13,2,0),"")</f>
        <v/>
      </c>
      <c r="H90" s="650" t="str">
        <f>IFERROR(VLOOKUP($P90,'別紙1-7(研修責任者教育担当者)'!$B$9:$C$13,2,0),"")</f>
        <v/>
      </c>
      <c r="I90" s="649" t="str">
        <f>IFERROR(VLOOKUP($Q90,'別紙1-7(研修責任者教育担当者)'!$B$18:$C$97,2,0),"")</f>
        <v/>
      </c>
      <c r="J90" s="650" t="str">
        <f>IFERROR(VLOOKUP($R90,'別紙1-7(研修責任者教育担当者)'!$B$18:$C$97,2,0),"")</f>
        <v/>
      </c>
      <c r="K90" s="878"/>
      <c r="L90" s="881"/>
      <c r="M90" s="881"/>
      <c r="N90" s="876"/>
      <c r="P90" s="210"/>
      <c r="Q90" s="216"/>
      <c r="R90" s="210"/>
    </row>
    <row r="91" spans="1:18" ht="12" customHeight="1">
      <c r="A91" s="194"/>
      <c r="B91" s="866"/>
      <c r="C91" s="651"/>
      <c r="D91" s="652"/>
      <c r="E91" s="653"/>
      <c r="F91" s="877"/>
      <c r="G91" s="654" t="str">
        <f>IFERROR(VLOOKUP($O91,'別紙1-7(研修責任者教育担当者)'!$B$9:$C$13,2,0),"")</f>
        <v/>
      </c>
      <c r="H91" s="655" t="str">
        <f>IFERROR(VLOOKUP($P91,'別紙1-7(研修責任者教育担当者)'!$B$9:$C$13,2,0),"")</f>
        <v/>
      </c>
      <c r="I91" s="654" t="str">
        <f>IFERROR(VLOOKUP($Q91,'別紙1-7(研修責任者教育担当者)'!$B$18:$C$97,2,0),"")</f>
        <v/>
      </c>
      <c r="J91" s="655" t="str">
        <f>IFERROR(VLOOKUP($R91,'別紙1-7(研修責任者教育担当者)'!$B$18:$C$97,2,0),"")</f>
        <v/>
      </c>
      <c r="K91" s="879"/>
      <c r="L91" s="882"/>
      <c r="M91" s="882"/>
      <c r="N91" s="877"/>
      <c r="O91" s="213"/>
      <c r="P91" s="214"/>
      <c r="Q91" s="217"/>
      <c r="R91" s="214"/>
    </row>
    <row r="92" spans="1:18" ht="12" customHeight="1">
      <c r="A92" s="194"/>
      <c r="B92" s="864"/>
      <c r="C92" s="646"/>
      <c r="D92" s="647"/>
      <c r="E92" s="648"/>
      <c r="F92" s="875"/>
      <c r="G92" s="649" t="str">
        <f>IFERROR(VLOOKUP($O92,'別紙1-7(研修責任者教育担当者)'!$B$9:$C$13,2,0),"")</f>
        <v/>
      </c>
      <c r="H92" s="650" t="str">
        <f>IFERROR(VLOOKUP($P92,'別紙1-7(研修責任者教育担当者)'!$B$9:$C$13,2,0),"")</f>
        <v/>
      </c>
      <c r="I92" s="644" t="str">
        <f>IFERROR(VLOOKUP($Q92,'別紙1-7(研修責任者教育担当者)'!$B$18:$C$97,2,0),"")</f>
        <v/>
      </c>
      <c r="J92" s="645" t="str">
        <f>IFERROR(VLOOKUP($R92,'別紙1-7(研修責任者教育担当者)'!$B$18:$C$97,2,0),"")</f>
        <v/>
      </c>
      <c r="K92" s="878"/>
      <c r="L92" s="880"/>
      <c r="M92" s="880"/>
      <c r="N92" s="875"/>
      <c r="O92" s="208"/>
      <c r="P92" s="209"/>
      <c r="Q92" s="215"/>
      <c r="R92" s="209"/>
    </row>
    <row r="93" spans="1:18" ht="12" customHeight="1">
      <c r="A93" s="194"/>
      <c r="B93" s="865"/>
      <c r="C93" s="646"/>
      <c r="D93" s="647"/>
      <c r="E93" s="648"/>
      <c r="F93" s="876"/>
      <c r="G93" s="649" t="str">
        <f>IFERROR(VLOOKUP($O93,'別紙1-7(研修責任者教育担当者)'!$B$9:$C$13,2,0),"")</f>
        <v/>
      </c>
      <c r="H93" s="650" t="str">
        <f>IFERROR(VLOOKUP($P93,'別紙1-7(研修責任者教育担当者)'!$B$9:$C$13,2,0),"")</f>
        <v/>
      </c>
      <c r="I93" s="649" t="str">
        <f>IFERROR(VLOOKUP($Q93,'別紙1-7(研修責任者教育担当者)'!$B$18:$C$97,2,0),"")</f>
        <v/>
      </c>
      <c r="J93" s="650" t="str">
        <f>IFERROR(VLOOKUP($R93,'別紙1-7(研修責任者教育担当者)'!$B$18:$C$97,2,0),"")</f>
        <v/>
      </c>
      <c r="K93" s="878"/>
      <c r="L93" s="881"/>
      <c r="M93" s="881"/>
      <c r="N93" s="876"/>
      <c r="P93" s="210"/>
      <c r="Q93" s="216"/>
      <c r="R93" s="210"/>
    </row>
    <row r="94" spans="1:18" ht="12" customHeight="1">
      <c r="A94" s="194"/>
      <c r="B94" s="865"/>
      <c r="C94" s="211"/>
      <c r="D94" s="212"/>
      <c r="E94" s="648" t="s">
        <v>198</v>
      </c>
      <c r="F94" s="876"/>
      <c r="G94" s="649" t="str">
        <f>IFERROR(VLOOKUP($O94,'別紙1-7(研修責任者教育担当者)'!$B$9:$C$13,2,0),"")</f>
        <v/>
      </c>
      <c r="H94" s="650" t="str">
        <f>IFERROR(VLOOKUP($P94,'別紙1-7(研修責任者教育担当者)'!$B$9:$C$13,2,0),"")</f>
        <v/>
      </c>
      <c r="I94" s="649" t="str">
        <f>IFERROR(VLOOKUP($Q94,'別紙1-7(研修責任者教育担当者)'!$B$18:$C$97,2,0),"")</f>
        <v/>
      </c>
      <c r="J94" s="650" t="str">
        <f>IFERROR(VLOOKUP($R94,'別紙1-7(研修責任者教育担当者)'!$B$18:$C$97,2,0),"")</f>
        <v/>
      </c>
      <c r="K94" s="878"/>
      <c r="L94" s="881"/>
      <c r="M94" s="881"/>
      <c r="N94" s="876"/>
      <c r="P94" s="210"/>
      <c r="Q94" s="216"/>
      <c r="R94" s="210"/>
    </row>
    <row r="95" spans="1:18" ht="12" customHeight="1">
      <c r="A95" s="194"/>
      <c r="B95" s="866"/>
      <c r="C95" s="651"/>
      <c r="D95" s="652"/>
      <c r="E95" s="653"/>
      <c r="F95" s="877"/>
      <c r="G95" s="654" t="str">
        <f>IFERROR(VLOOKUP($O95,'別紙1-7(研修責任者教育担当者)'!$B$9:$C$13,2,0),"")</f>
        <v/>
      </c>
      <c r="H95" s="655" t="str">
        <f>IFERROR(VLOOKUP($P95,'別紙1-7(研修責任者教育担当者)'!$B$9:$C$13,2,0),"")</f>
        <v/>
      </c>
      <c r="I95" s="649" t="str">
        <f>IFERROR(VLOOKUP($Q95,'別紙1-7(研修責任者教育担当者)'!$B$18:$C$97,2,0),"")</f>
        <v/>
      </c>
      <c r="J95" s="650" t="str">
        <f>IFERROR(VLOOKUP($R95,'別紙1-7(研修責任者教育担当者)'!$B$18:$C$97,2,0),"")</f>
        <v/>
      </c>
      <c r="K95" s="879"/>
      <c r="L95" s="882"/>
      <c r="M95" s="882"/>
      <c r="N95" s="877"/>
      <c r="O95" s="213"/>
      <c r="P95" s="214"/>
      <c r="Q95" s="217"/>
      <c r="R95" s="214"/>
    </row>
    <row r="96" spans="1:18" ht="12" customHeight="1">
      <c r="A96" s="194"/>
      <c r="B96" s="864"/>
      <c r="C96" s="646"/>
      <c r="D96" s="647"/>
      <c r="E96" s="648"/>
      <c r="F96" s="875"/>
      <c r="G96" s="649" t="str">
        <f>IFERROR(VLOOKUP($O96,'別紙1-7(研修責任者教育担当者)'!$B$9:$C$13,2,0),"")</f>
        <v/>
      </c>
      <c r="H96" s="650" t="str">
        <f>IFERROR(VLOOKUP($P96,'別紙1-7(研修責任者教育担当者)'!$B$9:$C$13,2,0),"")</f>
        <v/>
      </c>
      <c r="I96" s="644" t="str">
        <f>IFERROR(VLOOKUP($Q96,'別紙1-7(研修責任者教育担当者)'!$B$18:$C$97,2,0),"")</f>
        <v/>
      </c>
      <c r="J96" s="645" t="str">
        <f>IFERROR(VLOOKUP($R96,'別紙1-7(研修責任者教育担当者)'!$B$18:$C$97,2,0),"")</f>
        <v/>
      </c>
      <c r="K96" s="878"/>
      <c r="L96" s="881"/>
      <c r="M96" s="881"/>
      <c r="N96" s="876"/>
      <c r="O96" s="208"/>
      <c r="P96" s="209"/>
      <c r="Q96" s="215"/>
      <c r="R96" s="209"/>
    </row>
    <row r="97" spans="1:18" ht="12" customHeight="1">
      <c r="A97" s="194"/>
      <c r="B97" s="865"/>
      <c r="C97" s="646"/>
      <c r="D97" s="647"/>
      <c r="E97" s="648"/>
      <c r="F97" s="876"/>
      <c r="G97" s="649" t="str">
        <f>IFERROR(VLOOKUP($O97,'別紙1-7(研修責任者教育担当者)'!$B$9:$C$13,2,0),"")</f>
        <v/>
      </c>
      <c r="H97" s="650" t="str">
        <f>IFERROR(VLOOKUP($P97,'別紙1-7(研修責任者教育担当者)'!$B$9:$C$13,2,0),"")</f>
        <v/>
      </c>
      <c r="I97" s="649" t="str">
        <f>IFERROR(VLOOKUP($Q97,'別紙1-7(研修責任者教育担当者)'!$B$18:$C$97,2,0),"")</f>
        <v/>
      </c>
      <c r="J97" s="650" t="str">
        <f>IFERROR(VLOOKUP($R97,'別紙1-7(研修責任者教育担当者)'!$B$18:$C$97,2,0),"")</f>
        <v/>
      </c>
      <c r="K97" s="878"/>
      <c r="L97" s="881"/>
      <c r="M97" s="881"/>
      <c r="N97" s="876"/>
      <c r="P97" s="210"/>
      <c r="Q97" s="216"/>
      <c r="R97" s="210"/>
    </row>
    <row r="98" spans="1:18" ht="12" customHeight="1">
      <c r="A98" s="194"/>
      <c r="B98" s="865"/>
      <c r="C98" s="211"/>
      <c r="D98" s="212"/>
      <c r="E98" s="648" t="s">
        <v>198</v>
      </c>
      <c r="F98" s="876"/>
      <c r="G98" s="649" t="str">
        <f>IFERROR(VLOOKUP($O98,'別紙1-7(研修責任者教育担当者)'!$B$9:$C$13,2,0),"")</f>
        <v/>
      </c>
      <c r="H98" s="650" t="str">
        <f>IFERROR(VLOOKUP($P98,'別紙1-7(研修責任者教育担当者)'!$B$9:$C$13,2,0),"")</f>
        <v/>
      </c>
      <c r="I98" s="649" t="str">
        <f>IFERROR(VLOOKUP($Q98,'別紙1-7(研修責任者教育担当者)'!$B$18:$C$97,2,0),"")</f>
        <v/>
      </c>
      <c r="J98" s="650" t="str">
        <f>IFERROR(VLOOKUP($R98,'別紙1-7(研修責任者教育担当者)'!$B$18:$C$97,2,0),"")</f>
        <v/>
      </c>
      <c r="K98" s="878"/>
      <c r="L98" s="881"/>
      <c r="M98" s="881"/>
      <c r="N98" s="876"/>
      <c r="P98" s="210"/>
      <c r="Q98" s="216"/>
      <c r="R98" s="210"/>
    </row>
    <row r="99" spans="1:18" ht="12" customHeight="1">
      <c r="A99" s="194"/>
      <c r="B99" s="866"/>
      <c r="C99" s="651"/>
      <c r="D99" s="652"/>
      <c r="E99" s="653"/>
      <c r="F99" s="877"/>
      <c r="G99" s="654" t="str">
        <f>IFERROR(VLOOKUP($O99,'別紙1-7(研修責任者教育担当者)'!$B$9:$C$13,2,0),"")</f>
        <v/>
      </c>
      <c r="H99" s="655" t="str">
        <f>IFERROR(VLOOKUP($P99,'別紙1-7(研修責任者教育担当者)'!$B$9:$C$13,2,0),"")</f>
        <v/>
      </c>
      <c r="I99" s="649" t="str">
        <f>IFERROR(VLOOKUP($Q99,'別紙1-7(研修責任者教育担当者)'!$B$18:$C$97,2,0),"")</f>
        <v/>
      </c>
      <c r="J99" s="650" t="str">
        <f>IFERROR(VLOOKUP($R99,'別紙1-7(研修責任者教育担当者)'!$B$18:$C$97,2,0),"")</f>
        <v/>
      </c>
      <c r="K99" s="879"/>
      <c r="L99" s="882"/>
      <c r="M99" s="882"/>
      <c r="N99" s="877"/>
      <c r="O99" s="213"/>
      <c r="P99" s="214"/>
      <c r="Q99" s="217"/>
      <c r="R99" s="214"/>
    </row>
    <row r="100" spans="1:18" ht="12" customHeight="1">
      <c r="A100" s="194"/>
      <c r="B100" s="864"/>
      <c r="C100" s="646"/>
      <c r="D100" s="647"/>
      <c r="E100" s="648"/>
      <c r="F100" s="875"/>
      <c r="G100" s="649" t="str">
        <f>IFERROR(VLOOKUP($O100,'別紙1-7(研修責任者教育担当者)'!$B$9:$C$13,2,0),"")</f>
        <v/>
      </c>
      <c r="H100" s="650" t="str">
        <f>IFERROR(VLOOKUP($P100,'別紙1-7(研修責任者教育担当者)'!$B$9:$C$13,2,0),"")</f>
        <v/>
      </c>
      <c r="I100" s="644" t="str">
        <f>IFERROR(VLOOKUP($Q100,'別紙1-7(研修責任者教育担当者)'!$B$18:$C$97,2,0),"")</f>
        <v/>
      </c>
      <c r="J100" s="645" t="str">
        <f>IFERROR(VLOOKUP($R100,'別紙1-7(研修責任者教育担当者)'!$B$18:$C$97,2,0),"")</f>
        <v/>
      </c>
      <c r="K100" s="878"/>
      <c r="L100" s="880"/>
      <c r="M100" s="880"/>
      <c r="N100" s="875"/>
      <c r="O100" s="208"/>
      <c r="P100" s="209"/>
      <c r="Q100" s="215"/>
      <c r="R100" s="209"/>
    </row>
    <row r="101" spans="1:18" ht="12" customHeight="1">
      <c r="A101" s="194"/>
      <c r="B101" s="865"/>
      <c r="C101" s="646"/>
      <c r="D101" s="647"/>
      <c r="E101" s="648"/>
      <c r="F101" s="876"/>
      <c r="G101" s="649" t="str">
        <f>IFERROR(VLOOKUP($O101,'別紙1-7(研修責任者教育担当者)'!$B$9:$C$13,2,0),"")</f>
        <v/>
      </c>
      <c r="H101" s="650" t="str">
        <f>IFERROR(VLOOKUP($P101,'別紙1-7(研修責任者教育担当者)'!$B$9:$C$13,2,0),"")</f>
        <v/>
      </c>
      <c r="I101" s="649" t="str">
        <f>IFERROR(VLOOKUP($Q101,'別紙1-7(研修責任者教育担当者)'!$B$18:$C$97,2,0),"")</f>
        <v/>
      </c>
      <c r="J101" s="650" t="str">
        <f>IFERROR(VLOOKUP($R101,'別紙1-7(研修責任者教育担当者)'!$B$18:$C$97,2,0),"")</f>
        <v/>
      </c>
      <c r="K101" s="878"/>
      <c r="L101" s="881"/>
      <c r="M101" s="881"/>
      <c r="N101" s="876"/>
      <c r="P101" s="210"/>
      <c r="Q101" s="216"/>
      <c r="R101" s="210"/>
    </row>
    <row r="102" spans="1:18" ht="12" customHeight="1">
      <c r="A102" s="194"/>
      <c r="B102" s="865"/>
      <c r="C102" s="211"/>
      <c r="D102" s="212"/>
      <c r="E102" s="648" t="s">
        <v>198</v>
      </c>
      <c r="F102" s="876"/>
      <c r="G102" s="649" t="str">
        <f>IFERROR(VLOOKUP($O102,'別紙1-7(研修責任者教育担当者)'!$B$9:$C$13,2,0),"")</f>
        <v/>
      </c>
      <c r="H102" s="650" t="str">
        <f>IFERROR(VLOOKUP($P102,'別紙1-7(研修責任者教育担当者)'!$B$9:$C$13,2,0),"")</f>
        <v/>
      </c>
      <c r="I102" s="649" t="str">
        <f>IFERROR(VLOOKUP($Q102,'別紙1-7(研修責任者教育担当者)'!$B$18:$C$97,2,0),"")</f>
        <v/>
      </c>
      <c r="J102" s="650" t="str">
        <f>IFERROR(VLOOKUP($R102,'別紙1-7(研修責任者教育担当者)'!$B$18:$C$97,2,0),"")</f>
        <v/>
      </c>
      <c r="K102" s="878"/>
      <c r="L102" s="881"/>
      <c r="M102" s="881"/>
      <c r="N102" s="876"/>
      <c r="P102" s="210"/>
      <c r="Q102" s="216"/>
      <c r="R102" s="210"/>
    </row>
    <row r="103" spans="1:18" ht="12" customHeight="1">
      <c r="A103" s="194"/>
      <c r="B103" s="866"/>
      <c r="C103" s="651"/>
      <c r="D103" s="652"/>
      <c r="E103" s="653"/>
      <c r="F103" s="877"/>
      <c r="G103" s="654" t="str">
        <f>IFERROR(VLOOKUP($O103,'別紙1-7(研修責任者教育担当者)'!$B$9:$C$13,2,0),"")</f>
        <v/>
      </c>
      <c r="H103" s="655" t="str">
        <f>IFERROR(VLOOKUP($P103,'別紙1-7(研修責任者教育担当者)'!$B$9:$C$13,2,0),"")</f>
        <v/>
      </c>
      <c r="I103" s="649" t="str">
        <f>IFERROR(VLOOKUP($Q103,'別紙1-7(研修責任者教育担当者)'!$B$18:$C$97,2,0),"")</f>
        <v/>
      </c>
      <c r="J103" s="650" t="str">
        <f>IFERROR(VLOOKUP($R103,'別紙1-7(研修責任者教育担当者)'!$B$18:$C$97,2,0),"")</f>
        <v/>
      </c>
      <c r="K103" s="879"/>
      <c r="L103" s="882"/>
      <c r="M103" s="882"/>
      <c r="N103" s="877"/>
      <c r="O103" s="213"/>
      <c r="P103" s="214"/>
      <c r="Q103" s="217"/>
      <c r="R103" s="214"/>
    </row>
    <row r="104" spans="1:18" ht="12" customHeight="1">
      <c r="A104" s="194"/>
      <c r="B104" s="864"/>
      <c r="C104" s="646"/>
      <c r="D104" s="647"/>
      <c r="E104" s="648"/>
      <c r="F104" s="875"/>
      <c r="G104" s="649" t="str">
        <f>IFERROR(VLOOKUP($O104,'別紙1-7(研修責任者教育担当者)'!$B$9:$C$13,2,0),"")</f>
        <v/>
      </c>
      <c r="H104" s="650" t="str">
        <f>IFERROR(VLOOKUP($P104,'別紙1-7(研修責任者教育担当者)'!$B$9:$C$13,2,0),"")</f>
        <v/>
      </c>
      <c r="I104" s="644" t="str">
        <f>IFERROR(VLOOKUP($Q104,'別紙1-7(研修責任者教育担当者)'!$B$18:$C$97,2,0),"")</f>
        <v/>
      </c>
      <c r="J104" s="645" t="str">
        <f>IFERROR(VLOOKUP($R104,'別紙1-7(研修責任者教育担当者)'!$B$18:$C$97,2,0),"")</f>
        <v/>
      </c>
      <c r="K104" s="878"/>
      <c r="L104" s="881"/>
      <c r="M104" s="881"/>
      <c r="N104" s="876"/>
      <c r="O104" s="208"/>
      <c r="P104" s="209"/>
      <c r="Q104" s="215"/>
      <c r="R104" s="209"/>
    </row>
    <row r="105" spans="1:18" ht="12" customHeight="1">
      <c r="A105" s="194"/>
      <c r="B105" s="865"/>
      <c r="C105" s="646"/>
      <c r="D105" s="647"/>
      <c r="E105" s="648"/>
      <c r="F105" s="876"/>
      <c r="G105" s="649" t="str">
        <f>IFERROR(VLOOKUP($O105,'別紙1-7(研修責任者教育担当者)'!$B$9:$C$13,2,0),"")</f>
        <v/>
      </c>
      <c r="H105" s="650" t="str">
        <f>IFERROR(VLOOKUP($P105,'別紙1-7(研修責任者教育担当者)'!$B$9:$C$13,2,0),"")</f>
        <v/>
      </c>
      <c r="I105" s="649" t="str">
        <f>IFERROR(VLOOKUP($Q105,'別紙1-7(研修責任者教育担当者)'!$B$18:$C$97,2,0),"")</f>
        <v/>
      </c>
      <c r="J105" s="650" t="str">
        <f>IFERROR(VLOOKUP($R105,'別紙1-7(研修責任者教育担当者)'!$B$18:$C$97,2,0),"")</f>
        <v/>
      </c>
      <c r="K105" s="878"/>
      <c r="L105" s="881"/>
      <c r="M105" s="881"/>
      <c r="N105" s="876"/>
      <c r="P105" s="210"/>
      <c r="Q105" s="216"/>
      <c r="R105" s="210"/>
    </row>
    <row r="106" spans="1:18" ht="12" customHeight="1">
      <c r="A106" s="194"/>
      <c r="B106" s="865"/>
      <c r="C106" s="211"/>
      <c r="D106" s="212"/>
      <c r="E106" s="648" t="s">
        <v>198</v>
      </c>
      <c r="F106" s="876"/>
      <c r="G106" s="649" t="str">
        <f>IFERROR(VLOOKUP($O106,'別紙1-7(研修責任者教育担当者)'!$B$9:$C$13,2,0),"")</f>
        <v/>
      </c>
      <c r="H106" s="650" t="str">
        <f>IFERROR(VLOOKUP($P106,'別紙1-7(研修責任者教育担当者)'!$B$9:$C$13,2,0),"")</f>
        <v/>
      </c>
      <c r="I106" s="649" t="str">
        <f>IFERROR(VLOOKUP($Q106,'別紙1-7(研修責任者教育担当者)'!$B$18:$C$97,2,0),"")</f>
        <v/>
      </c>
      <c r="J106" s="650" t="str">
        <f>IFERROR(VLOOKUP($R106,'別紙1-7(研修責任者教育担当者)'!$B$18:$C$97,2,0),"")</f>
        <v/>
      </c>
      <c r="K106" s="878"/>
      <c r="L106" s="881"/>
      <c r="M106" s="881"/>
      <c r="N106" s="876"/>
      <c r="P106" s="210"/>
      <c r="Q106" s="216"/>
      <c r="R106" s="210"/>
    </row>
    <row r="107" spans="1:18" ht="12" customHeight="1">
      <c r="A107" s="194"/>
      <c r="B107" s="866"/>
      <c r="C107" s="651"/>
      <c r="D107" s="652"/>
      <c r="E107" s="653"/>
      <c r="F107" s="877"/>
      <c r="G107" s="654" t="str">
        <f>IFERROR(VLOOKUP($O107,'別紙1-7(研修責任者教育担当者)'!$B$9:$C$13,2,0),"")</f>
        <v/>
      </c>
      <c r="H107" s="655" t="str">
        <f>IFERROR(VLOOKUP($P107,'別紙1-7(研修責任者教育担当者)'!$B$9:$C$13,2,0),"")</f>
        <v/>
      </c>
      <c r="I107" s="649" t="str">
        <f>IFERROR(VLOOKUP($Q107,'別紙1-7(研修責任者教育担当者)'!$B$18:$C$97,2,0),"")</f>
        <v/>
      </c>
      <c r="J107" s="650" t="str">
        <f>IFERROR(VLOOKUP($R107,'別紙1-7(研修責任者教育担当者)'!$B$18:$C$97,2,0),"")</f>
        <v/>
      </c>
      <c r="K107" s="879"/>
      <c r="L107" s="882"/>
      <c r="M107" s="882"/>
      <c r="N107" s="877"/>
      <c r="O107" s="213"/>
      <c r="P107" s="214"/>
      <c r="Q107" s="217"/>
      <c r="R107" s="214"/>
    </row>
    <row r="108" spans="1:18" ht="12" customHeight="1">
      <c r="A108" s="194"/>
      <c r="B108" s="864"/>
      <c r="C108" s="646"/>
      <c r="D108" s="647"/>
      <c r="E108" s="648"/>
      <c r="F108" s="875"/>
      <c r="G108" s="649" t="str">
        <f>IFERROR(VLOOKUP($O108,'別紙1-7(研修責任者教育担当者)'!$B$9:$C$13,2,0),"")</f>
        <v/>
      </c>
      <c r="H108" s="650" t="str">
        <f>IFERROR(VLOOKUP($P108,'別紙1-7(研修責任者教育担当者)'!$B$9:$C$13,2,0),"")</f>
        <v/>
      </c>
      <c r="I108" s="644" t="str">
        <f>IFERROR(VLOOKUP($Q108,'別紙1-7(研修責任者教育担当者)'!$B$18:$C$97,2,0),"")</f>
        <v/>
      </c>
      <c r="J108" s="645" t="str">
        <f>IFERROR(VLOOKUP($R108,'別紙1-7(研修責任者教育担当者)'!$B$18:$C$97,2,0),"")</f>
        <v/>
      </c>
      <c r="K108" s="878"/>
      <c r="L108" s="880"/>
      <c r="M108" s="880"/>
      <c r="N108" s="875"/>
      <c r="O108" s="215"/>
      <c r="P108" s="209"/>
      <c r="Q108" s="215"/>
      <c r="R108" s="209"/>
    </row>
    <row r="109" spans="1:18" ht="12" customHeight="1">
      <c r="A109" s="194"/>
      <c r="B109" s="865"/>
      <c r="C109" s="646"/>
      <c r="D109" s="647"/>
      <c r="E109" s="648"/>
      <c r="F109" s="876"/>
      <c r="G109" s="649" t="str">
        <f>IFERROR(VLOOKUP($O109,'別紙1-7(研修責任者教育担当者)'!$B$9:$C$13,2,0),"")</f>
        <v/>
      </c>
      <c r="H109" s="650" t="str">
        <f>IFERROR(VLOOKUP($P109,'別紙1-7(研修責任者教育担当者)'!$B$9:$C$13,2,0),"")</f>
        <v/>
      </c>
      <c r="I109" s="649" t="str">
        <f>IFERROR(VLOOKUP($Q109,'別紙1-7(研修責任者教育担当者)'!$B$18:$C$97,2,0),"")</f>
        <v/>
      </c>
      <c r="J109" s="650" t="str">
        <f>IFERROR(VLOOKUP($R109,'別紙1-7(研修責任者教育担当者)'!$B$18:$C$97,2,0),"")</f>
        <v/>
      </c>
      <c r="K109" s="878"/>
      <c r="L109" s="881"/>
      <c r="M109" s="881"/>
      <c r="N109" s="876"/>
      <c r="O109" s="216"/>
      <c r="P109" s="210"/>
      <c r="Q109" s="216"/>
      <c r="R109" s="210"/>
    </row>
    <row r="110" spans="1:18" ht="12" customHeight="1">
      <c r="A110" s="194"/>
      <c r="B110" s="865"/>
      <c r="C110" s="211"/>
      <c r="D110" s="212"/>
      <c r="E110" s="648" t="s">
        <v>198</v>
      </c>
      <c r="F110" s="876"/>
      <c r="G110" s="649" t="str">
        <f>IFERROR(VLOOKUP($O110,'別紙1-7(研修責任者教育担当者)'!$B$9:$C$13,2,0),"")</f>
        <v/>
      </c>
      <c r="H110" s="650" t="str">
        <f>IFERROR(VLOOKUP($P110,'別紙1-7(研修責任者教育担当者)'!$B$9:$C$13,2,0),"")</f>
        <v/>
      </c>
      <c r="I110" s="649" t="str">
        <f>IFERROR(VLOOKUP($Q110,'別紙1-7(研修責任者教育担当者)'!$B$18:$C$97,2,0),"")</f>
        <v/>
      </c>
      <c r="J110" s="650" t="str">
        <f>IFERROR(VLOOKUP($R110,'別紙1-7(研修責任者教育担当者)'!$B$18:$C$97,2,0),"")</f>
        <v/>
      </c>
      <c r="K110" s="878"/>
      <c r="L110" s="881"/>
      <c r="M110" s="881"/>
      <c r="N110" s="876"/>
      <c r="O110" s="216"/>
      <c r="P110" s="210"/>
      <c r="Q110" s="216"/>
      <c r="R110" s="210"/>
    </row>
    <row r="111" spans="1:18" ht="12" customHeight="1">
      <c r="A111" s="194"/>
      <c r="B111" s="866"/>
      <c r="C111" s="651"/>
      <c r="D111" s="652"/>
      <c r="E111" s="653"/>
      <c r="F111" s="877"/>
      <c r="G111" s="654" t="str">
        <f>IFERROR(VLOOKUP($O111,'別紙1-7(研修責任者教育担当者)'!$B$9:$C$13,2,0),"")</f>
        <v/>
      </c>
      <c r="H111" s="655" t="str">
        <f>IFERROR(VLOOKUP($P111,'別紙1-7(研修責任者教育担当者)'!$B$9:$C$13,2,0),"")</f>
        <v/>
      </c>
      <c r="I111" s="649" t="str">
        <f>IFERROR(VLOOKUP($Q111,'別紙1-7(研修責任者教育担当者)'!$B$18:$C$97,2,0),"")</f>
        <v/>
      </c>
      <c r="J111" s="650" t="str">
        <f>IFERROR(VLOOKUP($R111,'別紙1-7(研修責任者教育担当者)'!$B$18:$C$97,2,0),"")</f>
        <v/>
      </c>
      <c r="K111" s="879"/>
      <c r="L111" s="882"/>
      <c r="M111" s="882"/>
      <c r="N111" s="877"/>
      <c r="O111" s="217"/>
      <c r="P111" s="214"/>
      <c r="Q111" s="217"/>
      <c r="R111" s="214"/>
    </row>
    <row r="112" spans="1:18" ht="12" customHeight="1">
      <c r="A112" s="194"/>
      <c r="B112" s="864"/>
      <c r="C112" s="646"/>
      <c r="D112" s="647"/>
      <c r="E112" s="648"/>
      <c r="F112" s="875"/>
      <c r="G112" s="649" t="str">
        <f>IFERROR(VLOOKUP($O112,'別紙1-7(研修責任者教育担当者)'!$B$9:$C$13,2,0),"")</f>
        <v/>
      </c>
      <c r="H112" s="650" t="str">
        <f>IFERROR(VLOOKUP($P112,'別紙1-7(研修責任者教育担当者)'!$B$9:$C$13,2,0),"")</f>
        <v/>
      </c>
      <c r="I112" s="644" t="str">
        <f>IFERROR(VLOOKUP($Q112,'別紙1-7(研修責任者教育担当者)'!$B$18:$C$97,2,0),"")</f>
        <v/>
      </c>
      <c r="J112" s="645" t="str">
        <f>IFERROR(VLOOKUP($R112,'別紙1-7(研修責任者教育担当者)'!$B$18:$C$97,2,0),"")</f>
        <v/>
      </c>
      <c r="K112" s="878"/>
      <c r="L112" s="881"/>
      <c r="M112" s="881"/>
      <c r="N112" s="876"/>
      <c r="O112" s="215"/>
      <c r="P112" s="209"/>
      <c r="Q112" s="215"/>
      <c r="R112" s="209"/>
    </row>
    <row r="113" spans="1:18" ht="12" customHeight="1">
      <c r="A113" s="194"/>
      <c r="B113" s="865"/>
      <c r="C113" s="646"/>
      <c r="D113" s="647"/>
      <c r="E113" s="648"/>
      <c r="F113" s="876"/>
      <c r="G113" s="649" t="str">
        <f>IFERROR(VLOOKUP($O113,'別紙1-7(研修責任者教育担当者)'!$B$9:$C$13,2,0),"")</f>
        <v/>
      </c>
      <c r="H113" s="650" t="str">
        <f>IFERROR(VLOOKUP($P113,'別紙1-7(研修責任者教育担当者)'!$B$9:$C$13,2,0),"")</f>
        <v/>
      </c>
      <c r="I113" s="649" t="str">
        <f>IFERROR(VLOOKUP($Q113,'別紙1-7(研修責任者教育担当者)'!$B$18:$C$97,2,0),"")</f>
        <v/>
      </c>
      <c r="J113" s="650" t="str">
        <f>IFERROR(VLOOKUP($R113,'別紙1-7(研修責任者教育担当者)'!$B$18:$C$97,2,0),"")</f>
        <v/>
      </c>
      <c r="K113" s="878"/>
      <c r="L113" s="881"/>
      <c r="M113" s="881"/>
      <c r="N113" s="876"/>
      <c r="O113" s="216"/>
      <c r="P113" s="210"/>
      <c r="Q113" s="216"/>
      <c r="R113" s="210"/>
    </row>
    <row r="114" spans="1:18" ht="12" customHeight="1">
      <c r="A114" s="194"/>
      <c r="B114" s="865"/>
      <c r="C114" s="211"/>
      <c r="D114" s="212"/>
      <c r="E114" s="648" t="s">
        <v>198</v>
      </c>
      <c r="F114" s="876"/>
      <c r="G114" s="649" t="str">
        <f>IFERROR(VLOOKUP($O114,'別紙1-7(研修責任者教育担当者)'!$B$9:$C$13,2,0),"")</f>
        <v/>
      </c>
      <c r="H114" s="650" t="str">
        <f>IFERROR(VLOOKUP($P114,'別紙1-7(研修責任者教育担当者)'!$B$9:$C$13,2,0),"")</f>
        <v/>
      </c>
      <c r="I114" s="649" t="str">
        <f>IFERROR(VLOOKUP($Q114,'別紙1-7(研修責任者教育担当者)'!$B$18:$C$97,2,0),"")</f>
        <v/>
      </c>
      <c r="J114" s="650" t="str">
        <f>IFERROR(VLOOKUP($R114,'別紙1-7(研修責任者教育担当者)'!$B$18:$C$97,2,0),"")</f>
        <v/>
      </c>
      <c r="K114" s="878"/>
      <c r="L114" s="881"/>
      <c r="M114" s="881"/>
      <c r="N114" s="876"/>
      <c r="O114" s="216"/>
      <c r="P114" s="210"/>
      <c r="Q114" s="216"/>
      <c r="R114" s="210"/>
    </row>
    <row r="115" spans="1:18" ht="12" customHeight="1">
      <c r="A115" s="194"/>
      <c r="B115" s="866"/>
      <c r="C115" s="651"/>
      <c r="D115" s="652"/>
      <c r="E115" s="653"/>
      <c r="F115" s="877"/>
      <c r="G115" s="654" t="str">
        <f>IFERROR(VLOOKUP($O115,'別紙1-7(研修責任者教育担当者)'!$B$9:$C$13,2,0),"")</f>
        <v/>
      </c>
      <c r="H115" s="655" t="str">
        <f>IFERROR(VLOOKUP($P115,'別紙1-7(研修責任者教育担当者)'!$B$9:$C$13,2,0),"")</f>
        <v/>
      </c>
      <c r="I115" s="649" t="str">
        <f>IFERROR(VLOOKUP($Q115,'別紙1-7(研修責任者教育担当者)'!$B$18:$C$97,2,0),"")</f>
        <v/>
      </c>
      <c r="J115" s="650" t="str">
        <f>IFERROR(VLOOKUP($R115,'別紙1-7(研修責任者教育担当者)'!$B$18:$C$97,2,0),"")</f>
        <v/>
      </c>
      <c r="K115" s="879"/>
      <c r="L115" s="882"/>
      <c r="M115" s="882"/>
      <c r="N115" s="877"/>
      <c r="O115" s="217"/>
      <c r="P115" s="214"/>
      <c r="Q115" s="217"/>
      <c r="R115" s="214"/>
    </row>
    <row r="116" spans="1:18" ht="12" customHeight="1">
      <c r="A116" s="194"/>
      <c r="B116" s="864"/>
      <c r="C116" s="646"/>
      <c r="D116" s="647"/>
      <c r="E116" s="648"/>
      <c r="F116" s="875"/>
      <c r="G116" s="649" t="str">
        <f>IFERROR(VLOOKUP($O116,'別紙1-7(研修責任者教育担当者)'!$B$9:$C$13,2,0),"")</f>
        <v/>
      </c>
      <c r="H116" s="650" t="str">
        <f>IFERROR(VLOOKUP($P116,'別紙1-7(研修責任者教育担当者)'!$B$9:$C$13,2,0),"")</f>
        <v/>
      </c>
      <c r="I116" s="644" t="str">
        <f>IFERROR(VLOOKUP($Q116,'別紙1-7(研修責任者教育担当者)'!$B$18:$C$97,2,0),"")</f>
        <v/>
      </c>
      <c r="J116" s="645" t="str">
        <f>IFERROR(VLOOKUP($R116,'別紙1-7(研修責任者教育担当者)'!$B$18:$C$97,2,0),"")</f>
        <v/>
      </c>
      <c r="K116" s="878"/>
      <c r="L116" s="880"/>
      <c r="M116" s="880"/>
      <c r="N116" s="875"/>
      <c r="O116" s="208"/>
      <c r="P116" s="209"/>
      <c r="Q116" s="208"/>
      <c r="R116" s="209"/>
    </row>
    <row r="117" spans="1:18" ht="12" customHeight="1">
      <c r="A117" s="194"/>
      <c r="B117" s="865"/>
      <c r="C117" s="646"/>
      <c r="D117" s="647"/>
      <c r="E117" s="648"/>
      <c r="F117" s="876"/>
      <c r="G117" s="649" t="str">
        <f>IFERROR(VLOOKUP($O117,'別紙1-7(研修責任者教育担当者)'!$B$9:$C$13,2,0),"")</f>
        <v/>
      </c>
      <c r="H117" s="650" t="str">
        <f>IFERROR(VLOOKUP($P117,'別紙1-7(研修責任者教育担当者)'!$B$9:$C$13,2,0),"")</f>
        <v/>
      </c>
      <c r="I117" s="649" t="str">
        <f>IFERROR(VLOOKUP($Q117,'別紙1-7(研修責任者教育担当者)'!$B$18:$C$97,2,0),"")</f>
        <v/>
      </c>
      <c r="J117" s="650" t="str">
        <f>IFERROR(VLOOKUP($R117,'別紙1-7(研修責任者教育担当者)'!$B$18:$C$97,2,0),"")</f>
        <v/>
      </c>
      <c r="K117" s="878"/>
      <c r="L117" s="881"/>
      <c r="M117" s="881"/>
      <c r="N117" s="876"/>
      <c r="P117" s="210"/>
      <c r="R117" s="210"/>
    </row>
    <row r="118" spans="1:18" ht="12" customHeight="1">
      <c r="A118" s="194"/>
      <c r="B118" s="865"/>
      <c r="C118" s="211"/>
      <c r="D118" s="212"/>
      <c r="E118" s="648" t="s">
        <v>198</v>
      </c>
      <c r="F118" s="876"/>
      <c r="G118" s="649" t="str">
        <f>IFERROR(VLOOKUP($O118,'別紙1-7(研修責任者教育担当者)'!$B$9:$C$13,2,0),"")</f>
        <v/>
      </c>
      <c r="H118" s="650" t="str">
        <f>IFERROR(VLOOKUP($P118,'別紙1-7(研修責任者教育担当者)'!$B$9:$C$13,2,0),"")</f>
        <v/>
      </c>
      <c r="I118" s="649" t="str">
        <f>IFERROR(VLOOKUP($Q118,'別紙1-7(研修責任者教育担当者)'!$B$18:$C$97,2,0),"")</f>
        <v/>
      </c>
      <c r="J118" s="650" t="str">
        <f>IFERROR(VLOOKUP($R118,'別紙1-7(研修責任者教育担当者)'!$B$18:$C$97,2,0),"")</f>
        <v/>
      </c>
      <c r="K118" s="878"/>
      <c r="L118" s="881"/>
      <c r="M118" s="881"/>
      <c r="N118" s="876"/>
      <c r="P118" s="210"/>
      <c r="R118" s="210"/>
    </row>
    <row r="119" spans="1:18" ht="12" customHeight="1">
      <c r="A119" s="194"/>
      <c r="B119" s="866"/>
      <c r="C119" s="651"/>
      <c r="D119" s="652"/>
      <c r="E119" s="653"/>
      <c r="F119" s="877"/>
      <c r="G119" s="654" t="str">
        <f>IFERROR(VLOOKUP($O119,'別紙1-7(研修責任者教育担当者)'!$B$9:$C$13,2,0),"")</f>
        <v/>
      </c>
      <c r="H119" s="655" t="str">
        <f>IFERROR(VLOOKUP($P119,'別紙1-7(研修責任者教育担当者)'!$B$9:$C$13,2,0),"")</f>
        <v/>
      </c>
      <c r="I119" s="649" t="str">
        <f>IFERROR(VLOOKUP($Q119,'別紙1-7(研修責任者教育担当者)'!$B$18:$C$97,2,0),"")</f>
        <v/>
      </c>
      <c r="J119" s="650" t="str">
        <f>IFERROR(VLOOKUP($R119,'別紙1-7(研修責任者教育担当者)'!$B$18:$C$97,2,0),"")</f>
        <v/>
      </c>
      <c r="K119" s="879"/>
      <c r="L119" s="882"/>
      <c r="M119" s="882"/>
      <c r="N119" s="877"/>
      <c r="O119" s="213"/>
      <c r="P119" s="214"/>
      <c r="Q119" s="213"/>
      <c r="R119" s="214"/>
    </row>
    <row r="120" spans="1:18" ht="12" customHeight="1">
      <c r="A120" s="194"/>
      <c r="B120" s="864"/>
      <c r="C120" s="646"/>
      <c r="D120" s="647"/>
      <c r="E120" s="648"/>
      <c r="F120" s="875"/>
      <c r="G120" s="649" t="str">
        <f>IFERROR(VLOOKUP($O120,'別紙1-7(研修責任者教育担当者)'!$B$9:$C$13,2,0),"")</f>
        <v/>
      </c>
      <c r="H120" s="650" t="str">
        <f>IFERROR(VLOOKUP($P120,'別紙1-7(研修責任者教育担当者)'!$B$9:$C$13,2,0),"")</f>
        <v/>
      </c>
      <c r="I120" s="644" t="str">
        <f>IFERROR(VLOOKUP($Q120,'別紙1-7(研修責任者教育担当者)'!$B$18:$C$97,2,0),"")</f>
        <v/>
      </c>
      <c r="J120" s="645" t="str">
        <f>IFERROR(VLOOKUP($R120,'別紙1-7(研修責任者教育担当者)'!$B$18:$C$97,2,0),"")</f>
        <v/>
      </c>
      <c r="K120" s="878"/>
      <c r="L120" s="881"/>
      <c r="M120" s="881"/>
      <c r="N120" s="876"/>
      <c r="O120" s="208"/>
      <c r="P120" s="209"/>
      <c r="Q120" s="215"/>
      <c r="R120" s="209"/>
    </row>
    <row r="121" spans="1:18" ht="12" customHeight="1">
      <c r="A121" s="194"/>
      <c r="B121" s="865"/>
      <c r="C121" s="646"/>
      <c r="D121" s="647"/>
      <c r="E121" s="648"/>
      <c r="F121" s="876"/>
      <c r="G121" s="649" t="str">
        <f>IFERROR(VLOOKUP($O121,'別紙1-7(研修責任者教育担当者)'!$B$9:$C$13,2,0),"")</f>
        <v/>
      </c>
      <c r="H121" s="650" t="str">
        <f>IFERROR(VLOOKUP($P121,'別紙1-7(研修責任者教育担当者)'!$B$9:$C$13,2,0),"")</f>
        <v/>
      </c>
      <c r="I121" s="649" t="str">
        <f>IFERROR(VLOOKUP($Q121,'別紙1-7(研修責任者教育担当者)'!$B$18:$C$97,2,0),"")</f>
        <v/>
      </c>
      <c r="J121" s="650" t="str">
        <f>IFERROR(VLOOKUP($R121,'別紙1-7(研修責任者教育担当者)'!$B$18:$C$97,2,0),"")</f>
        <v/>
      </c>
      <c r="K121" s="878"/>
      <c r="L121" s="881"/>
      <c r="M121" s="881"/>
      <c r="N121" s="876"/>
      <c r="P121" s="210"/>
      <c r="Q121" s="216"/>
      <c r="R121" s="210"/>
    </row>
    <row r="122" spans="1:18" ht="12" customHeight="1">
      <c r="A122" s="194"/>
      <c r="B122" s="865"/>
      <c r="C122" s="211"/>
      <c r="D122" s="212"/>
      <c r="E122" s="648" t="s">
        <v>198</v>
      </c>
      <c r="F122" s="876"/>
      <c r="G122" s="649" t="str">
        <f>IFERROR(VLOOKUP($O122,'別紙1-7(研修責任者教育担当者)'!$B$9:$C$13,2,0),"")</f>
        <v/>
      </c>
      <c r="H122" s="650" t="str">
        <f>IFERROR(VLOOKUP($P122,'別紙1-7(研修責任者教育担当者)'!$B$9:$C$13,2,0),"")</f>
        <v/>
      </c>
      <c r="I122" s="649" t="str">
        <f>IFERROR(VLOOKUP($Q122,'別紙1-7(研修責任者教育担当者)'!$B$18:$C$97,2,0),"")</f>
        <v/>
      </c>
      <c r="J122" s="650" t="str">
        <f>IFERROR(VLOOKUP($R122,'別紙1-7(研修責任者教育担当者)'!$B$18:$C$97,2,0),"")</f>
        <v/>
      </c>
      <c r="K122" s="878"/>
      <c r="L122" s="881"/>
      <c r="M122" s="881"/>
      <c r="N122" s="876"/>
      <c r="P122" s="210"/>
      <c r="Q122" s="216"/>
      <c r="R122" s="210"/>
    </row>
    <row r="123" spans="1:18" ht="12" customHeight="1">
      <c r="A123" s="194"/>
      <c r="B123" s="866"/>
      <c r="C123" s="651"/>
      <c r="D123" s="652"/>
      <c r="E123" s="653"/>
      <c r="F123" s="877"/>
      <c r="G123" s="654" t="str">
        <f>IFERROR(VLOOKUP($O123,'別紙1-7(研修責任者教育担当者)'!$B$9:$C$13,2,0),"")</f>
        <v/>
      </c>
      <c r="H123" s="655" t="str">
        <f>IFERROR(VLOOKUP($P123,'別紙1-7(研修責任者教育担当者)'!$B$9:$C$13,2,0),"")</f>
        <v/>
      </c>
      <c r="I123" s="649" t="str">
        <f>IFERROR(VLOOKUP($Q123,'別紙1-7(研修責任者教育担当者)'!$B$18:$C$97,2,0),"")</f>
        <v/>
      </c>
      <c r="J123" s="650" t="str">
        <f>IFERROR(VLOOKUP($R123,'別紙1-7(研修責任者教育担当者)'!$B$18:$C$97,2,0),"")</f>
        <v/>
      </c>
      <c r="K123" s="879"/>
      <c r="L123" s="882"/>
      <c r="M123" s="882"/>
      <c r="N123" s="877"/>
      <c r="O123" s="213"/>
      <c r="P123" s="214"/>
      <c r="Q123" s="217"/>
      <c r="R123" s="214"/>
    </row>
    <row r="124" spans="1:18" ht="12" customHeight="1">
      <c r="A124" s="194"/>
      <c r="B124" s="864"/>
      <c r="C124" s="646"/>
      <c r="D124" s="647"/>
      <c r="E124" s="648"/>
      <c r="F124" s="875"/>
      <c r="G124" s="649" t="str">
        <f>IFERROR(VLOOKUP($O124,'別紙1-7(研修責任者教育担当者)'!$B$9:$C$13,2,0),"")</f>
        <v/>
      </c>
      <c r="H124" s="650" t="str">
        <f>IFERROR(VLOOKUP($P124,'別紙1-7(研修責任者教育担当者)'!$B$9:$C$13,2,0),"")</f>
        <v/>
      </c>
      <c r="I124" s="644" t="str">
        <f>IFERROR(VLOOKUP($Q124,'別紙1-7(研修責任者教育担当者)'!$B$18:$C$97,2,0),"")</f>
        <v/>
      </c>
      <c r="J124" s="645" t="str">
        <f>IFERROR(VLOOKUP($R124,'別紙1-7(研修責任者教育担当者)'!$B$18:$C$97,2,0),"")</f>
        <v/>
      </c>
      <c r="K124" s="878"/>
      <c r="L124" s="880"/>
      <c r="M124" s="880"/>
      <c r="N124" s="875"/>
      <c r="O124" s="208"/>
      <c r="P124" s="209"/>
      <c r="Q124" s="215"/>
      <c r="R124" s="209"/>
    </row>
    <row r="125" spans="1:18" ht="12" customHeight="1">
      <c r="A125" s="194"/>
      <c r="B125" s="865"/>
      <c r="C125" s="646"/>
      <c r="D125" s="647"/>
      <c r="E125" s="648"/>
      <c r="F125" s="876"/>
      <c r="G125" s="649" t="str">
        <f>IFERROR(VLOOKUP($O125,'別紙1-7(研修責任者教育担当者)'!$B$9:$C$13,2,0),"")</f>
        <v/>
      </c>
      <c r="H125" s="650" t="str">
        <f>IFERROR(VLOOKUP($P125,'別紙1-7(研修責任者教育担当者)'!$B$9:$C$13,2,0),"")</f>
        <v/>
      </c>
      <c r="I125" s="649" t="str">
        <f>IFERROR(VLOOKUP($Q125,'別紙1-7(研修責任者教育担当者)'!$B$18:$C$97,2,0),"")</f>
        <v/>
      </c>
      <c r="J125" s="650" t="str">
        <f>IFERROR(VLOOKUP($R125,'別紙1-7(研修責任者教育担当者)'!$B$18:$C$97,2,0),"")</f>
        <v/>
      </c>
      <c r="K125" s="878"/>
      <c r="L125" s="881"/>
      <c r="M125" s="881"/>
      <c r="N125" s="876"/>
      <c r="P125" s="210"/>
      <c r="Q125" s="216"/>
      <c r="R125" s="210"/>
    </row>
    <row r="126" spans="1:18" ht="12" customHeight="1">
      <c r="A126" s="194"/>
      <c r="B126" s="865"/>
      <c r="C126" s="211"/>
      <c r="D126" s="212"/>
      <c r="E126" s="648" t="s">
        <v>198</v>
      </c>
      <c r="F126" s="876"/>
      <c r="G126" s="649" t="str">
        <f>IFERROR(VLOOKUP($O126,'別紙1-7(研修責任者教育担当者)'!$B$9:$C$13,2,0),"")</f>
        <v/>
      </c>
      <c r="H126" s="650" t="str">
        <f>IFERROR(VLOOKUP($P126,'別紙1-7(研修責任者教育担当者)'!$B$9:$C$13,2,0),"")</f>
        <v/>
      </c>
      <c r="I126" s="649" t="str">
        <f>IFERROR(VLOOKUP($Q126,'別紙1-7(研修責任者教育担当者)'!$B$18:$C$97,2,0),"")</f>
        <v/>
      </c>
      <c r="J126" s="650" t="str">
        <f>IFERROR(VLOOKUP($R126,'別紙1-7(研修責任者教育担当者)'!$B$18:$C$97,2,0),"")</f>
        <v/>
      </c>
      <c r="K126" s="878"/>
      <c r="L126" s="881"/>
      <c r="M126" s="881"/>
      <c r="N126" s="876"/>
      <c r="P126" s="210"/>
      <c r="Q126" s="216"/>
      <c r="R126" s="210"/>
    </row>
    <row r="127" spans="1:18" ht="12" customHeight="1">
      <c r="A127" s="194"/>
      <c r="B127" s="866"/>
      <c r="C127" s="651"/>
      <c r="D127" s="652"/>
      <c r="E127" s="653"/>
      <c r="F127" s="877"/>
      <c r="G127" s="654" t="str">
        <f>IFERROR(VLOOKUP($O127,'別紙1-7(研修責任者教育担当者)'!$B$9:$C$13,2,0),"")</f>
        <v/>
      </c>
      <c r="H127" s="655" t="str">
        <f>IFERROR(VLOOKUP($P127,'別紙1-7(研修責任者教育担当者)'!$B$9:$C$13,2,0),"")</f>
        <v/>
      </c>
      <c r="I127" s="649" t="str">
        <f>IFERROR(VLOOKUP($Q127,'別紙1-7(研修責任者教育担当者)'!$B$18:$C$97,2,0),"")</f>
        <v/>
      </c>
      <c r="J127" s="650" t="str">
        <f>IFERROR(VLOOKUP($R127,'別紙1-7(研修責任者教育担当者)'!$B$18:$C$97,2,0),"")</f>
        <v/>
      </c>
      <c r="K127" s="879"/>
      <c r="L127" s="882"/>
      <c r="M127" s="882"/>
      <c r="N127" s="877"/>
      <c r="O127" s="213"/>
      <c r="P127" s="214"/>
      <c r="Q127" s="217"/>
      <c r="R127" s="214"/>
    </row>
    <row r="128" spans="1:18" ht="12" customHeight="1">
      <c r="A128" s="194"/>
      <c r="B128" s="864"/>
      <c r="C128" s="646"/>
      <c r="D128" s="647"/>
      <c r="E128" s="648"/>
      <c r="F128" s="875"/>
      <c r="G128" s="649" t="str">
        <f>IFERROR(VLOOKUP($O128,'別紙1-7(研修責任者教育担当者)'!$B$9:$C$13,2,0),"")</f>
        <v/>
      </c>
      <c r="H128" s="650" t="str">
        <f>IFERROR(VLOOKUP($P128,'別紙1-7(研修責任者教育担当者)'!$B$9:$C$13,2,0),"")</f>
        <v/>
      </c>
      <c r="I128" s="644" t="str">
        <f>IFERROR(VLOOKUP($Q128,'別紙1-7(研修責任者教育担当者)'!$B$18:$C$97,2,0),"")</f>
        <v/>
      </c>
      <c r="J128" s="645" t="str">
        <f>IFERROR(VLOOKUP($R128,'別紙1-7(研修責任者教育担当者)'!$B$18:$C$97,2,0),"")</f>
        <v/>
      </c>
      <c r="K128" s="878"/>
      <c r="L128" s="881"/>
      <c r="M128" s="881"/>
      <c r="N128" s="876"/>
      <c r="O128" s="208"/>
      <c r="P128" s="209"/>
      <c r="Q128" s="215"/>
      <c r="R128" s="209"/>
    </row>
    <row r="129" spans="1:18" ht="12" customHeight="1">
      <c r="A129" s="194"/>
      <c r="B129" s="865"/>
      <c r="C129" s="646"/>
      <c r="D129" s="647"/>
      <c r="E129" s="648"/>
      <c r="F129" s="876"/>
      <c r="G129" s="649" t="str">
        <f>IFERROR(VLOOKUP($O129,'別紙1-7(研修責任者教育担当者)'!$B$9:$C$13,2,0),"")</f>
        <v/>
      </c>
      <c r="H129" s="650" t="str">
        <f>IFERROR(VLOOKUP($P129,'別紙1-7(研修責任者教育担当者)'!$B$9:$C$13,2,0),"")</f>
        <v/>
      </c>
      <c r="I129" s="649" t="str">
        <f>IFERROR(VLOOKUP($Q129,'別紙1-7(研修責任者教育担当者)'!$B$18:$C$97,2,0),"")</f>
        <v/>
      </c>
      <c r="J129" s="650" t="str">
        <f>IFERROR(VLOOKUP($R129,'別紙1-7(研修責任者教育担当者)'!$B$18:$C$97,2,0),"")</f>
        <v/>
      </c>
      <c r="K129" s="878"/>
      <c r="L129" s="881"/>
      <c r="M129" s="881"/>
      <c r="N129" s="876"/>
      <c r="P129" s="210"/>
      <c r="Q129" s="216"/>
      <c r="R129" s="210"/>
    </row>
    <row r="130" spans="1:18" ht="12" customHeight="1">
      <c r="A130" s="194"/>
      <c r="B130" s="865"/>
      <c r="C130" s="211"/>
      <c r="D130" s="212"/>
      <c r="E130" s="648" t="s">
        <v>198</v>
      </c>
      <c r="F130" s="876"/>
      <c r="G130" s="649" t="str">
        <f>IFERROR(VLOOKUP($O130,'別紙1-7(研修責任者教育担当者)'!$B$9:$C$13,2,0),"")</f>
        <v/>
      </c>
      <c r="H130" s="650" t="str">
        <f>IFERROR(VLOOKUP($P130,'別紙1-7(研修責任者教育担当者)'!$B$9:$C$13,2,0),"")</f>
        <v/>
      </c>
      <c r="I130" s="649" t="str">
        <f>IFERROR(VLOOKUP($Q130,'別紙1-7(研修責任者教育担当者)'!$B$18:$C$97,2,0),"")</f>
        <v/>
      </c>
      <c r="J130" s="650" t="str">
        <f>IFERROR(VLOOKUP($R130,'別紙1-7(研修責任者教育担当者)'!$B$18:$C$97,2,0),"")</f>
        <v/>
      </c>
      <c r="K130" s="878"/>
      <c r="L130" s="881"/>
      <c r="M130" s="881"/>
      <c r="N130" s="876"/>
      <c r="P130" s="210"/>
      <c r="Q130" s="216"/>
      <c r="R130" s="210"/>
    </row>
    <row r="131" spans="1:18" ht="12" customHeight="1">
      <c r="A131" s="194"/>
      <c r="B131" s="866"/>
      <c r="C131" s="651"/>
      <c r="D131" s="652"/>
      <c r="E131" s="653"/>
      <c r="F131" s="877"/>
      <c r="G131" s="654" t="str">
        <f>IFERROR(VLOOKUP($O131,'別紙1-7(研修責任者教育担当者)'!$B$9:$C$13,2,0),"")</f>
        <v/>
      </c>
      <c r="H131" s="655" t="str">
        <f>IFERROR(VLOOKUP($P131,'別紙1-7(研修責任者教育担当者)'!$B$9:$C$13,2,0),"")</f>
        <v/>
      </c>
      <c r="I131" s="649" t="str">
        <f>IFERROR(VLOOKUP($Q131,'別紙1-7(研修責任者教育担当者)'!$B$18:$C$97,2,0),"")</f>
        <v/>
      </c>
      <c r="J131" s="650" t="str">
        <f>IFERROR(VLOOKUP($R131,'別紙1-7(研修責任者教育担当者)'!$B$18:$C$97,2,0),"")</f>
        <v/>
      </c>
      <c r="K131" s="879"/>
      <c r="L131" s="882"/>
      <c r="M131" s="882"/>
      <c r="N131" s="877"/>
      <c r="O131" s="213"/>
      <c r="P131" s="214"/>
      <c r="Q131" s="217"/>
      <c r="R131" s="214"/>
    </row>
    <row r="132" spans="1:18" ht="12" customHeight="1">
      <c r="A132" s="194"/>
      <c r="B132" s="864"/>
      <c r="C132" s="641"/>
      <c r="D132" s="642"/>
      <c r="E132" s="643"/>
      <c r="F132" s="875"/>
      <c r="G132" s="644" t="str">
        <f>IFERROR(VLOOKUP($O132,'別紙1-7(研修責任者教育担当者)'!$B$9:$C$13,2,0),"")</f>
        <v/>
      </c>
      <c r="H132" s="645" t="str">
        <f>IFERROR(VLOOKUP($P132,'別紙1-7(研修責任者教育担当者)'!$B$9:$C$13,2,0),"")</f>
        <v/>
      </c>
      <c r="I132" s="644" t="str">
        <f>IFERROR(VLOOKUP($Q132,'別紙1-7(研修責任者教育担当者)'!$B$18:$C$97,2,0),"")</f>
        <v/>
      </c>
      <c r="J132" s="645" t="str">
        <f>IFERROR(VLOOKUP($R132,'別紙1-7(研修責任者教育担当者)'!$B$18:$C$97,2,0),"")</f>
        <v/>
      </c>
      <c r="K132" s="878"/>
      <c r="L132" s="880"/>
      <c r="M132" s="880"/>
      <c r="N132" s="875"/>
      <c r="O132" s="208"/>
      <c r="P132" s="209"/>
      <c r="Q132" s="215"/>
      <c r="R132" s="209"/>
    </row>
    <row r="133" spans="1:18" ht="12" customHeight="1">
      <c r="A133" s="194"/>
      <c r="B133" s="865"/>
      <c r="C133" s="646"/>
      <c r="D133" s="647"/>
      <c r="E133" s="648"/>
      <c r="F133" s="876"/>
      <c r="G133" s="649" t="str">
        <f>IFERROR(VLOOKUP($O133,'別紙1-7(研修責任者教育担当者)'!$B$9:$C$13,2,0),"")</f>
        <v/>
      </c>
      <c r="H133" s="650" t="str">
        <f>IFERROR(VLOOKUP($P133,'別紙1-7(研修責任者教育担当者)'!$B$9:$C$13,2,0),"")</f>
        <v/>
      </c>
      <c r="I133" s="649" t="str">
        <f>IFERROR(VLOOKUP($Q133,'別紙1-7(研修責任者教育担当者)'!$B$18:$C$97,2,0),"")</f>
        <v/>
      </c>
      <c r="J133" s="650" t="str">
        <f>IFERROR(VLOOKUP($R133,'別紙1-7(研修責任者教育担当者)'!$B$18:$C$97,2,0),"")</f>
        <v/>
      </c>
      <c r="K133" s="878"/>
      <c r="L133" s="881"/>
      <c r="M133" s="881"/>
      <c r="N133" s="876"/>
      <c r="P133" s="210"/>
      <c r="Q133" s="216"/>
      <c r="R133" s="210"/>
    </row>
    <row r="134" spans="1:18" ht="12" customHeight="1">
      <c r="A134" s="194"/>
      <c r="B134" s="865"/>
      <c r="C134" s="211"/>
      <c r="D134" s="212"/>
      <c r="E134" s="648" t="s">
        <v>198</v>
      </c>
      <c r="F134" s="876"/>
      <c r="G134" s="649" t="str">
        <f>IFERROR(VLOOKUP($O134,'別紙1-7(研修責任者教育担当者)'!$B$9:$C$13,2,0),"")</f>
        <v/>
      </c>
      <c r="H134" s="650" t="str">
        <f>IFERROR(VLOOKUP($P134,'別紙1-7(研修責任者教育担当者)'!$B$9:$C$13,2,0),"")</f>
        <v/>
      </c>
      <c r="I134" s="649" t="str">
        <f>IFERROR(VLOOKUP($Q134,'別紙1-7(研修責任者教育担当者)'!$B$18:$C$97,2,0),"")</f>
        <v/>
      </c>
      <c r="J134" s="650" t="str">
        <f>IFERROR(VLOOKUP($R134,'別紙1-7(研修責任者教育担当者)'!$B$18:$C$97,2,0),"")</f>
        <v/>
      </c>
      <c r="K134" s="878"/>
      <c r="L134" s="881"/>
      <c r="M134" s="881"/>
      <c r="N134" s="876"/>
      <c r="P134" s="210"/>
      <c r="Q134" s="216"/>
      <c r="R134" s="210"/>
    </row>
    <row r="135" spans="1:18" ht="12" customHeight="1">
      <c r="A135" s="194"/>
      <c r="B135" s="866"/>
      <c r="C135" s="651"/>
      <c r="D135" s="652"/>
      <c r="E135" s="653"/>
      <c r="F135" s="877"/>
      <c r="G135" s="654" t="str">
        <f>IFERROR(VLOOKUP($O135,'別紙1-7(研修責任者教育担当者)'!$B$9:$C$13,2,0),"")</f>
        <v/>
      </c>
      <c r="H135" s="655" t="str">
        <f>IFERROR(VLOOKUP($P135,'別紙1-7(研修責任者教育担当者)'!$B$9:$C$13,2,0),"")</f>
        <v/>
      </c>
      <c r="I135" s="654" t="str">
        <f>IFERROR(VLOOKUP($Q135,'別紙1-7(研修責任者教育担当者)'!$B$18:$C$97,2,0),"")</f>
        <v/>
      </c>
      <c r="J135" s="655" t="str">
        <f>IFERROR(VLOOKUP($R135,'別紙1-7(研修責任者教育担当者)'!$B$18:$C$97,2,0),"")</f>
        <v/>
      </c>
      <c r="K135" s="879"/>
      <c r="L135" s="882"/>
      <c r="M135" s="882"/>
      <c r="N135" s="877"/>
      <c r="O135" s="213"/>
      <c r="P135" s="214"/>
      <c r="Q135" s="217"/>
      <c r="R135" s="214"/>
    </row>
    <row r="136" spans="1:18" ht="12" customHeight="1">
      <c r="A136" s="194"/>
      <c r="B136" s="864"/>
      <c r="C136" s="641"/>
      <c r="D136" s="642"/>
      <c r="E136" s="643"/>
      <c r="F136" s="875"/>
      <c r="G136" s="644" t="str">
        <f>IFERROR(VLOOKUP($O136,'別紙1-7(研修責任者教育担当者)'!$B$9:$C$13,2,0),"")</f>
        <v/>
      </c>
      <c r="H136" s="645" t="str">
        <f>IFERROR(VLOOKUP($P136,'別紙1-7(研修責任者教育担当者)'!$B$9:$C$13,2,0),"")</f>
        <v/>
      </c>
      <c r="I136" s="644" t="str">
        <f>IFERROR(VLOOKUP($Q136,'別紙1-7(研修責任者教育担当者)'!$B$18:$C$97,2,0),"")</f>
        <v/>
      </c>
      <c r="J136" s="645" t="str">
        <f>IFERROR(VLOOKUP($R136,'別紙1-7(研修責任者教育担当者)'!$B$18:$C$97,2,0),"")</f>
        <v/>
      </c>
      <c r="K136" s="878"/>
      <c r="L136" s="880"/>
      <c r="M136" s="880"/>
      <c r="N136" s="875"/>
      <c r="O136" s="208"/>
      <c r="P136" s="209"/>
      <c r="Q136" s="215"/>
      <c r="R136" s="209"/>
    </row>
    <row r="137" spans="1:18" ht="12" customHeight="1">
      <c r="A137" s="194"/>
      <c r="B137" s="865"/>
      <c r="C137" s="646"/>
      <c r="D137" s="647"/>
      <c r="E137" s="648"/>
      <c r="F137" s="876"/>
      <c r="G137" s="649" t="str">
        <f>IFERROR(VLOOKUP($O137,'別紙1-7(研修責任者教育担当者)'!$B$9:$C$13,2,0),"")</f>
        <v/>
      </c>
      <c r="H137" s="650" t="str">
        <f>IFERROR(VLOOKUP($P137,'別紙1-7(研修責任者教育担当者)'!$B$9:$C$13,2,0),"")</f>
        <v/>
      </c>
      <c r="I137" s="649" t="str">
        <f>IFERROR(VLOOKUP($Q137,'別紙1-7(研修責任者教育担当者)'!$B$18:$C$97,2,0),"")</f>
        <v/>
      </c>
      <c r="J137" s="650" t="str">
        <f>IFERROR(VLOOKUP($R137,'別紙1-7(研修責任者教育担当者)'!$B$18:$C$97,2,0),"")</f>
        <v/>
      </c>
      <c r="K137" s="878"/>
      <c r="L137" s="881"/>
      <c r="M137" s="881"/>
      <c r="N137" s="876"/>
      <c r="P137" s="210"/>
      <c r="Q137" s="216"/>
      <c r="R137" s="210"/>
    </row>
    <row r="138" spans="1:18" ht="12" customHeight="1">
      <c r="A138" s="194"/>
      <c r="B138" s="865"/>
      <c r="C138" s="211"/>
      <c r="D138" s="212"/>
      <c r="E138" s="648" t="s">
        <v>198</v>
      </c>
      <c r="F138" s="876"/>
      <c r="G138" s="649" t="str">
        <f>IFERROR(VLOOKUP($O138,'別紙1-7(研修責任者教育担当者)'!$B$9:$C$13,2,0),"")</f>
        <v/>
      </c>
      <c r="H138" s="650" t="str">
        <f>IFERROR(VLOOKUP($P138,'別紙1-7(研修責任者教育担当者)'!$B$9:$C$13,2,0),"")</f>
        <v/>
      </c>
      <c r="I138" s="649" t="str">
        <f>IFERROR(VLOOKUP($Q138,'別紙1-7(研修責任者教育担当者)'!$B$18:$C$97,2,0),"")</f>
        <v/>
      </c>
      <c r="J138" s="650" t="str">
        <f>IFERROR(VLOOKUP($R138,'別紙1-7(研修責任者教育担当者)'!$B$18:$C$97,2,0),"")</f>
        <v/>
      </c>
      <c r="K138" s="878"/>
      <c r="L138" s="881"/>
      <c r="M138" s="881"/>
      <c r="N138" s="876"/>
      <c r="P138" s="210"/>
      <c r="Q138" s="216"/>
      <c r="R138" s="210"/>
    </row>
    <row r="139" spans="1:18" ht="12" customHeight="1">
      <c r="A139" s="194"/>
      <c r="B139" s="866"/>
      <c r="C139" s="651"/>
      <c r="D139" s="652"/>
      <c r="E139" s="653"/>
      <c r="F139" s="877"/>
      <c r="G139" s="654" t="str">
        <f>IFERROR(VLOOKUP($O139,'別紙1-7(研修責任者教育担当者)'!$B$9:$C$13,2,0),"")</f>
        <v/>
      </c>
      <c r="H139" s="655" t="str">
        <f>IFERROR(VLOOKUP($P139,'別紙1-7(研修責任者教育担当者)'!$B$9:$C$13,2,0),"")</f>
        <v/>
      </c>
      <c r="I139" s="649" t="str">
        <f>IFERROR(VLOOKUP($Q139,'別紙1-7(研修責任者教育担当者)'!$B$18:$C$97,2,0),"")</f>
        <v/>
      </c>
      <c r="J139" s="650" t="str">
        <f>IFERROR(VLOOKUP($R139,'別紙1-7(研修責任者教育担当者)'!$B$18:$C$97,2,0),"")</f>
        <v/>
      </c>
      <c r="K139" s="879"/>
      <c r="L139" s="882"/>
      <c r="M139" s="882"/>
      <c r="N139" s="877"/>
      <c r="O139" s="213"/>
      <c r="P139" s="214"/>
      <c r="Q139" s="217"/>
      <c r="R139" s="214"/>
    </row>
    <row r="140" spans="1:18" ht="12" customHeight="1">
      <c r="A140" s="194"/>
      <c r="B140" s="864"/>
      <c r="C140" s="646"/>
      <c r="D140" s="647"/>
      <c r="E140" s="648"/>
      <c r="F140" s="875"/>
      <c r="G140" s="649" t="str">
        <f>IFERROR(VLOOKUP($O140,'別紙1-7(研修責任者教育担当者)'!$B$9:$C$13,2,0),"")</f>
        <v/>
      </c>
      <c r="H140" s="650" t="str">
        <f>IFERROR(VLOOKUP($P140,'別紙1-7(研修責任者教育担当者)'!$B$9:$C$13,2,0),"")</f>
        <v/>
      </c>
      <c r="I140" s="644" t="str">
        <f>IFERROR(VLOOKUP($Q140,'別紙1-7(研修責任者教育担当者)'!$B$18:$C$97,2,0),"")</f>
        <v/>
      </c>
      <c r="J140" s="645" t="str">
        <f>IFERROR(VLOOKUP($R140,'別紙1-7(研修責任者教育担当者)'!$B$18:$C$97,2,0),"")</f>
        <v/>
      </c>
      <c r="K140" s="878"/>
      <c r="L140" s="880"/>
      <c r="M140" s="880"/>
      <c r="N140" s="875"/>
      <c r="O140" s="208"/>
      <c r="P140" s="209"/>
      <c r="Q140" s="215"/>
      <c r="R140" s="209"/>
    </row>
    <row r="141" spans="1:18" ht="12" customHeight="1">
      <c r="A141" s="194"/>
      <c r="B141" s="865"/>
      <c r="C141" s="646"/>
      <c r="D141" s="647"/>
      <c r="E141" s="648"/>
      <c r="F141" s="876"/>
      <c r="G141" s="649" t="str">
        <f>IFERROR(VLOOKUP($O141,'別紙1-7(研修責任者教育担当者)'!$B$9:$C$13,2,0),"")</f>
        <v/>
      </c>
      <c r="H141" s="650" t="str">
        <f>IFERROR(VLOOKUP($P141,'別紙1-7(研修責任者教育担当者)'!$B$9:$C$13,2,0),"")</f>
        <v/>
      </c>
      <c r="I141" s="649" t="str">
        <f>IFERROR(VLOOKUP($Q141,'別紙1-7(研修責任者教育担当者)'!$B$18:$C$97,2,0),"")</f>
        <v/>
      </c>
      <c r="J141" s="650" t="str">
        <f>IFERROR(VLOOKUP($R141,'別紙1-7(研修責任者教育担当者)'!$B$18:$C$97,2,0),"")</f>
        <v/>
      </c>
      <c r="K141" s="878"/>
      <c r="L141" s="881"/>
      <c r="M141" s="881"/>
      <c r="N141" s="876"/>
      <c r="P141" s="210"/>
      <c r="Q141" s="216"/>
      <c r="R141" s="210"/>
    </row>
    <row r="142" spans="1:18" ht="12" customHeight="1">
      <c r="A142" s="194"/>
      <c r="B142" s="865"/>
      <c r="C142" s="211"/>
      <c r="D142" s="212"/>
      <c r="E142" s="648" t="s">
        <v>198</v>
      </c>
      <c r="F142" s="876"/>
      <c r="G142" s="649" t="str">
        <f>IFERROR(VLOOKUP($O142,'別紙1-7(研修責任者教育担当者)'!$B$9:$C$13,2,0),"")</f>
        <v/>
      </c>
      <c r="H142" s="650" t="str">
        <f>IFERROR(VLOOKUP($P142,'別紙1-7(研修責任者教育担当者)'!$B$9:$C$13,2,0),"")</f>
        <v/>
      </c>
      <c r="I142" s="649" t="str">
        <f>IFERROR(VLOOKUP($Q142,'別紙1-7(研修責任者教育担当者)'!$B$18:$C$97,2,0),"")</f>
        <v/>
      </c>
      <c r="J142" s="650" t="str">
        <f>IFERROR(VLOOKUP($R142,'別紙1-7(研修責任者教育担当者)'!$B$18:$C$97,2,0),"")</f>
        <v/>
      </c>
      <c r="K142" s="878"/>
      <c r="L142" s="881"/>
      <c r="M142" s="881"/>
      <c r="N142" s="876"/>
      <c r="P142" s="210"/>
      <c r="Q142" s="216"/>
      <c r="R142" s="210"/>
    </row>
    <row r="143" spans="1:18" ht="12" customHeight="1">
      <c r="A143" s="194"/>
      <c r="B143" s="866"/>
      <c r="C143" s="651"/>
      <c r="D143" s="652"/>
      <c r="E143" s="653"/>
      <c r="F143" s="877"/>
      <c r="G143" s="654" t="str">
        <f>IFERROR(VLOOKUP($O143,'別紙1-7(研修責任者教育担当者)'!$B$9:$C$13,2,0),"")</f>
        <v/>
      </c>
      <c r="H143" s="655" t="str">
        <f>IFERROR(VLOOKUP($P143,'別紙1-7(研修責任者教育担当者)'!$B$9:$C$13,2,0),"")</f>
        <v/>
      </c>
      <c r="I143" s="649" t="str">
        <f>IFERROR(VLOOKUP($Q143,'別紙1-7(研修責任者教育担当者)'!$B$18:$C$97,2,0),"")</f>
        <v/>
      </c>
      <c r="J143" s="650" t="str">
        <f>IFERROR(VLOOKUP($R143,'別紙1-7(研修責任者教育担当者)'!$B$18:$C$97,2,0),"")</f>
        <v/>
      </c>
      <c r="K143" s="879"/>
      <c r="L143" s="882"/>
      <c r="M143" s="882"/>
      <c r="N143" s="877"/>
      <c r="O143" s="213"/>
      <c r="P143" s="214"/>
      <c r="Q143" s="217"/>
      <c r="R143" s="214"/>
    </row>
    <row r="144" spans="1:18" ht="12" customHeight="1">
      <c r="A144" s="194"/>
      <c r="B144" s="864"/>
      <c r="C144" s="646"/>
      <c r="D144" s="647"/>
      <c r="E144" s="648"/>
      <c r="F144" s="875"/>
      <c r="G144" s="649" t="str">
        <f>IFERROR(VLOOKUP($O144,'別紙1-7(研修責任者教育担当者)'!$B$9:$C$13,2,0),"")</f>
        <v/>
      </c>
      <c r="H144" s="650" t="str">
        <f>IFERROR(VLOOKUP($P144,'別紙1-7(研修責任者教育担当者)'!$B$9:$C$13,2,0),"")</f>
        <v/>
      </c>
      <c r="I144" s="644" t="str">
        <f>IFERROR(VLOOKUP($Q144,'別紙1-7(研修責任者教育担当者)'!$B$18:$C$97,2,0),"")</f>
        <v/>
      </c>
      <c r="J144" s="645" t="str">
        <f>IFERROR(VLOOKUP($R144,'別紙1-7(研修責任者教育担当者)'!$B$18:$C$97,2,0),"")</f>
        <v/>
      </c>
      <c r="K144" s="878"/>
      <c r="L144" s="881"/>
      <c r="M144" s="881"/>
      <c r="N144" s="876"/>
      <c r="O144" s="208"/>
      <c r="P144" s="209"/>
      <c r="Q144" s="215"/>
      <c r="R144" s="209"/>
    </row>
    <row r="145" spans="1:18" ht="12" customHeight="1">
      <c r="A145" s="194"/>
      <c r="B145" s="865"/>
      <c r="C145" s="646"/>
      <c r="D145" s="647"/>
      <c r="E145" s="648"/>
      <c r="F145" s="876"/>
      <c r="G145" s="649" t="str">
        <f>IFERROR(VLOOKUP($O145,'別紙1-7(研修責任者教育担当者)'!$B$9:$C$13,2,0),"")</f>
        <v/>
      </c>
      <c r="H145" s="650" t="str">
        <f>IFERROR(VLOOKUP($P145,'別紙1-7(研修責任者教育担当者)'!$B$9:$C$13,2,0),"")</f>
        <v/>
      </c>
      <c r="I145" s="649" t="str">
        <f>IFERROR(VLOOKUP($Q145,'別紙1-7(研修責任者教育担当者)'!$B$18:$C$97,2,0),"")</f>
        <v/>
      </c>
      <c r="J145" s="650" t="str">
        <f>IFERROR(VLOOKUP($R145,'別紙1-7(研修責任者教育担当者)'!$B$18:$C$97,2,0),"")</f>
        <v/>
      </c>
      <c r="K145" s="878"/>
      <c r="L145" s="881"/>
      <c r="M145" s="881"/>
      <c r="N145" s="876"/>
      <c r="P145" s="210"/>
      <c r="Q145" s="216"/>
      <c r="R145" s="210"/>
    </row>
    <row r="146" spans="1:18" ht="12" customHeight="1">
      <c r="A146" s="194"/>
      <c r="B146" s="865"/>
      <c r="C146" s="211"/>
      <c r="D146" s="212"/>
      <c r="E146" s="648" t="s">
        <v>198</v>
      </c>
      <c r="F146" s="876"/>
      <c r="G146" s="649" t="str">
        <f>IFERROR(VLOOKUP($O146,'別紙1-7(研修責任者教育担当者)'!$B$9:$C$13,2,0),"")</f>
        <v/>
      </c>
      <c r="H146" s="650" t="str">
        <f>IFERROR(VLOOKUP($P146,'別紙1-7(研修責任者教育担当者)'!$B$9:$C$13,2,0),"")</f>
        <v/>
      </c>
      <c r="I146" s="649" t="str">
        <f>IFERROR(VLOOKUP($Q146,'別紙1-7(研修責任者教育担当者)'!$B$18:$C$97,2,0),"")</f>
        <v/>
      </c>
      <c r="J146" s="650" t="str">
        <f>IFERROR(VLOOKUP($R146,'別紙1-7(研修責任者教育担当者)'!$B$18:$C$97,2,0),"")</f>
        <v/>
      </c>
      <c r="K146" s="878"/>
      <c r="L146" s="881"/>
      <c r="M146" s="881"/>
      <c r="N146" s="876"/>
      <c r="P146" s="210"/>
      <c r="Q146" s="216"/>
      <c r="R146" s="210"/>
    </row>
    <row r="147" spans="1:18" ht="12" customHeight="1">
      <c r="A147" s="194"/>
      <c r="B147" s="866"/>
      <c r="C147" s="651"/>
      <c r="D147" s="652"/>
      <c r="E147" s="653"/>
      <c r="F147" s="877"/>
      <c r="G147" s="654" t="str">
        <f>IFERROR(VLOOKUP($O147,'別紙1-7(研修責任者教育担当者)'!$B$9:$C$13,2,0),"")</f>
        <v/>
      </c>
      <c r="H147" s="655" t="str">
        <f>IFERROR(VLOOKUP($P147,'別紙1-7(研修責任者教育担当者)'!$B$9:$C$13,2,0),"")</f>
        <v/>
      </c>
      <c r="I147" s="649" t="str">
        <f>IFERROR(VLOOKUP($Q147,'別紙1-7(研修責任者教育担当者)'!$B$18:$C$97,2,0),"")</f>
        <v/>
      </c>
      <c r="J147" s="650" t="str">
        <f>IFERROR(VLOOKUP($R147,'別紙1-7(研修責任者教育担当者)'!$B$18:$C$97,2,0),"")</f>
        <v/>
      </c>
      <c r="K147" s="879"/>
      <c r="L147" s="882"/>
      <c r="M147" s="882"/>
      <c r="N147" s="877"/>
      <c r="O147" s="213"/>
      <c r="P147" s="214"/>
      <c r="Q147" s="217"/>
      <c r="R147" s="214"/>
    </row>
    <row r="148" spans="1:18" ht="12" customHeight="1">
      <c r="A148" s="194"/>
      <c r="B148" s="864"/>
      <c r="C148" s="646"/>
      <c r="D148" s="647"/>
      <c r="E148" s="648"/>
      <c r="F148" s="875"/>
      <c r="G148" s="649" t="str">
        <f>IFERROR(VLOOKUP($O148,'別紙1-7(研修責任者教育担当者)'!$B$9:$C$13,2,0),"")</f>
        <v/>
      </c>
      <c r="H148" s="650" t="str">
        <f>IFERROR(VLOOKUP($P148,'別紙1-7(研修責任者教育担当者)'!$B$9:$C$13,2,0),"")</f>
        <v/>
      </c>
      <c r="I148" s="644" t="str">
        <f>IFERROR(VLOOKUP($Q148,'別紙1-7(研修責任者教育担当者)'!$B$18:$C$97,2,0),"")</f>
        <v/>
      </c>
      <c r="J148" s="645" t="str">
        <f>IFERROR(VLOOKUP($R148,'別紙1-7(研修責任者教育担当者)'!$B$18:$C$97,2,0),"")</f>
        <v/>
      </c>
      <c r="K148" s="878"/>
      <c r="L148" s="880"/>
      <c r="M148" s="880"/>
      <c r="N148" s="875"/>
      <c r="O148" s="208"/>
      <c r="P148" s="209"/>
      <c r="Q148" s="215"/>
      <c r="R148" s="209"/>
    </row>
    <row r="149" spans="1:18" ht="12" customHeight="1">
      <c r="A149" s="194"/>
      <c r="B149" s="865"/>
      <c r="C149" s="646"/>
      <c r="D149" s="647"/>
      <c r="E149" s="648"/>
      <c r="F149" s="876"/>
      <c r="G149" s="649" t="str">
        <f>IFERROR(VLOOKUP($O149,'別紙1-7(研修責任者教育担当者)'!$B$9:$C$13,2,0),"")</f>
        <v/>
      </c>
      <c r="H149" s="650" t="str">
        <f>IFERROR(VLOOKUP($P149,'別紙1-7(研修責任者教育担当者)'!$B$9:$C$13,2,0),"")</f>
        <v/>
      </c>
      <c r="I149" s="649" t="str">
        <f>IFERROR(VLOOKUP($Q149,'別紙1-7(研修責任者教育担当者)'!$B$18:$C$97,2,0),"")</f>
        <v/>
      </c>
      <c r="J149" s="650" t="str">
        <f>IFERROR(VLOOKUP($R149,'別紙1-7(研修責任者教育担当者)'!$B$18:$C$97,2,0),"")</f>
        <v/>
      </c>
      <c r="K149" s="878"/>
      <c r="L149" s="881"/>
      <c r="M149" s="881"/>
      <c r="N149" s="876"/>
      <c r="P149" s="210"/>
      <c r="Q149" s="216"/>
      <c r="R149" s="210"/>
    </row>
    <row r="150" spans="1:18" ht="12" customHeight="1">
      <c r="A150" s="194"/>
      <c r="B150" s="865"/>
      <c r="C150" s="211"/>
      <c r="D150" s="212"/>
      <c r="E150" s="648" t="s">
        <v>198</v>
      </c>
      <c r="F150" s="876"/>
      <c r="G150" s="649" t="str">
        <f>IFERROR(VLOOKUP($O150,'別紙1-7(研修責任者教育担当者)'!$B$9:$C$13,2,0),"")</f>
        <v/>
      </c>
      <c r="H150" s="650" t="str">
        <f>IFERROR(VLOOKUP($P150,'別紙1-7(研修責任者教育担当者)'!$B$9:$C$13,2,0),"")</f>
        <v/>
      </c>
      <c r="I150" s="649" t="str">
        <f>IFERROR(VLOOKUP($Q150,'別紙1-7(研修責任者教育担当者)'!$B$18:$C$97,2,0),"")</f>
        <v/>
      </c>
      <c r="J150" s="650" t="str">
        <f>IFERROR(VLOOKUP($R150,'別紙1-7(研修責任者教育担当者)'!$B$18:$C$97,2,0),"")</f>
        <v/>
      </c>
      <c r="K150" s="878"/>
      <c r="L150" s="881"/>
      <c r="M150" s="881"/>
      <c r="N150" s="876"/>
      <c r="P150" s="210"/>
      <c r="Q150" s="216"/>
      <c r="R150" s="210"/>
    </row>
    <row r="151" spans="1:18" ht="12" customHeight="1">
      <c r="A151" s="194"/>
      <c r="B151" s="866"/>
      <c r="C151" s="651"/>
      <c r="D151" s="652"/>
      <c r="E151" s="653"/>
      <c r="F151" s="877"/>
      <c r="G151" s="654" t="str">
        <f>IFERROR(VLOOKUP($O151,'別紙1-7(研修責任者教育担当者)'!$B$9:$C$13,2,0),"")</f>
        <v/>
      </c>
      <c r="H151" s="655" t="str">
        <f>IFERROR(VLOOKUP($P151,'別紙1-7(研修責任者教育担当者)'!$B$9:$C$13,2,0),"")</f>
        <v/>
      </c>
      <c r="I151" s="649" t="str">
        <f>IFERROR(VLOOKUP($Q151,'別紙1-7(研修責任者教育担当者)'!$B$18:$C$97,2,0),"")</f>
        <v/>
      </c>
      <c r="J151" s="650" t="str">
        <f>IFERROR(VLOOKUP($R151,'別紙1-7(研修責任者教育担当者)'!$B$18:$C$97,2,0),"")</f>
        <v/>
      </c>
      <c r="K151" s="879"/>
      <c r="L151" s="882"/>
      <c r="M151" s="882"/>
      <c r="N151" s="877"/>
      <c r="O151" s="213"/>
      <c r="P151" s="214"/>
      <c r="Q151" s="217"/>
      <c r="R151" s="214"/>
    </row>
    <row r="152" spans="1:18" ht="12" customHeight="1">
      <c r="A152" s="194"/>
      <c r="B152" s="864"/>
      <c r="C152" s="646"/>
      <c r="D152" s="647"/>
      <c r="E152" s="648"/>
      <c r="F152" s="875"/>
      <c r="G152" s="649" t="str">
        <f>IFERROR(VLOOKUP($O152,'別紙1-7(研修責任者教育担当者)'!$B$9:$C$13,2,0),"")</f>
        <v/>
      </c>
      <c r="H152" s="650" t="str">
        <f>IFERROR(VLOOKUP($P152,'別紙1-7(研修責任者教育担当者)'!$B$9:$C$13,2,0),"")</f>
        <v/>
      </c>
      <c r="I152" s="644" t="str">
        <f>IFERROR(VLOOKUP($Q152,'別紙1-7(研修責任者教育担当者)'!$B$18:$C$97,2,0),"")</f>
        <v/>
      </c>
      <c r="J152" s="645" t="str">
        <f>IFERROR(VLOOKUP($R152,'別紙1-7(研修責任者教育担当者)'!$B$18:$C$97,2,0),"")</f>
        <v/>
      </c>
      <c r="K152" s="878"/>
      <c r="L152" s="881"/>
      <c r="M152" s="881"/>
      <c r="N152" s="876"/>
      <c r="O152" s="208"/>
      <c r="P152" s="209"/>
      <c r="Q152" s="208"/>
      <c r="R152" s="209"/>
    </row>
    <row r="153" spans="1:18" ht="12" customHeight="1">
      <c r="A153" s="194"/>
      <c r="B153" s="865"/>
      <c r="C153" s="646"/>
      <c r="D153" s="647"/>
      <c r="E153" s="648"/>
      <c r="F153" s="876"/>
      <c r="G153" s="649" t="str">
        <f>IFERROR(VLOOKUP($O153,'別紙1-7(研修責任者教育担当者)'!$B$9:$C$13,2,0),"")</f>
        <v/>
      </c>
      <c r="H153" s="650" t="str">
        <f>IFERROR(VLOOKUP($P153,'別紙1-7(研修責任者教育担当者)'!$B$9:$C$13,2,0),"")</f>
        <v/>
      </c>
      <c r="I153" s="649" t="str">
        <f>IFERROR(VLOOKUP($Q153,'別紙1-7(研修責任者教育担当者)'!$B$18:$C$97,2,0),"")</f>
        <v/>
      </c>
      <c r="J153" s="650" t="str">
        <f>IFERROR(VLOOKUP($R153,'別紙1-7(研修責任者教育担当者)'!$B$18:$C$97,2,0),"")</f>
        <v/>
      </c>
      <c r="K153" s="878"/>
      <c r="L153" s="881"/>
      <c r="M153" s="881"/>
      <c r="N153" s="876"/>
      <c r="P153" s="210"/>
      <c r="R153" s="210"/>
    </row>
    <row r="154" spans="1:18" ht="12" customHeight="1">
      <c r="A154" s="194"/>
      <c r="B154" s="865"/>
      <c r="C154" s="211"/>
      <c r="D154" s="212"/>
      <c r="E154" s="648" t="s">
        <v>198</v>
      </c>
      <c r="F154" s="876"/>
      <c r="G154" s="649" t="str">
        <f>IFERROR(VLOOKUP($O154,'別紙1-7(研修責任者教育担当者)'!$B$9:$C$13,2,0),"")</f>
        <v/>
      </c>
      <c r="H154" s="650" t="str">
        <f>IFERROR(VLOOKUP($P154,'別紙1-7(研修責任者教育担当者)'!$B$9:$C$13,2,0),"")</f>
        <v/>
      </c>
      <c r="I154" s="649" t="str">
        <f>IFERROR(VLOOKUP($Q154,'別紙1-7(研修責任者教育担当者)'!$B$18:$C$97,2,0),"")</f>
        <v/>
      </c>
      <c r="J154" s="650" t="str">
        <f>IFERROR(VLOOKUP($R154,'別紙1-7(研修責任者教育担当者)'!$B$18:$C$97,2,0),"")</f>
        <v/>
      </c>
      <c r="K154" s="878"/>
      <c r="L154" s="881"/>
      <c r="M154" s="881"/>
      <c r="N154" s="876"/>
      <c r="P154" s="210"/>
      <c r="R154" s="210"/>
    </row>
    <row r="155" spans="1:18" ht="12" customHeight="1">
      <c r="A155" s="194"/>
      <c r="B155" s="866"/>
      <c r="C155" s="651"/>
      <c r="D155" s="652"/>
      <c r="E155" s="653"/>
      <c r="F155" s="877"/>
      <c r="G155" s="654" t="str">
        <f>IFERROR(VLOOKUP($O155,'別紙1-7(研修責任者教育担当者)'!$B$9:$C$13,2,0),"")</f>
        <v/>
      </c>
      <c r="H155" s="655" t="str">
        <f>IFERROR(VLOOKUP($P155,'別紙1-7(研修責任者教育担当者)'!$B$9:$C$13,2,0),"")</f>
        <v/>
      </c>
      <c r="I155" s="649" t="str">
        <f>IFERROR(VLOOKUP($Q155,'別紙1-7(研修責任者教育担当者)'!$B$18:$C$97,2,0),"")</f>
        <v/>
      </c>
      <c r="J155" s="650" t="str">
        <f>IFERROR(VLOOKUP($R155,'別紙1-7(研修責任者教育担当者)'!$B$18:$C$97,2,0),"")</f>
        <v/>
      </c>
      <c r="K155" s="879"/>
      <c r="L155" s="882"/>
      <c r="M155" s="882"/>
      <c r="N155" s="877"/>
      <c r="O155" s="213"/>
      <c r="P155" s="214"/>
      <c r="Q155" s="213"/>
      <c r="R155" s="214"/>
    </row>
    <row r="156" spans="1:18" ht="12" customHeight="1">
      <c r="A156" s="194"/>
      <c r="B156" s="864"/>
      <c r="C156" s="646"/>
      <c r="D156" s="647"/>
      <c r="E156" s="648"/>
      <c r="F156" s="875"/>
      <c r="G156" s="649" t="str">
        <f>IFERROR(VLOOKUP($O156,'別紙1-7(研修責任者教育担当者)'!$B$9:$C$13,2,0),"")</f>
        <v/>
      </c>
      <c r="H156" s="650" t="str">
        <f>IFERROR(VLOOKUP($P156,'別紙1-7(研修責任者教育担当者)'!$B$9:$C$13,2,0),"")</f>
        <v/>
      </c>
      <c r="I156" s="644" t="str">
        <f>IFERROR(VLOOKUP($Q156,'別紙1-7(研修責任者教育担当者)'!$B$18:$C$97,2,0),"")</f>
        <v/>
      </c>
      <c r="J156" s="645" t="str">
        <f>IFERROR(VLOOKUP($R156,'別紙1-7(研修責任者教育担当者)'!$B$18:$C$97,2,0),"")</f>
        <v/>
      </c>
      <c r="K156" s="878"/>
      <c r="L156" s="880"/>
      <c r="M156" s="880"/>
      <c r="N156" s="875"/>
      <c r="O156" s="208"/>
      <c r="P156" s="209"/>
      <c r="Q156" s="215"/>
      <c r="R156" s="209"/>
    </row>
    <row r="157" spans="1:18" ht="12" customHeight="1">
      <c r="A157" s="194"/>
      <c r="B157" s="865"/>
      <c r="C157" s="646"/>
      <c r="D157" s="647"/>
      <c r="E157" s="648"/>
      <c r="F157" s="876"/>
      <c r="G157" s="649" t="str">
        <f>IFERROR(VLOOKUP($O157,'別紙1-7(研修責任者教育担当者)'!$B$9:$C$13,2,0),"")</f>
        <v/>
      </c>
      <c r="H157" s="650" t="str">
        <f>IFERROR(VLOOKUP($P157,'別紙1-7(研修責任者教育担当者)'!$B$9:$C$13,2,0),"")</f>
        <v/>
      </c>
      <c r="I157" s="649" t="str">
        <f>IFERROR(VLOOKUP($Q157,'別紙1-7(研修責任者教育担当者)'!$B$18:$C$97,2,0),"")</f>
        <v/>
      </c>
      <c r="J157" s="650" t="str">
        <f>IFERROR(VLOOKUP($R157,'別紙1-7(研修責任者教育担当者)'!$B$18:$C$97,2,0),"")</f>
        <v/>
      </c>
      <c r="K157" s="878"/>
      <c r="L157" s="881"/>
      <c r="M157" s="881"/>
      <c r="N157" s="876"/>
      <c r="P157" s="210"/>
      <c r="Q157" s="216"/>
      <c r="R157" s="210"/>
    </row>
    <row r="158" spans="1:18" ht="12" customHeight="1">
      <c r="A158" s="194"/>
      <c r="B158" s="865"/>
      <c r="C158" s="211"/>
      <c r="D158" s="212"/>
      <c r="E158" s="648" t="s">
        <v>198</v>
      </c>
      <c r="F158" s="876"/>
      <c r="G158" s="649" t="str">
        <f>IFERROR(VLOOKUP($O158,'別紙1-7(研修責任者教育担当者)'!$B$9:$C$13,2,0),"")</f>
        <v/>
      </c>
      <c r="H158" s="650" t="str">
        <f>IFERROR(VLOOKUP($P158,'別紙1-7(研修責任者教育担当者)'!$B$9:$C$13,2,0),"")</f>
        <v/>
      </c>
      <c r="I158" s="649" t="str">
        <f>IFERROR(VLOOKUP($Q158,'別紙1-7(研修責任者教育担当者)'!$B$18:$C$97,2,0),"")</f>
        <v/>
      </c>
      <c r="J158" s="650" t="str">
        <f>IFERROR(VLOOKUP($R158,'別紙1-7(研修責任者教育担当者)'!$B$18:$C$97,2,0),"")</f>
        <v/>
      </c>
      <c r="K158" s="878"/>
      <c r="L158" s="881"/>
      <c r="M158" s="881"/>
      <c r="N158" s="876"/>
      <c r="P158" s="210"/>
      <c r="Q158" s="216"/>
      <c r="R158" s="210"/>
    </row>
    <row r="159" spans="1:18" ht="12" customHeight="1">
      <c r="A159" s="194"/>
      <c r="B159" s="866"/>
      <c r="C159" s="651"/>
      <c r="D159" s="652"/>
      <c r="E159" s="653"/>
      <c r="F159" s="877"/>
      <c r="G159" s="654" t="str">
        <f>IFERROR(VLOOKUP($O159,'別紙1-7(研修責任者教育担当者)'!$B$9:$C$13,2,0),"")</f>
        <v/>
      </c>
      <c r="H159" s="655" t="str">
        <f>IFERROR(VLOOKUP($P159,'別紙1-7(研修責任者教育担当者)'!$B$9:$C$13,2,0),"")</f>
        <v/>
      </c>
      <c r="I159" s="649" t="str">
        <f>IFERROR(VLOOKUP($Q159,'別紙1-7(研修責任者教育担当者)'!$B$18:$C$97,2,0),"")</f>
        <v/>
      </c>
      <c r="J159" s="650" t="str">
        <f>IFERROR(VLOOKUP($R159,'別紙1-7(研修責任者教育担当者)'!$B$18:$C$97,2,0),"")</f>
        <v/>
      </c>
      <c r="K159" s="879"/>
      <c r="L159" s="882"/>
      <c r="M159" s="882"/>
      <c r="N159" s="877"/>
      <c r="O159" s="213"/>
      <c r="P159" s="214"/>
      <c r="Q159" s="217"/>
      <c r="R159" s="214"/>
    </row>
    <row r="160" spans="1:18" ht="12" customHeight="1">
      <c r="A160" s="194"/>
      <c r="B160" s="864"/>
      <c r="C160" s="646"/>
      <c r="D160" s="647"/>
      <c r="E160" s="648"/>
      <c r="F160" s="875"/>
      <c r="G160" s="649" t="str">
        <f>IFERROR(VLOOKUP($O160,'別紙1-7(研修責任者教育担当者)'!$B$9:$C$13,2,0),"")</f>
        <v/>
      </c>
      <c r="H160" s="650" t="str">
        <f>IFERROR(VLOOKUP($P160,'別紙1-7(研修責任者教育担当者)'!$B$9:$C$13,2,0),"")</f>
        <v/>
      </c>
      <c r="I160" s="644" t="str">
        <f>IFERROR(VLOOKUP($Q160,'別紙1-7(研修責任者教育担当者)'!$B$18:$C$97,2,0),"")</f>
        <v/>
      </c>
      <c r="J160" s="645" t="str">
        <f>IFERROR(VLOOKUP($R160,'別紙1-7(研修責任者教育担当者)'!$B$18:$C$97,2,0),"")</f>
        <v/>
      </c>
      <c r="K160" s="878"/>
      <c r="L160" s="880"/>
      <c r="M160" s="881"/>
      <c r="N160" s="876"/>
      <c r="O160" s="208"/>
      <c r="P160" s="209"/>
      <c r="Q160" s="215"/>
      <c r="R160" s="209"/>
    </row>
    <row r="161" spans="1:19" ht="12" customHeight="1">
      <c r="A161" s="194"/>
      <c r="B161" s="865"/>
      <c r="C161" s="646"/>
      <c r="D161" s="647"/>
      <c r="E161" s="648"/>
      <c r="F161" s="876"/>
      <c r="G161" s="649" t="str">
        <f>IFERROR(VLOOKUP($O161,'別紙1-7(研修責任者教育担当者)'!$B$9:$C$13,2,0),"")</f>
        <v/>
      </c>
      <c r="H161" s="650" t="str">
        <f>IFERROR(VLOOKUP($P161,'別紙1-7(研修責任者教育担当者)'!$B$9:$C$13,2,0),"")</f>
        <v/>
      </c>
      <c r="I161" s="649" t="str">
        <f>IFERROR(VLOOKUP($Q161,'別紙1-7(研修責任者教育担当者)'!$B$18:$C$97,2,0),"")</f>
        <v/>
      </c>
      <c r="J161" s="650" t="str">
        <f>IFERROR(VLOOKUP($R161,'別紙1-7(研修責任者教育担当者)'!$B$18:$C$97,2,0),"")</f>
        <v/>
      </c>
      <c r="K161" s="878"/>
      <c r="L161" s="881"/>
      <c r="M161" s="881"/>
      <c r="N161" s="876"/>
      <c r="P161" s="210"/>
      <c r="Q161" s="216"/>
      <c r="R161" s="210"/>
    </row>
    <row r="162" spans="1:19" ht="12" customHeight="1">
      <c r="A162" s="194"/>
      <c r="B162" s="865"/>
      <c r="C162" s="211"/>
      <c r="D162" s="212"/>
      <c r="E162" s="648" t="s">
        <v>198</v>
      </c>
      <c r="F162" s="876"/>
      <c r="G162" s="649" t="str">
        <f>IFERROR(VLOOKUP($O162,'別紙1-7(研修責任者教育担当者)'!$B$9:$C$13,2,0),"")</f>
        <v/>
      </c>
      <c r="H162" s="650" t="str">
        <f>IFERROR(VLOOKUP($P162,'別紙1-7(研修責任者教育担当者)'!$B$9:$C$13,2,0),"")</f>
        <v/>
      </c>
      <c r="I162" s="649" t="str">
        <f>IFERROR(VLOOKUP($Q162,'別紙1-7(研修責任者教育担当者)'!$B$18:$C$97,2,0),"")</f>
        <v/>
      </c>
      <c r="J162" s="650" t="str">
        <f>IFERROR(VLOOKUP($R162,'別紙1-7(研修責任者教育担当者)'!$B$18:$C$97,2,0),"")</f>
        <v/>
      </c>
      <c r="K162" s="878"/>
      <c r="L162" s="881"/>
      <c r="M162" s="881"/>
      <c r="N162" s="876"/>
      <c r="P162" s="210"/>
      <c r="Q162" s="216"/>
      <c r="R162" s="210"/>
    </row>
    <row r="163" spans="1:19" ht="12" customHeight="1">
      <c r="A163" s="194"/>
      <c r="B163" s="866"/>
      <c r="C163" s="651"/>
      <c r="D163" s="652"/>
      <c r="E163" s="653"/>
      <c r="F163" s="877"/>
      <c r="G163" s="654" t="str">
        <f>IFERROR(VLOOKUP($O163,'別紙1-7(研修責任者教育担当者)'!$B$9:$C$13,2,0),"")</f>
        <v/>
      </c>
      <c r="H163" s="655" t="str">
        <f>IFERROR(VLOOKUP($P163,'別紙1-7(研修責任者教育担当者)'!$B$9:$C$13,2,0),"")</f>
        <v/>
      </c>
      <c r="I163" s="649" t="str">
        <f>IFERROR(VLOOKUP($Q163,'別紙1-7(研修責任者教育担当者)'!$B$18:$C$97,2,0),"")</f>
        <v/>
      </c>
      <c r="J163" s="650" t="str">
        <f>IFERROR(VLOOKUP($R163,'別紙1-7(研修責任者教育担当者)'!$B$18:$C$97,2,0),"")</f>
        <v/>
      </c>
      <c r="K163" s="879"/>
      <c r="L163" s="882"/>
      <c r="M163" s="882"/>
      <c r="N163" s="877"/>
      <c r="O163" s="213"/>
      <c r="P163" s="214"/>
      <c r="Q163" s="217"/>
      <c r="R163" s="214"/>
    </row>
    <row r="164" spans="1:19" ht="12" customHeight="1">
      <c r="A164" s="194"/>
      <c r="B164" s="864"/>
      <c r="C164" s="641"/>
      <c r="D164" s="642"/>
      <c r="E164" s="643"/>
      <c r="F164" s="875"/>
      <c r="G164" s="644"/>
      <c r="H164" s="645" t="str">
        <f>IFERROR(VLOOKUP($P164,'別紙1-7(研修責任者教育担当者)'!$B$9:$C$13,2,0),"")</f>
        <v/>
      </c>
      <c r="I164" s="644" t="str">
        <f>IFERROR(VLOOKUP($Q164,'別紙1-7(研修責任者教育担当者)'!$B$18:$C$97,2,0),"")</f>
        <v/>
      </c>
      <c r="J164" s="645" t="str">
        <f>IFERROR(VLOOKUP($R164,'別紙1-7(研修責任者教育担当者)'!$B$18:$C$97,2,0),"")</f>
        <v/>
      </c>
      <c r="K164" s="883"/>
      <c r="L164" s="880"/>
      <c r="M164" s="880"/>
      <c r="N164" s="875"/>
      <c r="O164" s="208"/>
      <c r="P164" s="209"/>
      <c r="Q164" s="215"/>
      <c r="R164" s="209"/>
    </row>
    <row r="165" spans="1:19" ht="12" customHeight="1">
      <c r="A165" s="194"/>
      <c r="B165" s="865"/>
      <c r="C165" s="646"/>
      <c r="D165" s="647"/>
      <c r="E165" s="648"/>
      <c r="F165" s="876"/>
      <c r="G165" s="649" t="str">
        <f>IFERROR(VLOOKUP($O165,'別紙1-7(研修責任者教育担当者)'!$B$9:$C$13,2,0),"")</f>
        <v/>
      </c>
      <c r="H165" s="650" t="str">
        <f>IFERROR(VLOOKUP($P165,'別紙1-7(研修責任者教育担当者)'!$B$9:$C$13,2,0),"")</f>
        <v/>
      </c>
      <c r="I165" s="649" t="str">
        <f>IFERROR(VLOOKUP($Q165,'別紙1-7(研修責任者教育担当者)'!$B$18:$C$97,2,0),"")</f>
        <v/>
      </c>
      <c r="J165" s="650" t="str">
        <f>IFERROR(VLOOKUP($R165,'別紙1-7(研修責任者教育担当者)'!$B$18:$C$97,2,0),"")</f>
        <v/>
      </c>
      <c r="K165" s="878"/>
      <c r="L165" s="881"/>
      <c r="M165" s="881"/>
      <c r="N165" s="876"/>
      <c r="P165" s="210"/>
      <c r="Q165" s="216"/>
      <c r="R165" s="210"/>
      <c r="S165" s="194"/>
    </row>
    <row r="166" spans="1:19" ht="12" customHeight="1">
      <c r="A166" s="194"/>
      <c r="B166" s="865"/>
      <c r="C166" s="211"/>
      <c r="D166" s="212"/>
      <c r="E166" s="648" t="s">
        <v>198</v>
      </c>
      <c r="F166" s="876"/>
      <c r="G166" s="649" t="str">
        <f>IFERROR(VLOOKUP($O166,'別紙1-7(研修責任者教育担当者)'!$B$9:$C$13,2,0),"")</f>
        <v/>
      </c>
      <c r="H166" s="650" t="str">
        <f>IFERROR(VLOOKUP($P166,'別紙1-7(研修責任者教育担当者)'!$B$9:$C$13,2,0),"")</f>
        <v/>
      </c>
      <c r="I166" s="649" t="str">
        <f>IFERROR(VLOOKUP($Q166,'別紙1-7(研修責任者教育担当者)'!$B$18:$C$97,2,0),"")</f>
        <v/>
      </c>
      <c r="J166" s="650" t="str">
        <f>IFERROR(VLOOKUP($R166,'別紙1-7(研修責任者教育担当者)'!$B$18:$C$97,2,0),"")</f>
        <v/>
      </c>
      <c r="K166" s="878"/>
      <c r="L166" s="881"/>
      <c r="M166" s="881"/>
      <c r="N166" s="876"/>
      <c r="P166" s="210"/>
      <c r="Q166" s="216"/>
      <c r="R166" s="210"/>
      <c r="S166" s="194"/>
    </row>
    <row r="167" spans="1:19" ht="12" customHeight="1">
      <c r="A167" s="194"/>
      <c r="B167" s="866"/>
      <c r="C167" s="651"/>
      <c r="D167" s="652"/>
      <c r="E167" s="653"/>
      <c r="F167" s="877"/>
      <c r="G167" s="654" t="str">
        <f>IFERROR(VLOOKUP($O167,'別紙1-7(研修責任者教育担当者)'!$B$9:$C$13,2,0),"")</f>
        <v/>
      </c>
      <c r="H167" s="655" t="str">
        <f>IFERROR(VLOOKUP($P167,'別紙1-7(研修責任者教育担当者)'!$B$9:$C$13,2,0),"")</f>
        <v/>
      </c>
      <c r="I167" s="654" t="str">
        <f>IFERROR(VLOOKUP($Q167,'別紙1-7(研修責任者教育担当者)'!$B$18:$C$97,2,0),"")</f>
        <v/>
      </c>
      <c r="J167" s="655" t="str">
        <f>IFERROR(VLOOKUP($R167,'別紙1-7(研修責任者教育担当者)'!$B$18:$C$97,2,0),"")</f>
        <v/>
      </c>
      <c r="K167" s="879"/>
      <c r="L167" s="882"/>
      <c r="M167" s="882"/>
      <c r="N167" s="877"/>
      <c r="O167" s="213"/>
      <c r="P167" s="214"/>
      <c r="Q167" s="217"/>
      <c r="R167" s="214"/>
    </row>
    <row r="168" spans="1:19" ht="12" customHeight="1">
      <c r="A168" s="194"/>
      <c r="B168" s="864"/>
      <c r="C168" s="641"/>
      <c r="D168" s="642"/>
      <c r="E168" s="643"/>
      <c r="F168" s="875"/>
      <c r="G168" s="644" t="str">
        <f>IFERROR(VLOOKUP($O168,'別紙1-7(研修責任者教育担当者)'!$B$9:$C$13,2,0),"")</f>
        <v/>
      </c>
      <c r="H168" s="645" t="str">
        <f>IFERROR(VLOOKUP($P168,'別紙1-7(研修責任者教育担当者)'!$B$9:$C$13,2,0),"")</f>
        <v/>
      </c>
      <c r="I168" s="644" t="str">
        <f>IFERROR(VLOOKUP($Q168,'別紙1-7(研修責任者教育担当者)'!$B$18:$C$97,2,0),"")</f>
        <v/>
      </c>
      <c r="J168" s="645" t="str">
        <f>IFERROR(VLOOKUP($R168,'別紙1-7(研修責任者教育担当者)'!$B$18:$C$97,2,0),"")</f>
        <v/>
      </c>
      <c r="K168" s="883"/>
      <c r="L168" s="880"/>
      <c r="M168" s="880"/>
      <c r="N168" s="875"/>
      <c r="O168" s="208"/>
      <c r="P168" s="209"/>
      <c r="Q168" s="215"/>
      <c r="R168" s="209"/>
    </row>
    <row r="169" spans="1:19" ht="12" customHeight="1">
      <c r="A169" s="194"/>
      <c r="B169" s="865"/>
      <c r="C169" s="646"/>
      <c r="D169" s="647"/>
      <c r="E169" s="648"/>
      <c r="F169" s="876"/>
      <c r="G169" s="649" t="str">
        <f>IFERROR(VLOOKUP($O169,'別紙1-7(研修責任者教育担当者)'!$B$9:$C$13,2,0),"")</f>
        <v/>
      </c>
      <c r="H169" s="650" t="str">
        <f>IFERROR(VLOOKUP($P169,'別紙1-7(研修責任者教育担当者)'!$B$9:$C$13,2,0),"")</f>
        <v/>
      </c>
      <c r="I169" s="649" t="str">
        <f>IFERROR(VLOOKUP($Q169,'別紙1-7(研修責任者教育担当者)'!$B$18:$C$97,2,0),"")</f>
        <v/>
      </c>
      <c r="J169" s="650" t="str">
        <f>IFERROR(VLOOKUP($R169,'別紙1-7(研修責任者教育担当者)'!$B$18:$C$97,2,0),"")</f>
        <v/>
      </c>
      <c r="K169" s="878"/>
      <c r="L169" s="881"/>
      <c r="M169" s="881"/>
      <c r="N169" s="876"/>
      <c r="P169" s="210"/>
      <c r="Q169" s="216"/>
      <c r="R169" s="210"/>
    </row>
    <row r="170" spans="1:19" ht="12" customHeight="1">
      <c r="A170" s="194"/>
      <c r="B170" s="865"/>
      <c r="C170" s="211"/>
      <c r="D170" s="212"/>
      <c r="E170" s="648" t="s">
        <v>198</v>
      </c>
      <c r="F170" s="876"/>
      <c r="G170" s="649" t="str">
        <f>IFERROR(VLOOKUP($O170,'別紙1-7(研修責任者教育担当者)'!$B$9:$C$13,2,0),"")</f>
        <v/>
      </c>
      <c r="H170" s="650" t="str">
        <f>IFERROR(VLOOKUP($P170,'別紙1-7(研修責任者教育担当者)'!$B$9:$C$13,2,0),"")</f>
        <v/>
      </c>
      <c r="I170" s="649" t="str">
        <f>IFERROR(VLOOKUP($Q170,'別紙1-7(研修責任者教育担当者)'!$B$18:$C$97,2,0),"")</f>
        <v/>
      </c>
      <c r="J170" s="650" t="str">
        <f>IFERROR(VLOOKUP($R170,'別紙1-7(研修責任者教育担当者)'!$B$18:$C$97,2,0),"")</f>
        <v/>
      </c>
      <c r="K170" s="878"/>
      <c r="L170" s="881"/>
      <c r="M170" s="881"/>
      <c r="N170" s="876"/>
      <c r="P170" s="210"/>
      <c r="Q170" s="216"/>
      <c r="R170" s="210"/>
    </row>
    <row r="171" spans="1:19" ht="12" customHeight="1">
      <c r="A171" s="194"/>
      <c r="B171" s="866"/>
      <c r="C171" s="651"/>
      <c r="D171" s="652"/>
      <c r="E171" s="653"/>
      <c r="F171" s="877"/>
      <c r="G171" s="654" t="str">
        <f>IFERROR(VLOOKUP($O171,'別紙1-7(研修責任者教育担当者)'!$B$9:$C$13,2,0),"")</f>
        <v/>
      </c>
      <c r="H171" s="655" t="str">
        <f>IFERROR(VLOOKUP($P171,'別紙1-7(研修責任者教育担当者)'!$B$9:$C$13,2,0),"")</f>
        <v/>
      </c>
      <c r="I171" s="654" t="str">
        <f>IFERROR(VLOOKUP($Q171,'別紙1-7(研修責任者教育担当者)'!$B$18:$C$97,2,0),"")</f>
        <v/>
      </c>
      <c r="J171" s="655" t="str">
        <f>IFERROR(VLOOKUP($R171,'別紙1-7(研修責任者教育担当者)'!$B$18:$C$97,2,0),"")</f>
        <v/>
      </c>
      <c r="K171" s="879"/>
      <c r="L171" s="882"/>
      <c r="M171" s="882"/>
      <c r="N171" s="877"/>
      <c r="O171" s="213"/>
      <c r="P171" s="214"/>
      <c r="Q171" s="217"/>
      <c r="R171" s="214"/>
    </row>
    <row r="172" spans="1:19" ht="12" customHeight="1">
      <c r="A172" s="194"/>
      <c r="B172" s="864"/>
      <c r="C172" s="646"/>
      <c r="D172" s="647"/>
      <c r="E172" s="648"/>
      <c r="F172" s="875"/>
      <c r="G172" s="649" t="str">
        <f>IFERROR(VLOOKUP($O172,'別紙1-7(研修責任者教育担当者)'!$B$9:$C$13,2,0),"")</f>
        <v/>
      </c>
      <c r="H172" s="650" t="str">
        <f>IFERROR(VLOOKUP($P172,'別紙1-7(研修責任者教育担当者)'!$B$9:$C$13,2,0),"")</f>
        <v/>
      </c>
      <c r="I172" s="644" t="str">
        <f>IFERROR(VLOOKUP($Q172,'別紙1-7(研修責任者教育担当者)'!$B$18:$C$97,2,0),"")</f>
        <v/>
      </c>
      <c r="J172" s="645" t="str">
        <f>IFERROR(VLOOKUP($R172,'別紙1-7(研修責任者教育担当者)'!$B$18:$C$97,2,0),"")</f>
        <v/>
      </c>
      <c r="K172" s="878"/>
      <c r="L172" s="881"/>
      <c r="M172" s="880"/>
      <c r="N172" s="875"/>
      <c r="O172" s="208"/>
      <c r="P172" s="209"/>
      <c r="Q172" s="215"/>
      <c r="R172" s="209"/>
    </row>
    <row r="173" spans="1:19" ht="12" customHeight="1">
      <c r="A173" s="194"/>
      <c r="B173" s="865"/>
      <c r="C173" s="646"/>
      <c r="D173" s="647"/>
      <c r="E173" s="648"/>
      <c r="F173" s="876"/>
      <c r="G173" s="649" t="str">
        <f>IFERROR(VLOOKUP($O173,'別紙1-7(研修責任者教育担当者)'!$B$9:$C$13,2,0),"")</f>
        <v/>
      </c>
      <c r="H173" s="650" t="str">
        <f>IFERROR(VLOOKUP($P173,'別紙1-7(研修責任者教育担当者)'!$B$9:$C$13,2,0),"")</f>
        <v/>
      </c>
      <c r="I173" s="649" t="str">
        <f>IFERROR(VLOOKUP($Q173,'別紙1-7(研修責任者教育担当者)'!$B$18:$C$97,2,0),"")</f>
        <v/>
      </c>
      <c r="J173" s="650" t="str">
        <f>IFERROR(VLOOKUP($R173,'別紙1-7(研修責任者教育担当者)'!$B$18:$C$97,2,0),"")</f>
        <v/>
      </c>
      <c r="K173" s="878"/>
      <c r="L173" s="881"/>
      <c r="M173" s="881"/>
      <c r="N173" s="876"/>
      <c r="P173" s="210"/>
      <c r="Q173" s="216"/>
      <c r="R173" s="210"/>
    </row>
    <row r="174" spans="1:19" ht="12" customHeight="1">
      <c r="A174" s="194"/>
      <c r="B174" s="865"/>
      <c r="C174" s="211"/>
      <c r="D174" s="212"/>
      <c r="E174" s="648" t="s">
        <v>198</v>
      </c>
      <c r="F174" s="876"/>
      <c r="G174" s="649" t="str">
        <f>IFERROR(VLOOKUP($O174,'別紙1-7(研修責任者教育担当者)'!$B$9:$C$13,2,0),"")</f>
        <v/>
      </c>
      <c r="H174" s="650" t="str">
        <f>IFERROR(VLOOKUP($P174,'別紙1-7(研修責任者教育担当者)'!$B$9:$C$13,2,0),"")</f>
        <v/>
      </c>
      <c r="I174" s="649" t="str">
        <f>IFERROR(VLOOKUP($Q174,'別紙1-7(研修責任者教育担当者)'!$B$18:$C$97,2,0),"")</f>
        <v/>
      </c>
      <c r="J174" s="650" t="str">
        <f>IFERROR(VLOOKUP($R174,'別紙1-7(研修責任者教育担当者)'!$B$18:$C$97,2,0),"")</f>
        <v/>
      </c>
      <c r="K174" s="878"/>
      <c r="L174" s="881"/>
      <c r="M174" s="881"/>
      <c r="N174" s="876"/>
      <c r="P174" s="210"/>
      <c r="Q174" s="216"/>
      <c r="R174" s="210"/>
    </row>
    <row r="175" spans="1:19" ht="12" customHeight="1">
      <c r="A175" s="194"/>
      <c r="B175" s="866"/>
      <c r="C175" s="651"/>
      <c r="D175" s="652"/>
      <c r="E175" s="653"/>
      <c r="F175" s="877"/>
      <c r="G175" s="654" t="str">
        <f>IFERROR(VLOOKUP($O175,'別紙1-7(研修責任者教育担当者)'!$B$9:$C$13,2,0),"")</f>
        <v/>
      </c>
      <c r="H175" s="655" t="str">
        <f>IFERROR(VLOOKUP($P175,'別紙1-7(研修責任者教育担当者)'!$B$9:$C$13,2,0),"")</f>
        <v/>
      </c>
      <c r="I175" s="649" t="str">
        <f>IFERROR(VLOOKUP($Q175,'別紙1-7(研修責任者教育担当者)'!$B$18:$C$97,2,0),"")</f>
        <v/>
      </c>
      <c r="J175" s="650" t="str">
        <f>IFERROR(VLOOKUP($R175,'別紙1-7(研修責任者教育担当者)'!$B$18:$C$97,2,0),"")</f>
        <v/>
      </c>
      <c r="K175" s="879"/>
      <c r="L175" s="882"/>
      <c r="M175" s="882"/>
      <c r="N175" s="877"/>
      <c r="O175" s="213"/>
      <c r="P175" s="214"/>
      <c r="Q175" s="217"/>
      <c r="R175" s="214"/>
    </row>
    <row r="176" spans="1:19" ht="12" customHeight="1">
      <c r="A176" s="194"/>
      <c r="B176" s="864"/>
      <c r="C176" s="646"/>
      <c r="D176" s="647"/>
      <c r="E176" s="648"/>
      <c r="F176" s="875"/>
      <c r="G176" s="649" t="str">
        <f>IFERROR(VLOOKUP($O176,'別紙1-7(研修責任者教育担当者)'!$B$9:$C$13,2,0),"")</f>
        <v/>
      </c>
      <c r="H176" s="650" t="str">
        <f>IFERROR(VLOOKUP($P176,'別紙1-7(研修責任者教育担当者)'!$B$9:$C$13,2,0),"")</f>
        <v/>
      </c>
      <c r="I176" s="644" t="str">
        <f>IFERROR(VLOOKUP($Q176,'別紙1-7(研修責任者教育担当者)'!$B$18:$C$97,2,0),"")</f>
        <v/>
      </c>
      <c r="J176" s="645" t="str">
        <f>IFERROR(VLOOKUP($R176,'別紙1-7(研修責任者教育担当者)'!$B$18:$C$97,2,0),"")</f>
        <v/>
      </c>
      <c r="K176" s="878"/>
      <c r="L176" s="880"/>
      <c r="M176" s="881"/>
      <c r="N176" s="876"/>
      <c r="O176" s="208"/>
      <c r="P176" s="209"/>
      <c r="Q176" s="215"/>
      <c r="R176" s="209"/>
    </row>
    <row r="177" spans="1:18" ht="12" customHeight="1">
      <c r="A177" s="194"/>
      <c r="B177" s="865"/>
      <c r="C177" s="646"/>
      <c r="D177" s="647"/>
      <c r="E177" s="648"/>
      <c r="F177" s="876"/>
      <c r="G177" s="649" t="str">
        <f>IFERROR(VLOOKUP($O177,'別紙1-7(研修責任者教育担当者)'!$B$9:$C$13,2,0),"")</f>
        <v/>
      </c>
      <c r="H177" s="650" t="str">
        <f>IFERROR(VLOOKUP($P177,'別紙1-7(研修責任者教育担当者)'!$B$9:$C$13,2,0),"")</f>
        <v/>
      </c>
      <c r="I177" s="649" t="str">
        <f>IFERROR(VLOOKUP($Q177,'別紙1-7(研修責任者教育担当者)'!$B$18:$C$97,2,0),"")</f>
        <v/>
      </c>
      <c r="J177" s="650" t="str">
        <f>IFERROR(VLOOKUP($R177,'別紙1-7(研修責任者教育担当者)'!$B$18:$C$97,2,0),"")</f>
        <v/>
      </c>
      <c r="K177" s="878"/>
      <c r="L177" s="881"/>
      <c r="M177" s="881"/>
      <c r="N177" s="876"/>
      <c r="P177" s="210"/>
      <c r="Q177" s="216"/>
      <c r="R177" s="210"/>
    </row>
    <row r="178" spans="1:18" ht="12" customHeight="1">
      <c r="A178" s="194"/>
      <c r="B178" s="865"/>
      <c r="C178" s="211"/>
      <c r="D178" s="212"/>
      <c r="E178" s="648" t="s">
        <v>198</v>
      </c>
      <c r="F178" s="876"/>
      <c r="G178" s="649" t="str">
        <f>IFERROR(VLOOKUP($O178,'別紙1-7(研修責任者教育担当者)'!$B$9:$C$13,2,0),"")</f>
        <v/>
      </c>
      <c r="H178" s="650" t="str">
        <f>IFERROR(VLOOKUP($P178,'別紙1-7(研修責任者教育担当者)'!$B$9:$C$13,2,0),"")</f>
        <v/>
      </c>
      <c r="I178" s="649" t="str">
        <f>IFERROR(VLOOKUP($Q178,'別紙1-7(研修責任者教育担当者)'!$B$18:$C$97,2,0),"")</f>
        <v/>
      </c>
      <c r="J178" s="650" t="str">
        <f>IFERROR(VLOOKUP($R178,'別紙1-7(研修責任者教育担当者)'!$B$18:$C$97,2,0),"")</f>
        <v/>
      </c>
      <c r="K178" s="878"/>
      <c r="L178" s="881"/>
      <c r="M178" s="881"/>
      <c r="N178" s="876"/>
      <c r="P178" s="210"/>
      <c r="Q178" s="216"/>
      <c r="R178" s="210"/>
    </row>
    <row r="179" spans="1:18" ht="12" customHeight="1">
      <c r="A179" s="194"/>
      <c r="B179" s="866"/>
      <c r="C179" s="651"/>
      <c r="D179" s="652"/>
      <c r="E179" s="653"/>
      <c r="F179" s="877"/>
      <c r="G179" s="654" t="str">
        <f>IFERROR(VLOOKUP($O179,'別紙1-7(研修責任者教育担当者)'!$B$9:$C$13,2,0),"")</f>
        <v/>
      </c>
      <c r="H179" s="655" t="str">
        <f>IFERROR(VLOOKUP($P179,'別紙1-7(研修責任者教育担当者)'!$B$9:$C$13,2,0),"")</f>
        <v/>
      </c>
      <c r="I179" s="649" t="str">
        <f>IFERROR(VLOOKUP($Q179,'別紙1-7(研修責任者教育担当者)'!$B$18:$C$97,2,0),"")</f>
        <v/>
      </c>
      <c r="J179" s="650" t="str">
        <f>IFERROR(VLOOKUP($R179,'別紙1-7(研修責任者教育担当者)'!$B$18:$C$97,2,0),"")</f>
        <v/>
      </c>
      <c r="K179" s="879"/>
      <c r="L179" s="882"/>
      <c r="M179" s="882"/>
      <c r="N179" s="877"/>
      <c r="O179" s="213"/>
      <c r="P179" s="214"/>
      <c r="Q179" s="217"/>
      <c r="R179" s="214"/>
    </row>
    <row r="180" spans="1:18" ht="12" customHeight="1">
      <c r="A180" s="194"/>
      <c r="B180" s="864"/>
      <c r="C180" s="646"/>
      <c r="D180" s="647"/>
      <c r="E180" s="648"/>
      <c r="F180" s="875"/>
      <c r="G180" s="649" t="str">
        <f>IFERROR(VLOOKUP($O180,'別紙1-7(研修責任者教育担当者)'!$B$9:$C$13,2,0),"")</f>
        <v/>
      </c>
      <c r="H180" s="650" t="str">
        <f>IFERROR(VLOOKUP($P180,'別紙1-7(研修責任者教育担当者)'!$B$9:$C$13,2,0),"")</f>
        <v/>
      </c>
      <c r="I180" s="644" t="str">
        <f>IFERROR(VLOOKUP($Q180,'別紙1-7(研修責任者教育担当者)'!$B$18:$C$97,2,0),"")</f>
        <v/>
      </c>
      <c r="J180" s="645" t="str">
        <f>IFERROR(VLOOKUP($R180,'別紙1-7(研修責任者教育担当者)'!$B$18:$C$97,2,0),"")</f>
        <v/>
      </c>
      <c r="K180" s="878"/>
      <c r="L180" s="880"/>
      <c r="M180" s="880"/>
      <c r="N180" s="875"/>
      <c r="O180" s="208"/>
      <c r="P180" s="209"/>
      <c r="Q180" s="215"/>
      <c r="R180" s="209"/>
    </row>
    <row r="181" spans="1:18" ht="12" customHeight="1">
      <c r="A181" s="194"/>
      <c r="B181" s="865"/>
      <c r="C181" s="646"/>
      <c r="D181" s="647"/>
      <c r="E181" s="648"/>
      <c r="F181" s="876"/>
      <c r="G181" s="649" t="str">
        <f>IFERROR(VLOOKUP($O181,'別紙1-7(研修責任者教育担当者)'!$B$9:$C$13,2,0),"")</f>
        <v/>
      </c>
      <c r="H181" s="650" t="str">
        <f>IFERROR(VLOOKUP($P181,'別紙1-7(研修責任者教育担当者)'!$B$9:$C$13,2,0),"")</f>
        <v/>
      </c>
      <c r="I181" s="649" t="str">
        <f>IFERROR(VLOOKUP($Q181,'別紙1-7(研修責任者教育担当者)'!$B$18:$C$97,2,0),"")</f>
        <v/>
      </c>
      <c r="J181" s="650" t="str">
        <f>IFERROR(VLOOKUP($R181,'別紙1-7(研修責任者教育担当者)'!$B$18:$C$97,2,0),"")</f>
        <v/>
      </c>
      <c r="K181" s="878"/>
      <c r="L181" s="881"/>
      <c r="M181" s="881"/>
      <c r="N181" s="876"/>
      <c r="P181" s="210"/>
      <c r="Q181" s="216"/>
      <c r="R181" s="210"/>
    </row>
    <row r="182" spans="1:18" ht="12" customHeight="1">
      <c r="A182" s="194"/>
      <c r="B182" s="865"/>
      <c r="C182" s="211"/>
      <c r="D182" s="212"/>
      <c r="E182" s="648" t="s">
        <v>198</v>
      </c>
      <c r="F182" s="876"/>
      <c r="G182" s="649" t="str">
        <f>IFERROR(VLOOKUP($O182,'別紙1-7(研修責任者教育担当者)'!$B$9:$C$13,2,0),"")</f>
        <v/>
      </c>
      <c r="H182" s="650" t="str">
        <f>IFERROR(VLOOKUP($P182,'別紙1-7(研修責任者教育担当者)'!$B$9:$C$13,2,0),"")</f>
        <v/>
      </c>
      <c r="I182" s="649" t="str">
        <f>IFERROR(VLOOKUP($Q182,'別紙1-7(研修責任者教育担当者)'!$B$18:$C$97,2,0),"")</f>
        <v/>
      </c>
      <c r="J182" s="650" t="str">
        <f>IFERROR(VLOOKUP($R182,'別紙1-7(研修責任者教育担当者)'!$B$18:$C$97,2,0),"")</f>
        <v/>
      </c>
      <c r="K182" s="878"/>
      <c r="L182" s="881"/>
      <c r="M182" s="881"/>
      <c r="N182" s="876"/>
      <c r="P182" s="210"/>
      <c r="Q182" s="216"/>
      <c r="R182" s="210"/>
    </row>
    <row r="183" spans="1:18" ht="12" customHeight="1">
      <c r="A183" s="194"/>
      <c r="B183" s="866"/>
      <c r="C183" s="651"/>
      <c r="D183" s="652"/>
      <c r="E183" s="653"/>
      <c r="F183" s="877"/>
      <c r="G183" s="654" t="str">
        <f>IFERROR(VLOOKUP($O183,'別紙1-7(研修責任者教育担当者)'!$B$9:$C$13,2,0),"")</f>
        <v/>
      </c>
      <c r="H183" s="655" t="str">
        <f>IFERROR(VLOOKUP($P183,'別紙1-7(研修責任者教育担当者)'!$B$9:$C$13,2,0),"")</f>
        <v/>
      </c>
      <c r="I183" s="649" t="str">
        <f>IFERROR(VLOOKUP($Q183,'別紙1-7(研修責任者教育担当者)'!$B$18:$C$97,2,0),"")</f>
        <v/>
      </c>
      <c r="J183" s="650" t="str">
        <f>IFERROR(VLOOKUP($R183,'別紙1-7(研修責任者教育担当者)'!$B$18:$C$97,2,0),"")</f>
        <v/>
      </c>
      <c r="K183" s="879"/>
      <c r="L183" s="882"/>
      <c r="M183" s="882"/>
      <c r="N183" s="877"/>
      <c r="O183" s="213"/>
      <c r="P183" s="214"/>
      <c r="Q183" s="217"/>
      <c r="R183" s="214"/>
    </row>
    <row r="184" spans="1:18" ht="12" customHeight="1">
      <c r="A184" s="194"/>
      <c r="B184" s="864"/>
      <c r="C184" s="646"/>
      <c r="D184" s="647"/>
      <c r="E184" s="648"/>
      <c r="F184" s="875"/>
      <c r="G184" s="649" t="str">
        <f>IFERROR(VLOOKUP($O184,'別紙1-7(研修責任者教育担当者)'!$B$9:$C$13,2,0),"")</f>
        <v/>
      </c>
      <c r="H184" s="650" t="str">
        <f>IFERROR(VLOOKUP($P184,'別紙1-7(研修責任者教育担当者)'!$B$9:$C$13,2,0),"")</f>
        <v/>
      </c>
      <c r="I184" s="644" t="str">
        <f>IFERROR(VLOOKUP($Q184,'別紙1-7(研修責任者教育担当者)'!$B$18:$C$97,2,0),"")</f>
        <v/>
      </c>
      <c r="J184" s="645" t="str">
        <f>IFERROR(VLOOKUP($R184,'別紙1-7(研修責任者教育担当者)'!$B$18:$C$97,2,0),"")</f>
        <v/>
      </c>
      <c r="K184" s="878"/>
      <c r="L184" s="881"/>
      <c r="M184" s="881"/>
      <c r="N184" s="876"/>
      <c r="O184" s="208"/>
      <c r="P184" s="209"/>
      <c r="Q184" s="215"/>
      <c r="R184" s="209"/>
    </row>
    <row r="185" spans="1:18" ht="12" customHeight="1">
      <c r="A185" s="194"/>
      <c r="B185" s="865"/>
      <c r="C185" s="646"/>
      <c r="D185" s="647"/>
      <c r="E185" s="648"/>
      <c r="F185" s="876"/>
      <c r="G185" s="649" t="str">
        <f>IFERROR(VLOOKUP($O185,'別紙1-7(研修責任者教育担当者)'!$B$9:$C$13,2,0),"")</f>
        <v/>
      </c>
      <c r="H185" s="650" t="str">
        <f>IFERROR(VLOOKUP($P185,'別紙1-7(研修責任者教育担当者)'!$B$9:$C$13,2,0),"")</f>
        <v/>
      </c>
      <c r="I185" s="649" t="str">
        <f>IFERROR(VLOOKUP($Q185,'別紙1-7(研修責任者教育担当者)'!$B$18:$C$97,2,0),"")</f>
        <v/>
      </c>
      <c r="J185" s="650" t="str">
        <f>IFERROR(VLOOKUP($R185,'別紙1-7(研修責任者教育担当者)'!$B$18:$C$97,2,0),"")</f>
        <v/>
      </c>
      <c r="K185" s="878"/>
      <c r="L185" s="881"/>
      <c r="M185" s="881"/>
      <c r="N185" s="876"/>
      <c r="P185" s="210"/>
      <c r="Q185" s="216"/>
      <c r="R185" s="210"/>
    </row>
    <row r="186" spans="1:18" ht="12" customHeight="1">
      <c r="A186" s="194"/>
      <c r="B186" s="865"/>
      <c r="C186" s="211"/>
      <c r="D186" s="212"/>
      <c r="E186" s="648" t="s">
        <v>198</v>
      </c>
      <c r="F186" s="876"/>
      <c r="G186" s="649" t="str">
        <f>IFERROR(VLOOKUP($O186,'別紙1-7(研修責任者教育担当者)'!$B$9:$C$13,2,0),"")</f>
        <v/>
      </c>
      <c r="H186" s="650" t="str">
        <f>IFERROR(VLOOKUP($P186,'別紙1-7(研修責任者教育担当者)'!$B$9:$C$13,2,0),"")</f>
        <v/>
      </c>
      <c r="I186" s="649" t="str">
        <f>IFERROR(VLOOKUP($Q186,'別紙1-7(研修責任者教育担当者)'!$B$18:$C$97,2,0),"")</f>
        <v/>
      </c>
      <c r="J186" s="650" t="str">
        <f>IFERROR(VLOOKUP($R186,'別紙1-7(研修責任者教育担当者)'!$B$18:$C$97,2,0),"")</f>
        <v/>
      </c>
      <c r="K186" s="878"/>
      <c r="L186" s="881"/>
      <c r="M186" s="881"/>
      <c r="N186" s="876"/>
      <c r="P186" s="210"/>
      <c r="Q186" s="216"/>
      <c r="R186" s="210"/>
    </row>
    <row r="187" spans="1:18" ht="12" customHeight="1">
      <c r="A187" s="194"/>
      <c r="B187" s="866"/>
      <c r="C187" s="651"/>
      <c r="D187" s="652"/>
      <c r="E187" s="653"/>
      <c r="F187" s="877"/>
      <c r="G187" s="654" t="str">
        <f>IFERROR(VLOOKUP($O187,'別紙1-7(研修責任者教育担当者)'!$B$9:$C$13,2,0),"")</f>
        <v/>
      </c>
      <c r="H187" s="655" t="str">
        <f>IFERROR(VLOOKUP($P187,'別紙1-7(研修責任者教育担当者)'!$B$9:$C$13,2,0),"")</f>
        <v/>
      </c>
      <c r="I187" s="649" t="str">
        <f>IFERROR(VLOOKUP($Q187,'別紙1-7(研修責任者教育担当者)'!$B$18:$C$97,2,0),"")</f>
        <v/>
      </c>
      <c r="J187" s="650" t="str">
        <f>IFERROR(VLOOKUP($R187,'別紙1-7(研修責任者教育担当者)'!$B$18:$C$97,2,0),"")</f>
        <v/>
      </c>
      <c r="K187" s="879"/>
      <c r="L187" s="882"/>
      <c r="M187" s="882"/>
      <c r="N187" s="877"/>
      <c r="O187" s="213"/>
      <c r="P187" s="214"/>
      <c r="Q187" s="217"/>
      <c r="R187" s="214"/>
    </row>
    <row r="188" spans="1:18" ht="12" customHeight="1">
      <c r="A188" s="194"/>
      <c r="B188" s="864"/>
      <c r="C188" s="646"/>
      <c r="D188" s="647"/>
      <c r="E188" s="648"/>
      <c r="F188" s="875"/>
      <c r="G188" s="649" t="str">
        <f>IFERROR(VLOOKUP($O188,'別紙1-7(研修責任者教育担当者)'!$B$9:$C$13,2,0),"")</f>
        <v/>
      </c>
      <c r="H188" s="650" t="str">
        <f>IFERROR(VLOOKUP($P188,'別紙1-7(研修責任者教育担当者)'!$B$9:$C$13,2,0),"")</f>
        <v/>
      </c>
      <c r="I188" s="644" t="str">
        <f>IFERROR(VLOOKUP($Q188,'別紙1-7(研修責任者教育担当者)'!$B$18:$C$97,2,0),"")</f>
        <v/>
      </c>
      <c r="J188" s="645" t="str">
        <f>IFERROR(VLOOKUP($R188,'別紙1-7(研修責任者教育担当者)'!$B$18:$C$97,2,0),"")</f>
        <v/>
      </c>
      <c r="K188" s="878"/>
      <c r="L188" s="880"/>
      <c r="M188" s="880"/>
      <c r="N188" s="875"/>
      <c r="O188" s="208"/>
      <c r="P188" s="209"/>
      <c r="Q188" s="208"/>
      <c r="R188" s="209"/>
    </row>
    <row r="189" spans="1:18" ht="12" customHeight="1">
      <c r="A189" s="194"/>
      <c r="B189" s="865"/>
      <c r="C189" s="646"/>
      <c r="D189" s="647"/>
      <c r="E189" s="648"/>
      <c r="F189" s="876"/>
      <c r="G189" s="649" t="str">
        <f>IFERROR(VLOOKUP($O189,'別紙1-7(研修責任者教育担当者)'!$B$9:$C$13,2,0),"")</f>
        <v/>
      </c>
      <c r="H189" s="650" t="str">
        <f>IFERROR(VLOOKUP($P189,'別紙1-7(研修責任者教育担当者)'!$B$9:$C$13,2,0),"")</f>
        <v/>
      </c>
      <c r="I189" s="649" t="str">
        <f>IFERROR(VLOOKUP($Q189,'別紙1-7(研修責任者教育担当者)'!$B$18:$C$97,2,0),"")</f>
        <v/>
      </c>
      <c r="J189" s="650" t="str">
        <f>IFERROR(VLOOKUP($R189,'別紙1-7(研修責任者教育担当者)'!$B$18:$C$97,2,0),"")</f>
        <v/>
      </c>
      <c r="K189" s="878"/>
      <c r="L189" s="881"/>
      <c r="M189" s="881"/>
      <c r="N189" s="876"/>
      <c r="P189" s="210"/>
      <c r="R189" s="210"/>
    </row>
    <row r="190" spans="1:18" ht="12" customHeight="1">
      <c r="A190" s="194"/>
      <c r="B190" s="865"/>
      <c r="C190" s="211"/>
      <c r="D190" s="212"/>
      <c r="E190" s="648" t="s">
        <v>198</v>
      </c>
      <c r="F190" s="876"/>
      <c r="G190" s="649" t="str">
        <f>IFERROR(VLOOKUP($O190,'別紙1-7(研修責任者教育担当者)'!$B$9:$C$13,2,0),"")</f>
        <v/>
      </c>
      <c r="H190" s="650" t="str">
        <f>IFERROR(VLOOKUP($P190,'別紙1-7(研修責任者教育担当者)'!$B$9:$C$13,2,0),"")</f>
        <v/>
      </c>
      <c r="I190" s="649" t="str">
        <f>IFERROR(VLOOKUP($Q190,'別紙1-7(研修責任者教育担当者)'!$B$18:$C$97,2,0),"")</f>
        <v/>
      </c>
      <c r="J190" s="650" t="str">
        <f>IFERROR(VLOOKUP($R190,'別紙1-7(研修責任者教育担当者)'!$B$18:$C$97,2,0),"")</f>
        <v/>
      </c>
      <c r="K190" s="878"/>
      <c r="L190" s="881"/>
      <c r="M190" s="881"/>
      <c r="N190" s="876"/>
      <c r="P190" s="210"/>
      <c r="R190" s="210"/>
    </row>
    <row r="191" spans="1:18" ht="12" customHeight="1">
      <c r="A191" s="194"/>
      <c r="B191" s="866"/>
      <c r="C191" s="651"/>
      <c r="D191" s="652"/>
      <c r="E191" s="653"/>
      <c r="F191" s="877"/>
      <c r="G191" s="654" t="str">
        <f>IFERROR(VLOOKUP($O191,'別紙1-7(研修責任者教育担当者)'!$B$9:$C$13,2,0),"")</f>
        <v/>
      </c>
      <c r="H191" s="655" t="str">
        <f>IFERROR(VLOOKUP($P191,'別紙1-7(研修責任者教育担当者)'!$B$9:$C$13,2,0),"")</f>
        <v/>
      </c>
      <c r="I191" s="649" t="str">
        <f>IFERROR(VLOOKUP($Q191,'別紙1-7(研修責任者教育担当者)'!$B$18:$C$97,2,0),"")</f>
        <v/>
      </c>
      <c r="J191" s="650" t="str">
        <f>IFERROR(VLOOKUP($R191,'別紙1-7(研修責任者教育担当者)'!$B$18:$C$97,2,0),"")</f>
        <v/>
      </c>
      <c r="K191" s="879"/>
      <c r="L191" s="882"/>
      <c r="M191" s="882"/>
      <c r="N191" s="877"/>
      <c r="O191" s="213"/>
      <c r="P191" s="214"/>
      <c r="Q191" s="213"/>
      <c r="R191" s="214"/>
    </row>
    <row r="192" spans="1:18" ht="12" customHeight="1">
      <c r="A192" s="194"/>
      <c r="B192" s="864"/>
      <c r="C192" s="646"/>
      <c r="D192" s="647"/>
      <c r="E192" s="648"/>
      <c r="F192" s="875"/>
      <c r="G192" s="649" t="str">
        <f>IFERROR(VLOOKUP($O192,'別紙1-7(研修責任者教育担当者)'!$B$9:$C$13,2,0),"")</f>
        <v/>
      </c>
      <c r="H192" s="650" t="str">
        <f>IFERROR(VLOOKUP($P192,'別紙1-7(研修責任者教育担当者)'!$B$9:$C$13,2,0),"")</f>
        <v/>
      </c>
      <c r="I192" s="644" t="str">
        <f>IFERROR(VLOOKUP($Q192,'別紙1-7(研修責任者教育担当者)'!$B$18:$C$97,2,0),"")</f>
        <v/>
      </c>
      <c r="J192" s="645" t="str">
        <f>IFERROR(VLOOKUP($R192,'別紙1-7(研修責任者教育担当者)'!$B$18:$C$97,2,0),"")</f>
        <v/>
      </c>
      <c r="K192" s="878"/>
      <c r="L192" s="881"/>
      <c r="M192" s="881"/>
      <c r="N192" s="876"/>
      <c r="O192" s="208"/>
      <c r="P192" s="209"/>
      <c r="Q192" s="215"/>
      <c r="R192" s="209"/>
    </row>
    <row r="193" spans="1:19" ht="12" customHeight="1">
      <c r="A193" s="194"/>
      <c r="B193" s="865"/>
      <c r="C193" s="646"/>
      <c r="D193" s="647"/>
      <c r="E193" s="648"/>
      <c r="F193" s="876"/>
      <c r="G193" s="649" t="str">
        <f>IFERROR(VLOOKUP($O193,'別紙1-7(研修責任者教育担当者)'!$B$9:$C$13,2,0),"")</f>
        <v/>
      </c>
      <c r="H193" s="650" t="str">
        <f>IFERROR(VLOOKUP($P193,'別紙1-7(研修責任者教育担当者)'!$B$9:$C$13,2,0),"")</f>
        <v/>
      </c>
      <c r="I193" s="649" t="str">
        <f>IFERROR(VLOOKUP($Q193,'別紙1-7(研修責任者教育担当者)'!$B$18:$C$97,2,0),"")</f>
        <v/>
      </c>
      <c r="J193" s="650" t="str">
        <f>IFERROR(VLOOKUP($R193,'別紙1-7(研修責任者教育担当者)'!$B$18:$C$97,2,0),"")</f>
        <v/>
      </c>
      <c r="K193" s="878"/>
      <c r="L193" s="881"/>
      <c r="M193" s="881"/>
      <c r="N193" s="876"/>
      <c r="P193" s="210"/>
      <c r="Q193" s="216"/>
      <c r="R193" s="210"/>
    </row>
    <row r="194" spans="1:19" ht="12" customHeight="1">
      <c r="A194" s="194"/>
      <c r="B194" s="865"/>
      <c r="C194" s="211"/>
      <c r="D194" s="212"/>
      <c r="E194" s="648" t="s">
        <v>198</v>
      </c>
      <c r="F194" s="876"/>
      <c r="G194" s="649" t="str">
        <f>IFERROR(VLOOKUP($O194,'別紙1-7(研修責任者教育担当者)'!$B$9:$C$13,2,0),"")</f>
        <v/>
      </c>
      <c r="H194" s="650" t="str">
        <f>IFERROR(VLOOKUP($P194,'別紙1-7(研修責任者教育担当者)'!$B$9:$C$13,2,0),"")</f>
        <v/>
      </c>
      <c r="I194" s="649" t="str">
        <f>IFERROR(VLOOKUP($Q194,'別紙1-7(研修責任者教育担当者)'!$B$18:$C$97,2,0),"")</f>
        <v/>
      </c>
      <c r="J194" s="650" t="str">
        <f>IFERROR(VLOOKUP($R194,'別紙1-7(研修責任者教育担当者)'!$B$18:$C$97,2,0),"")</f>
        <v/>
      </c>
      <c r="K194" s="878"/>
      <c r="L194" s="881"/>
      <c r="M194" s="881"/>
      <c r="N194" s="876"/>
      <c r="P194" s="210"/>
      <c r="Q194" s="216"/>
      <c r="R194" s="210"/>
    </row>
    <row r="195" spans="1:19" ht="12" customHeight="1">
      <c r="A195" s="194"/>
      <c r="B195" s="866"/>
      <c r="C195" s="651"/>
      <c r="D195" s="652"/>
      <c r="E195" s="653"/>
      <c r="F195" s="877"/>
      <c r="G195" s="654" t="str">
        <f>IFERROR(VLOOKUP($O195,'別紙1-7(研修責任者教育担当者)'!$B$9:$C$13,2,0),"")</f>
        <v/>
      </c>
      <c r="H195" s="655" t="str">
        <f>IFERROR(VLOOKUP($P195,'別紙1-7(研修責任者教育担当者)'!$B$9:$C$13,2,0),"")</f>
        <v/>
      </c>
      <c r="I195" s="649" t="str">
        <f>IFERROR(VLOOKUP($Q195,'別紙1-7(研修責任者教育担当者)'!$B$18:$C$97,2,0),"")</f>
        <v/>
      </c>
      <c r="J195" s="650" t="str">
        <f>IFERROR(VLOOKUP($R195,'別紙1-7(研修責任者教育担当者)'!$B$18:$C$97,2,0),"")</f>
        <v/>
      </c>
      <c r="K195" s="879"/>
      <c r="L195" s="882"/>
      <c r="M195" s="882"/>
      <c r="N195" s="877"/>
      <c r="O195" s="213"/>
      <c r="P195" s="214"/>
      <c r="Q195" s="217"/>
      <c r="R195" s="214"/>
    </row>
    <row r="196" spans="1:19" ht="12" customHeight="1">
      <c r="A196" s="194"/>
      <c r="B196" s="864"/>
      <c r="C196" s="646"/>
      <c r="D196" s="647"/>
      <c r="E196" s="648"/>
      <c r="F196" s="875"/>
      <c r="G196" s="649" t="str">
        <f>IFERROR(VLOOKUP($O196,'別紙1-7(研修責任者教育担当者)'!$B$9:$C$13,2,0),"")</f>
        <v/>
      </c>
      <c r="H196" s="650" t="str">
        <f>IFERROR(VLOOKUP($P196,'別紙1-7(研修責任者教育担当者)'!$B$9:$C$13,2,0),"")</f>
        <v/>
      </c>
      <c r="I196" s="644" t="str">
        <f>IFERROR(VLOOKUP($Q196,'別紙1-7(研修責任者教育担当者)'!$B$18:$C$97,2,0),"")</f>
        <v/>
      </c>
      <c r="J196" s="645" t="str">
        <f>IFERROR(VLOOKUP($R196,'別紙1-7(研修責任者教育担当者)'!$B$18:$C$97,2,0),"")</f>
        <v/>
      </c>
      <c r="K196" s="878"/>
      <c r="L196" s="880"/>
      <c r="M196" s="880"/>
      <c r="N196" s="875"/>
      <c r="O196" s="208"/>
      <c r="P196" s="209"/>
      <c r="Q196" s="215"/>
      <c r="R196" s="209"/>
    </row>
    <row r="197" spans="1:19" ht="12" customHeight="1">
      <c r="A197" s="194"/>
      <c r="B197" s="865"/>
      <c r="C197" s="646"/>
      <c r="D197" s="647"/>
      <c r="E197" s="648"/>
      <c r="F197" s="876"/>
      <c r="G197" s="649" t="str">
        <f>IFERROR(VLOOKUP($O197,'別紙1-7(研修責任者教育担当者)'!$B$9:$C$13,2,0),"")</f>
        <v/>
      </c>
      <c r="H197" s="650" t="str">
        <f>IFERROR(VLOOKUP($P197,'別紙1-7(研修責任者教育担当者)'!$B$9:$C$13,2,0),"")</f>
        <v/>
      </c>
      <c r="I197" s="649" t="str">
        <f>IFERROR(VLOOKUP($Q197,'別紙1-7(研修責任者教育担当者)'!$B$18:$C$97,2,0),"")</f>
        <v/>
      </c>
      <c r="J197" s="650" t="str">
        <f>IFERROR(VLOOKUP($R197,'別紙1-7(研修責任者教育担当者)'!$B$18:$C$97,2,0),"")</f>
        <v/>
      </c>
      <c r="K197" s="878"/>
      <c r="L197" s="881"/>
      <c r="M197" s="881"/>
      <c r="N197" s="876"/>
      <c r="P197" s="210"/>
      <c r="Q197" s="216"/>
      <c r="R197" s="210"/>
      <c r="S197" s="194"/>
    </row>
    <row r="198" spans="1:19" ht="12" customHeight="1">
      <c r="A198" s="194"/>
      <c r="B198" s="865"/>
      <c r="C198" s="211"/>
      <c r="D198" s="212"/>
      <c r="E198" s="648" t="s">
        <v>198</v>
      </c>
      <c r="F198" s="876"/>
      <c r="G198" s="649" t="str">
        <f>IFERROR(VLOOKUP($O198,'別紙1-7(研修責任者教育担当者)'!$B$9:$C$13,2,0),"")</f>
        <v/>
      </c>
      <c r="H198" s="650" t="str">
        <f>IFERROR(VLOOKUP($P198,'別紙1-7(研修責任者教育担当者)'!$B$9:$C$13,2,0),"")</f>
        <v/>
      </c>
      <c r="I198" s="649" t="str">
        <f>IFERROR(VLOOKUP($Q198,'別紙1-7(研修責任者教育担当者)'!$B$18:$C$97,2,0),"")</f>
        <v/>
      </c>
      <c r="J198" s="650" t="str">
        <f>IFERROR(VLOOKUP($R198,'別紙1-7(研修責任者教育担当者)'!$B$18:$C$97,2,0),"")</f>
        <v/>
      </c>
      <c r="K198" s="878"/>
      <c r="L198" s="881"/>
      <c r="M198" s="881"/>
      <c r="N198" s="876"/>
      <c r="P198" s="210"/>
      <c r="Q198" s="216"/>
      <c r="R198" s="210"/>
      <c r="S198" s="194"/>
    </row>
    <row r="199" spans="1:19" ht="12" customHeight="1">
      <c r="A199" s="194"/>
      <c r="B199" s="866"/>
      <c r="C199" s="651"/>
      <c r="D199" s="652"/>
      <c r="E199" s="653"/>
      <c r="F199" s="877"/>
      <c r="G199" s="654" t="str">
        <f>IFERROR(VLOOKUP($O199,'別紙1-7(研修責任者教育担当者)'!$B$9:$C$13,2,0),"")</f>
        <v/>
      </c>
      <c r="H199" s="655" t="str">
        <f>IFERROR(VLOOKUP($P199,'別紙1-7(研修責任者教育担当者)'!$B$9:$C$13,2,0),"")</f>
        <v/>
      </c>
      <c r="I199" s="649" t="str">
        <f>IFERROR(VLOOKUP($Q199,'別紙1-7(研修責任者教育担当者)'!$B$18:$C$97,2,0),"")</f>
        <v/>
      </c>
      <c r="J199" s="650" t="str">
        <f>IFERROR(VLOOKUP($R199,'別紙1-7(研修責任者教育担当者)'!$B$18:$C$97,2,0),"")</f>
        <v/>
      </c>
      <c r="K199" s="879"/>
      <c r="L199" s="882"/>
      <c r="M199" s="882"/>
      <c r="N199" s="877"/>
      <c r="O199" s="213"/>
      <c r="P199" s="214"/>
      <c r="Q199" s="217"/>
      <c r="R199" s="214"/>
    </row>
    <row r="200" spans="1:19" ht="12" customHeight="1">
      <c r="A200" s="194"/>
      <c r="B200" s="864"/>
      <c r="C200" s="646"/>
      <c r="D200" s="647"/>
      <c r="E200" s="648"/>
      <c r="F200" s="875"/>
      <c r="G200" s="649" t="str">
        <f>IFERROR(VLOOKUP($O200,'別紙1-7(研修責任者教育担当者)'!$B$9:$C$13,2,0),"")</f>
        <v/>
      </c>
      <c r="H200" s="650" t="str">
        <f>IFERROR(VLOOKUP($P200,'別紙1-7(研修責任者教育担当者)'!$B$9:$C$13,2,0),"")</f>
        <v/>
      </c>
      <c r="I200" s="644" t="str">
        <f>IFERROR(VLOOKUP($Q200,'別紙1-7(研修責任者教育担当者)'!$B$18:$C$97,2,0),"")</f>
        <v/>
      </c>
      <c r="J200" s="645" t="str">
        <f>IFERROR(VLOOKUP($R200,'別紙1-7(研修責任者教育担当者)'!$B$18:$C$97,2,0),"")</f>
        <v/>
      </c>
      <c r="K200" s="878"/>
      <c r="L200" s="880"/>
      <c r="M200" s="881"/>
      <c r="N200" s="876"/>
      <c r="O200" s="208"/>
      <c r="P200" s="209"/>
      <c r="Q200" s="215"/>
      <c r="R200" s="209"/>
    </row>
    <row r="201" spans="1:19" ht="12" customHeight="1">
      <c r="A201" s="194"/>
      <c r="B201" s="865"/>
      <c r="C201" s="646"/>
      <c r="D201" s="647"/>
      <c r="E201" s="648"/>
      <c r="F201" s="876"/>
      <c r="G201" s="649" t="str">
        <f>IFERROR(VLOOKUP($O201,'別紙1-7(研修責任者教育担当者)'!$B$9:$C$13,2,0),"")</f>
        <v/>
      </c>
      <c r="H201" s="650" t="str">
        <f>IFERROR(VLOOKUP($P201,'別紙1-7(研修責任者教育担当者)'!$B$9:$C$13,2,0),"")</f>
        <v/>
      </c>
      <c r="I201" s="649" t="str">
        <f>IFERROR(VLOOKUP($Q201,'別紙1-7(研修責任者教育担当者)'!$B$18:$C$97,2,0),"")</f>
        <v/>
      </c>
      <c r="J201" s="650" t="str">
        <f>IFERROR(VLOOKUP($R201,'別紙1-7(研修責任者教育担当者)'!$B$18:$C$97,2,0),"")</f>
        <v/>
      </c>
      <c r="K201" s="878"/>
      <c r="L201" s="881"/>
      <c r="M201" s="881"/>
      <c r="N201" s="876"/>
      <c r="P201" s="210"/>
      <c r="Q201" s="216"/>
      <c r="R201" s="210"/>
    </row>
    <row r="202" spans="1:19" ht="12" customHeight="1">
      <c r="A202" s="194"/>
      <c r="B202" s="865"/>
      <c r="C202" s="211"/>
      <c r="D202" s="212"/>
      <c r="E202" s="648" t="s">
        <v>198</v>
      </c>
      <c r="F202" s="876"/>
      <c r="G202" s="649" t="str">
        <f>IFERROR(VLOOKUP($O202,'別紙1-7(研修責任者教育担当者)'!$B$9:$C$13,2,0),"")</f>
        <v/>
      </c>
      <c r="H202" s="650" t="str">
        <f>IFERROR(VLOOKUP($P202,'別紙1-7(研修責任者教育担当者)'!$B$9:$C$13,2,0),"")</f>
        <v/>
      </c>
      <c r="I202" s="649" t="str">
        <f>IFERROR(VLOOKUP($Q202,'別紙1-7(研修責任者教育担当者)'!$B$18:$C$97,2,0),"")</f>
        <v/>
      </c>
      <c r="J202" s="650" t="str">
        <f>IFERROR(VLOOKUP($R202,'別紙1-7(研修責任者教育担当者)'!$B$18:$C$97,2,0),"")</f>
        <v/>
      </c>
      <c r="K202" s="878"/>
      <c r="L202" s="881"/>
      <c r="M202" s="881"/>
      <c r="N202" s="876"/>
      <c r="P202" s="210"/>
      <c r="Q202" s="216"/>
      <c r="R202" s="210"/>
    </row>
    <row r="203" spans="1:19" ht="12" customHeight="1">
      <c r="A203" s="194"/>
      <c r="B203" s="866"/>
      <c r="C203" s="651"/>
      <c r="D203" s="652"/>
      <c r="E203" s="653"/>
      <c r="F203" s="877"/>
      <c r="G203" s="654" t="str">
        <f>IFERROR(VLOOKUP($O203,'別紙1-7(研修責任者教育担当者)'!$B$9:$C$13,2,0),"")</f>
        <v/>
      </c>
      <c r="H203" s="655" t="str">
        <f>IFERROR(VLOOKUP($P203,'別紙1-7(研修責任者教育担当者)'!$B$9:$C$13,2,0),"")</f>
        <v/>
      </c>
      <c r="I203" s="649" t="str">
        <f>IFERROR(VLOOKUP($Q203,'別紙1-7(研修責任者教育担当者)'!$B$18:$C$97,2,0),"")</f>
        <v/>
      </c>
      <c r="J203" s="650" t="str">
        <f>IFERROR(VLOOKUP($R203,'別紙1-7(研修責任者教育担当者)'!$B$18:$C$97,2,0),"")</f>
        <v/>
      </c>
      <c r="K203" s="879"/>
      <c r="L203" s="882"/>
      <c r="M203" s="882"/>
      <c r="N203" s="877"/>
      <c r="O203" s="213"/>
      <c r="P203" s="214"/>
      <c r="Q203" s="217"/>
      <c r="R203" s="214"/>
    </row>
    <row r="204" spans="1:19" ht="12" customHeight="1">
      <c r="A204" s="194"/>
      <c r="B204" s="864"/>
      <c r="C204" s="641"/>
      <c r="D204" s="642"/>
      <c r="E204" s="643"/>
      <c r="F204" s="875"/>
      <c r="G204" s="644" t="str">
        <f>IFERROR(VLOOKUP($O204,'別紙1-7(研修責任者教育担当者)'!$B$9:$C$13,2,0),"")</f>
        <v/>
      </c>
      <c r="H204" s="645" t="str">
        <f>IFERROR(VLOOKUP($P204,'別紙1-7(研修責任者教育担当者)'!$B$9:$C$13,2,0),"")</f>
        <v/>
      </c>
      <c r="I204" s="644" t="str">
        <f>IFERROR(VLOOKUP($Q204,'別紙1-7(研修責任者教育担当者)'!$B$18:$C$97,2,0),"")</f>
        <v/>
      </c>
      <c r="J204" s="645" t="str">
        <f>IFERROR(VLOOKUP($R204,'別紙1-7(研修責任者教育担当者)'!$B$18:$C$97,2,0),"")</f>
        <v/>
      </c>
      <c r="K204" s="878"/>
      <c r="L204" s="881"/>
      <c r="M204" s="880"/>
      <c r="N204" s="875"/>
      <c r="O204" s="208"/>
      <c r="P204" s="209"/>
      <c r="Q204" s="215"/>
      <c r="R204" s="209"/>
    </row>
    <row r="205" spans="1:19" ht="12" customHeight="1">
      <c r="A205" s="194"/>
      <c r="B205" s="865"/>
      <c r="C205" s="646"/>
      <c r="D205" s="647"/>
      <c r="E205" s="648"/>
      <c r="F205" s="876"/>
      <c r="G205" s="649" t="str">
        <f>IFERROR(VLOOKUP($O205,'別紙1-7(研修責任者教育担当者)'!$B$9:$C$13,2,0),"")</f>
        <v/>
      </c>
      <c r="H205" s="650" t="str">
        <f>IFERROR(VLOOKUP($P205,'別紙1-7(研修責任者教育担当者)'!$B$9:$C$13,2,0),"")</f>
        <v/>
      </c>
      <c r="I205" s="649" t="str">
        <f>IFERROR(VLOOKUP($Q205,'別紙1-7(研修責任者教育担当者)'!$B$18:$C$97,2,0),"")</f>
        <v/>
      </c>
      <c r="J205" s="650" t="str">
        <f>IFERROR(VLOOKUP($R205,'別紙1-7(研修責任者教育担当者)'!$B$18:$C$97,2,0),"")</f>
        <v/>
      </c>
      <c r="K205" s="878"/>
      <c r="L205" s="881"/>
      <c r="M205" s="881"/>
      <c r="N205" s="876"/>
      <c r="P205" s="210"/>
      <c r="Q205" s="216"/>
      <c r="R205" s="210"/>
    </row>
    <row r="206" spans="1:19" ht="12" customHeight="1">
      <c r="A206" s="194"/>
      <c r="B206" s="865"/>
      <c r="C206" s="211"/>
      <c r="D206" s="212"/>
      <c r="E206" s="648" t="s">
        <v>198</v>
      </c>
      <c r="F206" s="876"/>
      <c r="G206" s="649" t="str">
        <f>IFERROR(VLOOKUP($O206,'別紙1-7(研修責任者教育担当者)'!$B$9:$C$13,2,0),"")</f>
        <v/>
      </c>
      <c r="H206" s="650" t="str">
        <f>IFERROR(VLOOKUP($P206,'別紙1-7(研修責任者教育担当者)'!$B$9:$C$13,2,0),"")</f>
        <v/>
      </c>
      <c r="I206" s="649" t="str">
        <f>IFERROR(VLOOKUP($Q206,'別紙1-7(研修責任者教育担当者)'!$B$18:$C$97,2,0),"")</f>
        <v/>
      </c>
      <c r="J206" s="650" t="str">
        <f>IFERROR(VLOOKUP($R206,'別紙1-7(研修責任者教育担当者)'!$B$18:$C$97,2,0),"")</f>
        <v/>
      </c>
      <c r="K206" s="878"/>
      <c r="L206" s="881"/>
      <c r="M206" s="881"/>
      <c r="N206" s="876"/>
      <c r="P206" s="210"/>
      <c r="Q206" s="216"/>
      <c r="R206" s="210"/>
    </row>
    <row r="207" spans="1:19" ht="12" customHeight="1">
      <c r="A207" s="194"/>
      <c r="B207" s="866"/>
      <c r="C207" s="651"/>
      <c r="D207" s="652"/>
      <c r="E207" s="653"/>
      <c r="F207" s="877"/>
      <c r="G207" s="654" t="str">
        <f>IFERROR(VLOOKUP($O207,'別紙1-7(研修責任者教育担当者)'!$B$9:$C$13,2,0),"")</f>
        <v/>
      </c>
      <c r="H207" s="655" t="str">
        <f>IFERROR(VLOOKUP($P207,'別紙1-7(研修責任者教育担当者)'!$B$9:$C$13,2,0),"")</f>
        <v/>
      </c>
      <c r="I207" s="654" t="str">
        <f>IFERROR(VLOOKUP($Q207,'別紙1-7(研修責任者教育担当者)'!$B$18:$C$97,2,0),"")</f>
        <v/>
      </c>
      <c r="J207" s="655" t="str">
        <f>IFERROR(VLOOKUP($R207,'別紙1-7(研修責任者教育担当者)'!$B$18:$C$97,2,0),"")</f>
        <v/>
      </c>
      <c r="K207" s="879"/>
      <c r="L207" s="882"/>
      <c r="M207" s="882"/>
      <c r="N207" s="877"/>
      <c r="O207" s="213"/>
      <c r="P207" s="214"/>
      <c r="Q207" s="217"/>
      <c r="R207" s="214"/>
    </row>
    <row r="208" spans="1:19" ht="12" customHeight="1">
      <c r="A208" s="194"/>
      <c r="B208" s="864"/>
      <c r="C208" s="641"/>
      <c r="D208" s="647"/>
      <c r="E208" s="648"/>
      <c r="F208" s="875"/>
      <c r="G208" s="649" t="str">
        <f>IFERROR(VLOOKUP($O208,'別紙1-7(研修責任者教育担当者)'!$B$9:$C$13,2,0),"")</f>
        <v/>
      </c>
      <c r="H208" s="650" t="str">
        <f>IFERROR(VLOOKUP($P208,'別紙1-7(研修責任者教育担当者)'!$B$9:$C$13,2,0),"")</f>
        <v/>
      </c>
      <c r="I208" s="644" t="str">
        <f>IFERROR(VLOOKUP($Q208,'別紙1-7(研修責任者教育担当者)'!$B$18:$C$97,2,0),"")</f>
        <v/>
      </c>
      <c r="J208" s="645" t="str">
        <f>IFERROR(VLOOKUP($R208,'別紙1-7(研修責任者教育担当者)'!$B$18:$C$97,2,0),"")</f>
        <v/>
      </c>
      <c r="K208" s="878"/>
      <c r="L208" s="880"/>
      <c r="M208" s="881"/>
      <c r="N208" s="875"/>
      <c r="O208" s="208"/>
      <c r="P208" s="209"/>
      <c r="Q208" s="215"/>
      <c r="R208" s="209"/>
    </row>
    <row r="209" spans="1:18" ht="12" customHeight="1">
      <c r="A209" s="194"/>
      <c r="B209" s="865"/>
      <c r="C209" s="646"/>
      <c r="D209" s="647"/>
      <c r="E209" s="648"/>
      <c r="F209" s="876"/>
      <c r="G209" s="649" t="str">
        <f>IFERROR(VLOOKUP($O209,'別紙1-7(研修責任者教育担当者)'!$B$9:$C$13,2,0),"")</f>
        <v/>
      </c>
      <c r="H209" s="650" t="str">
        <f>IFERROR(VLOOKUP($P209,'別紙1-7(研修責任者教育担当者)'!$B$9:$C$13,2,0),"")</f>
        <v/>
      </c>
      <c r="I209" s="649" t="str">
        <f>IFERROR(VLOOKUP($Q209,'別紙1-7(研修責任者教育担当者)'!$B$18:$C$97,2,0),"")</f>
        <v/>
      </c>
      <c r="J209" s="650" t="str">
        <f>IFERROR(VLOOKUP($R209,'別紙1-7(研修責任者教育担当者)'!$B$18:$C$97,2,0),"")</f>
        <v/>
      </c>
      <c r="K209" s="878"/>
      <c r="L209" s="881"/>
      <c r="M209" s="881"/>
      <c r="N209" s="876"/>
      <c r="P209" s="210"/>
      <c r="Q209" s="216"/>
      <c r="R209" s="210"/>
    </row>
    <row r="210" spans="1:18" ht="12" customHeight="1">
      <c r="A210" s="194"/>
      <c r="B210" s="865"/>
      <c r="C210" s="211"/>
      <c r="D210" s="212"/>
      <c r="E210" s="648" t="s">
        <v>198</v>
      </c>
      <c r="F210" s="876"/>
      <c r="G210" s="649" t="str">
        <f>IFERROR(VLOOKUP($O210,'別紙1-7(研修責任者教育担当者)'!$B$9:$C$13,2,0),"")</f>
        <v/>
      </c>
      <c r="H210" s="650" t="str">
        <f>IFERROR(VLOOKUP($P210,'別紙1-7(研修責任者教育担当者)'!$B$9:$C$13,2,0),"")</f>
        <v/>
      </c>
      <c r="I210" s="649" t="str">
        <f>IFERROR(VLOOKUP($Q210,'別紙1-7(研修責任者教育担当者)'!$B$18:$C$97,2,0),"")</f>
        <v/>
      </c>
      <c r="J210" s="650" t="str">
        <f>IFERROR(VLOOKUP($R210,'別紙1-7(研修責任者教育担当者)'!$B$18:$C$97,2,0),"")</f>
        <v/>
      </c>
      <c r="K210" s="878"/>
      <c r="L210" s="881"/>
      <c r="M210" s="881"/>
      <c r="N210" s="876"/>
      <c r="P210" s="210"/>
      <c r="Q210" s="216"/>
      <c r="R210" s="210"/>
    </row>
    <row r="211" spans="1:18" ht="12" customHeight="1">
      <c r="A211" s="194"/>
      <c r="B211" s="866"/>
      <c r="C211" s="651"/>
      <c r="D211" s="652"/>
      <c r="E211" s="653"/>
      <c r="F211" s="877"/>
      <c r="G211" s="654" t="str">
        <f>IFERROR(VLOOKUP($O211,'別紙1-7(研修責任者教育担当者)'!$B$9:$C$13,2,0),"")</f>
        <v/>
      </c>
      <c r="H211" s="655" t="str">
        <f>IFERROR(VLOOKUP($P211,'別紙1-7(研修責任者教育担当者)'!$B$9:$C$13,2,0),"")</f>
        <v/>
      </c>
      <c r="I211" s="649" t="str">
        <f>IFERROR(VLOOKUP($Q211,'別紙1-7(研修責任者教育担当者)'!$B$18:$C$97,2,0),"")</f>
        <v/>
      </c>
      <c r="J211" s="650" t="str">
        <f>IFERROR(VLOOKUP($R211,'別紙1-7(研修責任者教育担当者)'!$B$18:$C$97,2,0),"")</f>
        <v/>
      </c>
      <c r="K211" s="879"/>
      <c r="L211" s="882"/>
      <c r="M211" s="882"/>
      <c r="N211" s="877"/>
      <c r="O211" s="213"/>
      <c r="P211" s="214"/>
      <c r="Q211" s="217"/>
      <c r="R211" s="214"/>
    </row>
    <row r="212" spans="1:18" ht="12" customHeight="1">
      <c r="A212" s="194"/>
      <c r="B212" s="864"/>
      <c r="C212" s="646"/>
      <c r="D212" s="647"/>
      <c r="E212" s="648"/>
      <c r="F212" s="875"/>
      <c r="G212" s="649" t="str">
        <f>IFERROR(VLOOKUP($O212,'別紙1-7(研修責任者教育担当者)'!$B$9:$C$13,2,0),"")</f>
        <v/>
      </c>
      <c r="H212" s="650" t="str">
        <f>IFERROR(VLOOKUP($P212,'別紙1-7(研修責任者教育担当者)'!$B$9:$C$13,2,0),"")</f>
        <v/>
      </c>
      <c r="I212" s="644" t="str">
        <f>IFERROR(VLOOKUP($Q212,'別紙1-7(研修責任者教育担当者)'!$B$18:$C$97,2,0),"")</f>
        <v/>
      </c>
      <c r="J212" s="645" t="str">
        <f>IFERROR(VLOOKUP($R212,'別紙1-7(研修責任者教育担当者)'!$B$18:$C$97,2,0),"")</f>
        <v/>
      </c>
      <c r="K212" s="878"/>
      <c r="L212" s="881"/>
      <c r="M212" s="880"/>
      <c r="N212" s="875"/>
      <c r="O212" s="208"/>
      <c r="P212" s="209"/>
      <c r="Q212" s="215"/>
      <c r="R212" s="209"/>
    </row>
    <row r="213" spans="1:18" ht="12" customHeight="1">
      <c r="A213" s="194"/>
      <c r="B213" s="865"/>
      <c r="C213" s="646"/>
      <c r="D213" s="647"/>
      <c r="E213" s="648"/>
      <c r="F213" s="876"/>
      <c r="G213" s="649" t="str">
        <f>IFERROR(VLOOKUP($O213,'別紙1-7(研修責任者教育担当者)'!$B$9:$C$13,2,0),"")</f>
        <v/>
      </c>
      <c r="H213" s="650" t="str">
        <f>IFERROR(VLOOKUP($P213,'別紙1-7(研修責任者教育担当者)'!$B$9:$C$13,2,0),"")</f>
        <v/>
      </c>
      <c r="I213" s="649" t="str">
        <f>IFERROR(VLOOKUP($Q213,'別紙1-7(研修責任者教育担当者)'!$B$18:$C$97,2,0),"")</f>
        <v/>
      </c>
      <c r="J213" s="650" t="str">
        <f>IFERROR(VLOOKUP($R213,'別紙1-7(研修責任者教育担当者)'!$B$18:$C$97,2,0),"")</f>
        <v/>
      </c>
      <c r="K213" s="878"/>
      <c r="L213" s="881"/>
      <c r="M213" s="881"/>
      <c r="N213" s="876"/>
      <c r="P213" s="210"/>
      <c r="Q213" s="216"/>
      <c r="R213" s="210"/>
    </row>
    <row r="214" spans="1:18" ht="12" customHeight="1">
      <c r="A214" s="194"/>
      <c r="B214" s="865"/>
      <c r="C214" s="211"/>
      <c r="D214" s="212"/>
      <c r="E214" s="648" t="s">
        <v>198</v>
      </c>
      <c r="F214" s="876"/>
      <c r="G214" s="649" t="str">
        <f>IFERROR(VLOOKUP($O214,'別紙1-7(研修責任者教育担当者)'!$B$9:$C$13,2,0),"")</f>
        <v/>
      </c>
      <c r="H214" s="650" t="str">
        <f>IFERROR(VLOOKUP($P214,'別紙1-7(研修責任者教育担当者)'!$B$9:$C$13,2,0),"")</f>
        <v/>
      </c>
      <c r="I214" s="649" t="str">
        <f>IFERROR(VLOOKUP($Q214,'別紙1-7(研修責任者教育担当者)'!$B$18:$C$97,2,0),"")</f>
        <v/>
      </c>
      <c r="J214" s="650" t="str">
        <f>IFERROR(VLOOKUP($R214,'別紙1-7(研修責任者教育担当者)'!$B$18:$C$97,2,0),"")</f>
        <v/>
      </c>
      <c r="K214" s="878"/>
      <c r="L214" s="881"/>
      <c r="M214" s="881"/>
      <c r="N214" s="876"/>
      <c r="P214" s="210"/>
      <c r="Q214" s="216"/>
      <c r="R214" s="210"/>
    </row>
    <row r="215" spans="1:18" ht="12" customHeight="1">
      <c r="A215" s="194"/>
      <c r="B215" s="866"/>
      <c r="C215" s="651"/>
      <c r="D215" s="652"/>
      <c r="E215" s="653"/>
      <c r="F215" s="877"/>
      <c r="G215" s="654" t="str">
        <f>IFERROR(VLOOKUP($O215,'別紙1-7(研修責任者教育担当者)'!$B$9:$C$13,2,0),"")</f>
        <v/>
      </c>
      <c r="H215" s="655" t="str">
        <f>IFERROR(VLOOKUP($P215,'別紙1-7(研修責任者教育担当者)'!$B$9:$C$13,2,0),"")</f>
        <v/>
      </c>
      <c r="I215" s="649" t="str">
        <f>IFERROR(VLOOKUP($Q215,'別紙1-7(研修責任者教育担当者)'!$B$18:$C$97,2,0),"")</f>
        <v/>
      </c>
      <c r="J215" s="650" t="str">
        <f>IFERROR(VLOOKUP($R215,'別紙1-7(研修責任者教育担当者)'!$B$18:$C$97,2,0),"")</f>
        <v/>
      </c>
      <c r="K215" s="879"/>
      <c r="L215" s="882"/>
      <c r="M215" s="882"/>
      <c r="N215" s="877"/>
      <c r="O215" s="213"/>
      <c r="P215" s="214"/>
      <c r="Q215" s="217"/>
      <c r="R215" s="214"/>
    </row>
    <row r="216" spans="1:18" ht="12" customHeight="1">
      <c r="A216" s="194"/>
      <c r="B216" s="864"/>
      <c r="C216" s="646"/>
      <c r="D216" s="647"/>
      <c r="E216" s="648"/>
      <c r="F216" s="875"/>
      <c r="G216" s="649" t="str">
        <f>IFERROR(VLOOKUP($O216,'別紙1-7(研修責任者教育担当者)'!$B$9:$C$13,2,0),"")</f>
        <v/>
      </c>
      <c r="H216" s="650" t="str">
        <f>IFERROR(VLOOKUP($P216,'別紙1-7(研修責任者教育担当者)'!$B$9:$C$13,2,0),"")</f>
        <v/>
      </c>
      <c r="I216" s="644" t="str">
        <f>IFERROR(VLOOKUP($Q216,'別紙1-7(研修責任者教育担当者)'!$B$18:$C$97,2,0),"")</f>
        <v/>
      </c>
      <c r="J216" s="645" t="str">
        <f>IFERROR(VLOOKUP($R216,'別紙1-7(研修責任者教育担当者)'!$B$18:$C$97,2,0),"")</f>
        <v/>
      </c>
      <c r="K216" s="878"/>
      <c r="L216" s="880"/>
      <c r="M216" s="881"/>
      <c r="N216" s="876"/>
      <c r="O216" s="208"/>
      <c r="P216" s="209"/>
      <c r="Q216" s="215"/>
      <c r="R216" s="209"/>
    </row>
    <row r="217" spans="1:18" ht="12" customHeight="1">
      <c r="A217" s="194"/>
      <c r="B217" s="865"/>
      <c r="C217" s="646"/>
      <c r="D217" s="647"/>
      <c r="E217" s="648"/>
      <c r="F217" s="876"/>
      <c r="G217" s="649" t="str">
        <f>IFERROR(VLOOKUP($O217,'別紙1-7(研修責任者教育担当者)'!$B$9:$C$13,2,0),"")</f>
        <v/>
      </c>
      <c r="H217" s="650" t="str">
        <f>IFERROR(VLOOKUP($P217,'別紙1-7(研修責任者教育担当者)'!$B$9:$C$13,2,0),"")</f>
        <v/>
      </c>
      <c r="I217" s="649" t="str">
        <f>IFERROR(VLOOKUP($Q217,'別紙1-7(研修責任者教育担当者)'!$B$18:$C$97,2,0),"")</f>
        <v/>
      </c>
      <c r="J217" s="650" t="str">
        <f>IFERROR(VLOOKUP($R217,'別紙1-7(研修責任者教育担当者)'!$B$18:$C$97,2,0),"")</f>
        <v/>
      </c>
      <c r="K217" s="878"/>
      <c r="L217" s="881"/>
      <c r="M217" s="881"/>
      <c r="N217" s="876"/>
      <c r="P217" s="210"/>
      <c r="Q217" s="216"/>
      <c r="R217" s="210"/>
    </row>
    <row r="218" spans="1:18" ht="12" customHeight="1">
      <c r="A218" s="194"/>
      <c r="B218" s="865"/>
      <c r="C218" s="211"/>
      <c r="D218" s="212"/>
      <c r="E218" s="648" t="s">
        <v>198</v>
      </c>
      <c r="F218" s="876"/>
      <c r="G218" s="649" t="str">
        <f>IFERROR(VLOOKUP($O218,'別紙1-7(研修責任者教育担当者)'!$B$9:$C$13,2,0),"")</f>
        <v/>
      </c>
      <c r="H218" s="650" t="str">
        <f>IFERROR(VLOOKUP($P218,'別紙1-7(研修責任者教育担当者)'!$B$9:$C$13,2,0),"")</f>
        <v/>
      </c>
      <c r="I218" s="649" t="str">
        <f>IFERROR(VLOOKUP($Q218,'別紙1-7(研修責任者教育担当者)'!$B$18:$C$97,2,0),"")</f>
        <v/>
      </c>
      <c r="J218" s="650" t="str">
        <f>IFERROR(VLOOKUP($R218,'別紙1-7(研修責任者教育担当者)'!$B$18:$C$97,2,0),"")</f>
        <v/>
      </c>
      <c r="K218" s="878"/>
      <c r="L218" s="881"/>
      <c r="M218" s="881"/>
      <c r="N218" s="876"/>
      <c r="P218" s="210"/>
      <c r="Q218" s="216"/>
      <c r="R218" s="210"/>
    </row>
    <row r="219" spans="1:18" ht="12" customHeight="1">
      <c r="A219" s="194"/>
      <c r="B219" s="866"/>
      <c r="C219" s="651"/>
      <c r="D219" s="652"/>
      <c r="E219" s="653"/>
      <c r="F219" s="877"/>
      <c r="G219" s="654" t="str">
        <f>IFERROR(VLOOKUP($O219,'別紙1-7(研修責任者教育担当者)'!$B$9:$C$13,2,0),"")</f>
        <v/>
      </c>
      <c r="H219" s="655" t="str">
        <f>IFERROR(VLOOKUP($P219,'別紙1-7(研修責任者教育担当者)'!$B$9:$C$13,2,0),"")</f>
        <v/>
      </c>
      <c r="I219" s="649" t="str">
        <f>IFERROR(VLOOKUP($Q219,'別紙1-7(研修責任者教育担当者)'!$B$18:$C$97,2,0),"")</f>
        <v/>
      </c>
      <c r="J219" s="650" t="str">
        <f>IFERROR(VLOOKUP($R219,'別紙1-7(研修責任者教育担当者)'!$B$18:$C$97,2,0),"")</f>
        <v/>
      </c>
      <c r="K219" s="879"/>
      <c r="L219" s="882"/>
      <c r="M219" s="882"/>
      <c r="N219" s="877"/>
      <c r="O219" s="213"/>
      <c r="P219" s="214"/>
      <c r="Q219" s="217"/>
      <c r="R219" s="214"/>
    </row>
    <row r="220" spans="1:18" ht="12" customHeight="1">
      <c r="A220" s="194"/>
      <c r="B220" s="864"/>
      <c r="C220" s="646"/>
      <c r="D220" s="647"/>
      <c r="E220" s="648"/>
      <c r="F220" s="875"/>
      <c r="G220" s="649" t="str">
        <f>IFERROR(VLOOKUP($O220,'別紙1-7(研修責任者教育担当者)'!$B$9:$C$13,2,0),"")</f>
        <v/>
      </c>
      <c r="H220" s="650" t="str">
        <f>IFERROR(VLOOKUP($P220,'別紙1-7(研修責任者教育担当者)'!$B$9:$C$13,2,0),"")</f>
        <v/>
      </c>
      <c r="I220" s="644" t="str">
        <f>IFERROR(VLOOKUP($Q220,'別紙1-7(研修責任者教育担当者)'!$B$18:$C$97,2,0),"")</f>
        <v/>
      </c>
      <c r="J220" s="645" t="str">
        <f>IFERROR(VLOOKUP($R220,'別紙1-7(研修責任者教育担当者)'!$B$18:$C$97,2,0),"")</f>
        <v/>
      </c>
      <c r="K220" s="878"/>
      <c r="L220" s="880"/>
      <c r="M220" s="880"/>
      <c r="N220" s="875"/>
      <c r="O220" s="208"/>
      <c r="P220" s="209"/>
      <c r="Q220" s="215"/>
      <c r="R220" s="209"/>
    </row>
    <row r="221" spans="1:18" ht="12" customHeight="1">
      <c r="A221" s="194"/>
      <c r="B221" s="865"/>
      <c r="C221" s="646"/>
      <c r="D221" s="647"/>
      <c r="E221" s="648"/>
      <c r="F221" s="876"/>
      <c r="G221" s="649" t="str">
        <f>IFERROR(VLOOKUP($O221,'別紙1-7(研修責任者教育担当者)'!$B$9:$C$13,2,0),"")</f>
        <v/>
      </c>
      <c r="H221" s="650" t="str">
        <f>IFERROR(VLOOKUP($P221,'別紙1-7(研修責任者教育担当者)'!$B$9:$C$13,2,0),"")</f>
        <v/>
      </c>
      <c r="I221" s="649" t="str">
        <f>IFERROR(VLOOKUP($Q221,'別紙1-7(研修責任者教育担当者)'!$B$18:$C$97,2,0),"")</f>
        <v/>
      </c>
      <c r="J221" s="650" t="str">
        <f>IFERROR(VLOOKUP($R221,'別紙1-7(研修責任者教育担当者)'!$B$18:$C$97,2,0),"")</f>
        <v/>
      </c>
      <c r="K221" s="878"/>
      <c r="L221" s="881"/>
      <c r="M221" s="881"/>
      <c r="N221" s="876"/>
      <c r="P221" s="210"/>
      <c r="Q221" s="216"/>
      <c r="R221" s="210"/>
    </row>
    <row r="222" spans="1:18" ht="12" customHeight="1">
      <c r="A222" s="194"/>
      <c r="B222" s="865"/>
      <c r="C222" s="211"/>
      <c r="D222" s="212"/>
      <c r="E222" s="648" t="s">
        <v>198</v>
      </c>
      <c r="F222" s="876"/>
      <c r="G222" s="649" t="str">
        <f>IFERROR(VLOOKUP($O222,'別紙1-7(研修責任者教育担当者)'!$B$9:$C$13,2,0),"")</f>
        <v/>
      </c>
      <c r="H222" s="650" t="str">
        <f>IFERROR(VLOOKUP($P222,'別紙1-7(研修責任者教育担当者)'!$B$9:$C$13,2,0),"")</f>
        <v/>
      </c>
      <c r="I222" s="649" t="str">
        <f>IFERROR(VLOOKUP($Q222,'別紙1-7(研修責任者教育担当者)'!$B$18:$C$97,2,0),"")</f>
        <v/>
      </c>
      <c r="J222" s="650" t="str">
        <f>IFERROR(VLOOKUP($R222,'別紙1-7(研修責任者教育担当者)'!$B$18:$C$97,2,0),"")</f>
        <v/>
      </c>
      <c r="K222" s="878"/>
      <c r="L222" s="881"/>
      <c r="M222" s="881"/>
      <c r="N222" s="876"/>
      <c r="P222" s="210"/>
      <c r="Q222" s="216"/>
      <c r="R222" s="210"/>
    </row>
    <row r="223" spans="1:18" ht="12" customHeight="1">
      <c r="A223" s="194"/>
      <c r="B223" s="866"/>
      <c r="C223" s="651"/>
      <c r="D223" s="652"/>
      <c r="E223" s="653"/>
      <c r="F223" s="877"/>
      <c r="G223" s="654" t="str">
        <f>IFERROR(VLOOKUP($O223,'別紙1-7(研修責任者教育担当者)'!$B$9:$C$13,2,0),"")</f>
        <v/>
      </c>
      <c r="H223" s="655" t="str">
        <f>IFERROR(VLOOKUP($P223,'別紙1-7(研修責任者教育担当者)'!$B$9:$C$13,2,0),"")</f>
        <v/>
      </c>
      <c r="I223" s="649" t="str">
        <f>IFERROR(VLOOKUP($Q223,'別紙1-7(研修責任者教育担当者)'!$B$18:$C$97,2,0),"")</f>
        <v/>
      </c>
      <c r="J223" s="650" t="str">
        <f>IFERROR(VLOOKUP($R223,'別紙1-7(研修責任者教育担当者)'!$B$18:$C$97,2,0),"")</f>
        <v/>
      </c>
      <c r="K223" s="879"/>
      <c r="L223" s="882"/>
      <c r="M223" s="882"/>
      <c r="N223" s="877"/>
      <c r="O223" s="213"/>
      <c r="P223" s="214"/>
      <c r="Q223" s="217"/>
      <c r="R223" s="214"/>
    </row>
    <row r="224" spans="1:18" ht="12" customHeight="1">
      <c r="A224" s="194"/>
      <c r="B224" s="864"/>
      <c r="C224" s="646"/>
      <c r="D224" s="647"/>
      <c r="E224" s="648"/>
      <c r="F224" s="875"/>
      <c r="G224" s="649" t="str">
        <f>IFERROR(VLOOKUP($O224,'別紙1-7(研修責任者教育担当者)'!$B$9:$C$13,2,0),"")</f>
        <v/>
      </c>
      <c r="H224" s="650" t="str">
        <f>IFERROR(VLOOKUP($P224,'別紙1-7(研修責任者教育担当者)'!$B$9:$C$13,2,0),"")</f>
        <v/>
      </c>
      <c r="I224" s="644" t="str">
        <f>IFERROR(VLOOKUP($Q224,'別紙1-7(研修責任者教育担当者)'!$B$18:$C$97,2,0),"")</f>
        <v/>
      </c>
      <c r="J224" s="645" t="str">
        <f>IFERROR(VLOOKUP($R224,'別紙1-7(研修責任者教育担当者)'!$B$18:$C$97,2,0),"")</f>
        <v/>
      </c>
      <c r="K224" s="878"/>
      <c r="L224" s="881"/>
      <c r="M224" s="881"/>
      <c r="N224" s="876"/>
      <c r="O224" s="208"/>
      <c r="P224" s="209"/>
      <c r="Q224" s="208"/>
      <c r="R224" s="209"/>
    </row>
    <row r="225" spans="1:19" ht="12" customHeight="1">
      <c r="A225" s="194"/>
      <c r="B225" s="865"/>
      <c r="C225" s="646"/>
      <c r="D225" s="647"/>
      <c r="E225" s="648"/>
      <c r="F225" s="876"/>
      <c r="G225" s="649" t="str">
        <f>IFERROR(VLOOKUP($O225,'別紙1-7(研修責任者教育担当者)'!$B$9:$C$13,2,0),"")</f>
        <v/>
      </c>
      <c r="H225" s="650" t="str">
        <f>IFERROR(VLOOKUP($P225,'別紙1-7(研修責任者教育担当者)'!$B$9:$C$13,2,0),"")</f>
        <v/>
      </c>
      <c r="I225" s="649" t="str">
        <f>IFERROR(VLOOKUP($Q225,'別紙1-7(研修責任者教育担当者)'!$B$18:$C$97,2,0),"")</f>
        <v/>
      </c>
      <c r="J225" s="650" t="str">
        <f>IFERROR(VLOOKUP($R225,'別紙1-7(研修責任者教育担当者)'!$B$18:$C$97,2,0),"")</f>
        <v/>
      </c>
      <c r="K225" s="878"/>
      <c r="L225" s="881"/>
      <c r="M225" s="881"/>
      <c r="N225" s="876"/>
      <c r="P225" s="210"/>
      <c r="R225" s="210"/>
    </row>
    <row r="226" spans="1:19" ht="12" customHeight="1">
      <c r="A226" s="194"/>
      <c r="B226" s="865"/>
      <c r="C226" s="211"/>
      <c r="D226" s="212"/>
      <c r="E226" s="648" t="s">
        <v>198</v>
      </c>
      <c r="F226" s="876"/>
      <c r="G226" s="649" t="str">
        <f>IFERROR(VLOOKUP($O226,'別紙1-7(研修責任者教育担当者)'!$B$9:$C$13,2,0),"")</f>
        <v/>
      </c>
      <c r="H226" s="650" t="str">
        <f>IFERROR(VLOOKUP($P226,'別紙1-7(研修責任者教育担当者)'!$B$9:$C$13,2,0),"")</f>
        <v/>
      </c>
      <c r="I226" s="649" t="str">
        <f>IFERROR(VLOOKUP($Q226,'別紙1-7(研修責任者教育担当者)'!$B$18:$C$97,2,0),"")</f>
        <v/>
      </c>
      <c r="J226" s="650" t="str">
        <f>IFERROR(VLOOKUP($R226,'別紙1-7(研修責任者教育担当者)'!$B$18:$C$97,2,0),"")</f>
        <v/>
      </c>
      <c r="K226" s="878"/>
      <c r="L226" s="881"/>
      <c r="M226" s="881"/>
      <c r="N226" s="876"/>
      <c r="P226" s="210"/>
      <c r="R226" s="210"/>
    </row>
    <row r="227" spans="1:19" ht="12" customHeight="1">
      <c r="A227" s="194"/>
      <c r="B227" s="866"/>
      <c r="C227" s="651"/>
      <c r="D227" s="652"/>
      <c r="E227" s="653"/>
      <c r="F227" s="877"/>
      <c r="G227" s="654" t="str">
        <f>IFERROR(VLOOKUP($O227,'別紙1-7(研修責任者教育担当者)'!$B$9:$C$13,2,0),"")</f>
        <v/>
      </c>
      <c r="H227" s="655" t="str">
        <f>IFERROR(VLOOKUP($P227,'別紙1-7(研修責任者教育担当者)'!$B$9:$C$13,2,0),"")</f>
        <v/>
      </c>
      <c r="I227" s="649" t="str">
        <f>IFERROR(VLOOKUP($Q227,'別紙1-7(研修責任者教育担当者)'!$B$18:$C$97,2,0),"")</f>
        <v/>
      </c>
      <c r="J227" s="650" t="str">
        <f>IFERROR(VLOOKUP($R227,'別紙1-7(研修責任者教育担当者)'!$B$18:$C$97,2,0),"")</f>
        <v/>
      </c>
      <c r="K227" s="879"/>
      <c r="L227" s="882"/>
      <c r="M227" s="882"/>
      <c r="N227" s="877"/>
      <c r="O227" s="213"/>
      <c r="P227" s="214"/>
      <c r="Q227" s="213"/>
      <c r="R227" s="214"/>
    </row>
    <row r="228" spans="1:19" ht="12" customHeight="1">
      <c r="A228" s="194"/>
      <c r="B228" s="864"/>
      <c r="C228" s="646"/>
      <c r="D228" s="647"/>
      <c r="E228" s="648"/>
      <c r="F228" s="875"/>
      <c r="G228" s="649" t="str">
        <f>IFERROR(VLOOKUP($O228,'別紙1-7(研修責任者教育担当者)'!$B$9:$C$13,2,0),"")</f>
        <v/>
      </c>
      <c r="H228" s="650" t="str">
        <f>IFERROR(VLOOKUP($P228,'別紙1-7(研修責任者教育担当者)'!$B$9:$C$13,2,0),"")</f>
        <v/>
      </c>
      <c r="I228" s="644" t="str">
        <f>IFERROR(VLOOKUP($Q228,'別紙1-7(研修責任者教育担当者)'!$B$18:$C$97,2,0),"")</f>
        <v/>
      </c>
      <c r="J228" s="645" t="str">
        <f>IFERROR(VLOOKUP($R228,'別紙1-7(研修責任者教育担当者)'!$B$18:$C$97,2,0),"")</f>
        <v/>
      </c>
      <c r="K228" s="878"/>
      <c r="L228" s="880"/>
      <c r="M228" s="880"/>
      <c r="N228" s="875"/>
      <c r="O228" s="208"/>
      <c r="P228" s="209"/>
      <c r="Q228" s="208"/>
      <c r="R228" s="209"/>
    </row>
    <row r="229" spans="1:19" ht="12" customHeight="1">
      <c r="A229" s="194"/>
      <c r="B229" s="865"/>
      <c r="C229" s="646"/>
      <c r="D229" s="647"/>
      <c r="E229" s="648"/>
      <c r="F229" s="876"/>
      <c r="G229" s="649" t="str">
        <f>IFERROR(VLOOKUP($O229,'別紙1-7(研修責任者教育担当者)'!$B$9:$C$13,2,0),"")</f>
        <v/>
      </c>
      <c r="H229" s="650" t="str">
        <f>IFERROR(VLOOKUP($P229,'別紙1-7(研修責任者教育担当者)'!$B$9:$C$13,2,0),"")</f>
        <v/>
      </c>
      <c r="I229" s="649" t="str">
        <f>IFERROR(VLOOKUP($Q229,'別紙1-7(研修責任者教育担当者)'!$B$18:$C$97,2,0),"")</f>
        <v/>
      </c>
      <c r="J229" s="650" t="str">
        <f>IFERROR(VLOOKUP($R229,'別紙1-7(研修責任者教育担当者)'!$B$18:$C$97,2,0),"")</f>
        <v/>
      </c>
      <c r="K229" s="878"/>
      <c r="L229" s="881"/>
      <c r="M229" s="881"/>
      <c r="N229" s="876"/>
      <c r="P229" s="210"/>
      <c r="R229" s="210"/>
      <c r="S229" s="194"/>
    </row>
    <row r="230" spans="1:19" ht="12" customHeight="1">
      <c r="A230" s="194"/>
      <c r="B230" s="865"/>
      <c r="C230" s="211"/>
      <c r="D230" s="212"/>
      <c r="E230" s="648" t="s">
        <v>198</v>
      </c>
      <c r="F230" s="876"/>
      <c r="G230" s="649" t="str">
        <f>IFERROR(VLOOKUP($O230,'別紙1-7(研修責任者教育担当者)'!$B$9:$C$13,2,0),"")</f>
        <v/>
      </c>
      <c r="H230" s="650" t="str">
        <f>IFERROR(VLOOKUP($P230,'別紙1-7(研修責任者教育担当者)'!$B$9:$C$13,2,0),"")</f>
        <v/>
      </c>
      <c r="I230" s="649" t="str">
        <f>IFERROR(VLOOKUP($Q230,'別紙1-7(研修責任者教育担当者)'!$B$18:$C$97,2,0),"")</f>
        <v/>
      </c>
      <c r="J230" s="650" t="str">
        <f>IFERROR(VLOOKUP($R230,'別紙1-7(研修責任者教育担当者)'!$B$18:$C$97,2,0),"")</f>
        <v/>
      </c>
      <c r="K230" s="878"/>
      <c r="L230" s="881"/>
      <c r="M230" s="881"/>
      <c r="N230" s="876"/>
      <c r="P230" s="210"/>
      <c r="Q230" s="216"/>
      <c r="R230" s="210"/>
      <c r="S230" s="194"/>
    </row>
    <row r="231" spans="1:19" ht="12" customHeight="1">
      <c r="A231" s="194"/>
      <c r="B231" s="866"/>
      <c r="C231" s="651"/>
      <c r="D231" s="652"/>
      <c r="E231" s="653"/>
      <c r="F231" s="877"/>
      <c r="G231" s="649" t="str">
        <f>IFERROR(VLOOKUP($O231,'別紙1-7(研修責任者教育担当者)'!$B$9:$C$13,2,0),"")</f>
        <v/>
      </c>
      <c r="H231" s="650" t="str">
        <f>IFERROR(VLOOKUP($P231,'別紙1-7(研修責任者教育担当者)'!$B$9:$C$13,2,0),"")</f>
        <v/>
      </c>
      <c r="I231" s="649" t="str">
        <f>IFERROR(VLOOKUP($Q231,'別紙1-7(研修責任者教育担当者)'!$B$18:$C$97,2,0),"")</f>
        <v/>
      </c>
      <c r="J231" s="650" t="str">
        <f>IFERROR(VLOOKUP($R231,'別紙1-7(研修責任者教育担当者)'!$B$18:$C$97,2,0),"")</f>
        <v/>
      </c>
      <c r="K231" s="879"/>
      <c r="L231" s="882"/>
      <c r="M231" s="882"/>
      <c r="N231" s="877"/>
      <c r="O231" s="213"/>
      <c r="P231" s="214"/>
      <c r="Q231" s="217"/>
      <c r="R231" s="214"/>
    </row>
    <row r="232" spans="1:19" ht="12" customHeight="1">
      <c r="A232" s="194"/>
      <c r="B232" s="864"/>
      <c r="C232" s="646"/>
      <c r="D232" s="647"/>
      <c r="E232" s="648"/>
      <c r="F232" s="875"/>
      <c r="G232" s="644" t="str">
        <f>IFERROR(VLOOKUP($O232,'別紙1-7(研修責任者教育担当者)'!$B$9:$C$13,2,0),"")</f>
        <v/>
      </c>
      <c r="H232" s="645" t="str">
        <f>IFERROR(VLOOKUP($P232,'別紙1-7(研修責任者教育担当者)'!$B$9:$C$13,2,0),"")</f>
        <v/>
      </c>
      <c r="I232" s="644" t="str">
        <f>IFERROR(VLOOKUP($Q232,'別紙1-7(研修責任者教育担当者)'!$B$18:$C$97,2,0),"")</f>
        <v/>
      </c>
      <c r="J232" s="645" t="str">
        <f>IFERROR(VLOOKUP($R232,'別紙1-7(研修責任者教育担当者)'!$B$18:$C$97,2,0),"")</f>
        <v/>
      </c>
      <c r="K232" s="878"/>
      <c r="L232" s="881"/>
      <c r="M232" s="881"/>
      <c r="N232" s="876"/>
      <c r="O232" s="208"/>
      <c r="P232" s="209"/>
      <c r="Q232" s="215"/>
      <c r="R232" s="209"/>
    </row>
    <row r="233" spans="1:19" ht="12" customHeight="1">
      <c r="A233" s="194"/>
      <c r="B233" s="865"/>
      <c r="C233" s="646"/>
      <c r="D233" s="647"/>
      <c r="E233" s="648"/>
      <c r="F233" s="876"/>
      <c r="G233" s="649" t="str">
        <f>IFERROR(VLOOKUP($O233,'別紙1-7(研修責任者教育担当者)'!$B$9:$C$13,2,0),"")</f>
        <v/>
      </c>
      <c r="H233" s="650" t="str">
        <f>IFERROR(VLOOKUP($P233,'別紙1-7(研修責任者教育担当者)'!$B$9:$C$13,2,0),"")</f>
        <v/>
      </c>
      <c r="I233" s="649" t="str">
        <f>IFERROR(VLOOKUP($Q233,'別紙1-7(研修責任者教育担当者)'!$B$18:$C$97,2,0),"")</f>
        <v/>
      </c>
      <c r="J233" s="650" t="str">
        <f>IFERROR(VLOOKUP($R233,'別紙1-7(研修責任者教育担当者)'!$B$18:$C$97,2,0),"")</f>
        <v/>
      </c>
      <c r="K233" s="878"/>
      <c r="L233" s="881"/>
      <c r="M233" s="881"/>
      <c r="N233" s="876"/>
      <c r="P233" s="210"/>
      <c r="Q233" s="216"/>
      <c r="R233" s="210"/>
    </row>
    <row r="234" spans="1:19" ht="12" customHeight="1">
      <c r="A234" s="194"/>
      <c r="B234" s="865"/>
      <c r="C234" s="211"/>
      <c r="D234" s="212"/>
      <c r="E234" s="648" t="s">
        <v>198</v>
      </c>
      <c r="F234" s="876"/>
      <c r="G234" s="649" t="str">
        <f>IFERROR(VLOOKUP($O234,'別紙1-7(研修責任者教育担当者)'!$B$9:$C$13,2,0),"")</f>
        <v/>
      </c>
      <c r="H234" s="650" t="str">
        <f>IFERROR(VLOOKUP($P234,'別紙1-7(研修責任者教育担当者)'!$B$9:$C$13,2,0),"")</f>
        <v/>
      </c>
      <c r="I234" s="649" t="str">
        <f>IFERROR(VLOOKUP($Q234,'別紙1-7(研修責任者教育担当者)'!$B$18:$C$97,2,0),"")</f>
        <v/>
      </c>
      <c r="J234" s="650" t="str">
        <f>IFERROR(VLOOKUP($R234,'別紙1-7(研修責任者教育担当者)'!$B$18:$C$97,2,0),"")</f>
        <v/>
      </c>
      <c r="K234" s="878"/>
      <c r="L234" s="881"/>
      <c r="M234" s="881"/>
      <c r="N234" s="876"/>
      <c r="P234" s="210"/>
      <c r="Q234" s="216"/>
      <c r="R234" s="210"/>
    </row>
    <row r="235" spans="1:19" ht="12" customHeight="1">
      <c r="A235" s="194"/>
      <c r="B235" s="866"/>
      <c r="C235" s="651"/>
      <c r="D235" s="652"/>
      <c r="E235" s="653"/>
      <c r="F235" s="877"/>
      <c r="G235" s="649" t="str">
        <f>IFERROR(VLOOKUP($O235,'別紙1-7(研修責任者教育担当者)'!$B$9:$C$13,2,0),"")</f>
        <v/>
      </c>
      <c r="H235" s="650" t="str">
        <f>IFERROR(VLOOKUP($P235,'別紙1-7(研修責任者教育担当者)'!$B$9:$C$13,2,0),"")</f>
        <v/>
      </c>
      <c r="I235" s="649" t="str">
        <f>IFERROR(VLOOKUP($Q235,'別紙1-7(研修責任者教育担当者)'!$B$18:$C$97,2,0),"")</f>
        <v/>
      </c>
      <c r="J235" s="650" t="str">
        <f>IFERROR(VLOOKUP($R235,'別紙1-7(研修責任者教育担当者)'!$B$18:$C$97,2,0),"")</f>
        <v/>
      </c>
      <c r="K235" s="879"/>
      <c r="L235" s="882"/>
      <c r="M235" s="882"/>
      <c r="N235" s="877"/>
      <c r="O235" s="213"/>
      <c r="P235" s="214"/>
      <c r="Q235" s="217"/>
      <c r="R235" s="214"/>
    </row>
    <row r="236" spans="1:19" ht="12" customHeight="1">
      <c r="A236" s="194"/>
      <c r="B236" s="864"/>
      <c r="C236" s="646"/>
      <c r="D236" s="647"/>
      <c r="E236" s="648"/>
      <c r="F236" s="875"/>
      <c r="G236" s="644" t="str">
        <f>IFERROR(VLOOKUP($O236,'別紙1-7(研修責任者教育担当者)'!$B$9:$C$13,2,0),"")</f>
        <v/>
      </c>
      <c r="H236" s="645" t="str">
        <f>IFERROR(VLOOKUP($P236,'別紙1-7(研修責任者教育担当者)'!$B$9:$C$13,2,0),"")</f>
        <v/>
      </c>
      <c r="I236" s="644" t="str">
        <f>IFERROR(VLOOKUP($Q236,'別紙1-7(研修責任者教育担当者)'!$B$18:$C$97,2,0),"")</f>
        <v/>
      </c>
      <c r="J236" s="645" t="str">
        <f>IFERROR(VLOOKUP($R236,'別紙1-7(研修責任者教育担当者)'!$B$18:$C$97,2,0),"")</f>
        <v/>
      </c>
      <c r="K236" s="878"/>
      <c r="L236" s="880"/>
      <c r="M236" s="880"/>
      <c r="N236" s="875"/>
      <c r="O236" s="208"/>
      <c r="P236" s="209"/>
      <c r="Q236" s="215"/>
      <c r="R236" s="209"/>
    </row>
    <row r="237" spans="1:19" ht="12" customHeight="1">
      <c r="A237" s="194"/>
      <c r="B237" s="865"/>
      <c r="C237" s="646"/>
      <c r="D237" s="647"/>
      <c r="E237" s="648"/>
      <c r="F237" s="876"/>
      <c r="G237" s="649" t="str">
        <f>IFERROR(VLOOKUP($O237,'別紙1-7(研修責任者教育担当者)'!$B$9:$C$13,2,0),"")</f>
        <v/>
      </c>
      <c r="H237" s="650" t="str">
        <f>IFERROR(VLOOKUP($P237,'別紙1-7(研修責任者教育担当者)'!$B$9:$C$13,2,0),"")</f>
        <v/>
      </c>
      <c r="I237" s="649" t="str">
        <f>IFERROR(VLOOKUP($Q237,'別紙1-7(研修責任者教育担当者)'!$B$18:$C$97,2,0),"")</f>
        <v/>
      </c>
      <c r="J237" s="650" t="str">
        <f>IFERROR(VLOOKUP($R237,'別紙1-7(研修責任者教育担当者)'!$B$18:$C$97,2,0),"")</f>
        <v/>
      </c>
      <c r="K237" s="878"/>
      <c r="L237" s="881"/>
      <c r="M237" s="881"/>
      <c r="N237" s="876"/>
      <c r="P237" s="210"/>
      <c r="Q237" s="216"/>
      <c r="R237" s="210"/>
    </row>
    <row r="238" spans="1:19" ht="12" customHeight="1">
      <c r="A238" s="194"/>
      <c r="B238" s="865"/>
      <c r="C238" s="218"/>
      <c r="D238" s="212"/>
      <c r="E238" s="648" t="s">
        <v>198</v>
      </c>
      <c r="F238" s="876"/>
      <c r="G238" s="649" t="str">
        <f>IFERROR(VLOOKUP($O238,'別紙1-7(研修責任者教育担当者)'!$B$9:$C$13,2,0),"")</f>
        <v/>
      </c>
      <c r="H238" s="650" t="str">
        <f>IFERROR(VLOOKUP($P238,'別紙1-7(研修責任者教育担当者)'!$B$9:$C$13,2,0),"")</f>
        <v/>
      </c>
      <c r="I238" s="649" t="str">
        <f>IFERROR(VLOOKUP($Q238,'別紙1-7(研修責任者教育担当者)'!$B$18:$C$97,2,0),"")</f>
        <v/>
      </c>
      <c r="J238" s="650" t="str">
        <f>IFERROR(VLOOKUP($R238,'別紙1-7(研修責任者教育担当者)'!$B$18:$C$97,2,0),"")</f>
        <v/>
      </c>
      <c r="K238" s="878"/>
      <c r="L238" s="881"/>
      <c r="M238" s="881"/>
      <c r="N238" s="876"/>
      <c r="P238" s="210"/>
      <c r="Q238" s="216"/>
      <c r="R238" s="210"/>
    </row>
    <row r="239" spans="1:19" ht="12" customHeight="1">
      <c r="A239" s="194"/>
      <c r="B239" s="866"/>
      <c r="C239" s="651"/>
      <c r="D239" s="652"/>
      <c r="E239" s="653"/>
      <c r="F239" s="877"/>
      <c r="G239" s="649" t="str">
        <f>IFERROR(VLOOKUP($O239,'別紙1-7(研修責任者教育担当者)'!$B$9:$C$13,2,0),"")</f>
        <v/>
      </c>
      <c r="H239" s="650" t="str">
        <f>IFERROR(VLOOKUP($P239,'別紙1-7(研修責任者教育担当者)'!$B$9:$C$13,2,0),"")</f>
        <v/>
      </c>
      <c r="I239" s="649" t="str">
        <f>IFERROR(VLOOKUP($Q239,'別紙1-7(研修責任者教育担当者)'!$B$18:$C$97,2,0),"")</f>
        <v/>
      </c>
      <c r="J239" s="650" t="str">
        <f>IFERROR(VLOOKUP($R239,'別紙1-7(研修責任者教育担当者)'!$B$18:$C$97,2,0),"")</f>
        <v/>
      </c>
      <c r="K239" s="879"/>
      <c r="L239" s="882"/>
      <c r="M239" s="882"/>
      <c r="N239" s="877"/>
      <c r="O239" s="213"/>
      <c r="P239" s="214"/>
      <c r="Q239" s="217"/>
      <c r="R239" s="214"/>
    </row>
    <row r="240" spans="1:19" ht="12" customHeight="1">
      <c r="A240" s="194"/>
      <c r="B240" s="864"/>
      <c r="C240" s="646"/>
      <c r="D240" s="647"/>
      <c r="E240" s="648"/>
      <c r="F240" s="875"/>
      <c r="G240" s="644" t="str">
        <f>IFERROR(VLOOKUP($O240,'別紙1-7(研修責任者教育担当者)'!$B$9:$C$13,2,0),"")</f>
        <v/>
      </c>
      <c r="H240" s="645" t="str">
        <f>IFERROR(VLOOKUP($P240,'別紙1-7(研修責任者教育担当者)'!$B$9:$C$13,2,0),"")</f>
        <v/>
      </c>
      <c r="I240" s="644" t="str">
        <f>IFERROR(VLOOKUP($Q240,'別紙1-7(研修責任者教育担当者)'!$B$18:$C$97,2,0),"")</f>
        <v/>
      </c>
      <c r="J240" s="645" t="str">
        <f>IFERROR(VLOOKUP($R240,'別紙1-7(研修責任者教育担当者)'!$B$18:$C$97,2,0),"")</f>
        <v/>
      </c>
      <c r="K240" s="878"/>
      <c r="L240" s="880"/>
      <c r="M240" s="881"/>
      <c r="N240" s="876"/>
      <c r="O240" s="208"/>
      <c r="P240" s="209"/>
      <c r="Q240" s="215"/>
      <c r="R240" s="209"/>
    </row>
    <row r="241" spans="1:18" ht="12" customHeight="1">
      <c r="A241" s="194"/>
      <c r="B241" s="865"/>
      <c r="C241" s="646"/>
      <c r="D241" s="647"/>
      <c r="E241" s="648"/>
      <c r="F241" s="876"/>
      <c r="G241" s="649" t="str">
        <f>IFERROR(VLOOKUP($O241,'別紙1-7(研修責任者教育担当者)'!$B$9:$C$13,2,0),"")</f>
        <v/>
      </c>
      <c r="H241" s="650" t="str">
        <f>IFERROR(VLOOKUP($P241,'別紙1-7(研修責任者教育担当者)'!$B$9:$C$13,2,0),"")</f>
        <v/>
      </c>
      <c r="I241" s="649" t="str">
        <f>IFERROR(VLOOKUP($Q241,'別紙1-7(研修責任者教育担当者)'!$B$18:$C$97,2,0),"")</f>
        <v/>
      </c>
      <c r="J241" s="650" t="str">
        <f>IFERROR(VLOOKUP($R241,'別紙1-7(研修責任者教育担当者)'!$B$18:$C$97,2,0),"")</f>
        <v/>
      </c>
      <c r="K241" s="878"/>
      <c r="L241" s="881"/>
      <c r="M241" s="881"/>
      <c r="N241" s="876"/>
      <c r="P241" s="210"/>
      <c r="Q241" s="216"/>
      <c r="R241" s="210"/>
    </row>
    <row r="242" spans="1:18" ht="12" customHeight="1">
      <c r="A242" s="194"/>
      <c r="B242" s="865"/>
      <c r="C242" s="218"/>
      <c r="D242" s="212"/>
      <c r="E242" s="648" t="s">
        <v>198</v>
      </c>
      <c r="F242" s="876"/>
      <c r="G242" s="649" t="str">
        <f>IFERROR(VLOOKUP($O242,'別紙1-7(研修責任者教育担当者)'!$B$9:$C$13,2,0),"")</f>
        <v/>
      </c>
      <c r="H242" s="650" t="str">
        <f>IFERROR(VLOOKUP($P242,'別紙1-7(研修責任者教育担当者)'!$B$9:$C$13,2,0),"")</f>
        <v/>
      </c>
      <c r="I242" s="649" t="str">
        <f>IFERROR(VLOOKUP($Q242,'別紙1-7(研修責任者教育担当者)'!$B$18:$C$97,2,0),"")</f>
        <v/>
      </c>
      <c r="J242" s="650" t="str">
        <f>IFERROR(VLOOKUP($R242,'別紙1-7(研修責任者教育担当者)'!$B$18:$C$97,2,0),"")</f>
        <v/>
      </c>
      <c r="K242" s="878"/>
      <c r="L242" s="881"/>
      <c r="M242" s="881"/>
      <c r="N242" s="876"/>
      <c r="P242" s="210"/>
      <c r="Q242" s="216"/>
      <c r="R242" s="210"/>
    </row>
    <row r="243" spans="1:18" ht="12" customHeight="1">
      <c r="A243" s="194"/>
      <c r="B243" s="866"/>
      <c r="C243" s="651"/>
      <c r="D243" s="652"/>
      <c r="E243" s="653"/>
      <c r="F243" s="877"/>
      <c r="G243" s="649" t="str">
        <f>IFERROR(VLOOKUP($O243,'別紙1-7(研修責任者教育担当者)'!$B$9:$C$13,2,0),"")</f>
        <v/>
      </c>
      <c r="H243" s="650" t="str">
        <f>IFERROR(VLOOKUP($P243,'別紙1-7(研修責任者教育担当者)'!$B$9:$C$13,2,0),"")</f>
        <v/>
      </c>
      <c r="I243" s="649" t="str">
        <f>IFERROR(VLOOKUP($Q243,'別紙1-7(研修責任者教育担当者)'!$B$18:$C$97,2,0),"")</f>
        <v/>
      </c>
      <c r="J243" s="650" t="str">
        <f>IFERROR(VLOOKUP($R243,'別紙1-7(研修責任者教育担当者)'!$B$18:$C$97,2,0),"")</f>
        <v/>
      </c>
      <c r="K243" s="879"/>
      <c r="L243" s="882"/>
      <c r="M243" s="882"/>
      <c r="N243" s="877"/>
      <c r="O243" s="213"/>
      <c r="P243" s="214"/>
      <c r="Q243" s="217"/>
      <c r="R243" s="214"/>
    </row>
    <row r="244" spans="1:18" ht="12" customHeight="1">
      <c r="A244" s="194"/>
      <c r="B244" s="864"/>
      <c r="C244" s="641"/>
      <c r="D244" s="642"/>
      <c r="E244" s="643"/>
      <c r="F244" s="875"/>
      <c r="G244" s="644"/>
      <c r="H244" s="645" t="str">
        <f>IFERROR(VLOOKUP($P244,'別紙1-7(研修責任者教育担当者)'!$B$9:$C$13,2,0),"")</f>
        <v/>
      </c>
      <c r="I244" s="644" t="str">
        <f>IFERROR(VLOOKUP($Q244,'別紙1-7(研修責任者教育担当者)'!$B$18:$C$97,2,0),"")</f>
        <v/>
      </c>
      <c r="J244" s="645" t="str">
        <f>IFERROR(VLOOKUP($R244,'別紙1-7(研修責任者教育担当者)'!$B$18:$C$97,2,0),"")</f>
        <v/>
      </c>
      <c r="K244" s="883"/>
      <c r="L244" s="880"/>
      <c r="M244" s="880"/>
      <c r="N244" s="875"/>
      <c r="O244" s="208"/>
      <c r="P244" s="209"/>
      <c r="Q244" s="215"/>
      <c r="R244" s="209"/>
    </row>
    <row r="245" spans="1:18" ht="12" customHeight="1">
      <c r="A245" s="194"/>
      <c r="B245" s="865"/>
      <c r="C245" s="646"/>
      <c r="D245" s="647"/>
      <c r="E245" s="648"/>
      <c r="F245" s="876"/>
      <c r="G245" s="649" t="str">
        <f>IFERROR(VLOOKUP($O245,'別紙1-7(研修責任者教育担当者)'!$B$9:$C$13,2,0),"")</f>
        <v/>
      </c>
      <c r="H245" s="650" t="str">
        <f>IFERROR(VLOOKUP($P245,'別紙1-7(研修責任者教育担当者)'!$B$9:$C$13,2,0),"")</f>
        <v/>
      </c>
      <c r="I245" s="649" t="str">
        <f>IFERROR(VLOOKUP($Q245,'別紙1-7(研修責任者教育担当者)'!$B$18:$C$97,2,0),"")</f>
        <v/>
      </c>
      <c r="J245" s="650" t="str">
        <f>IFERROR(VLOOKUP($R245,'別紙1-7(研修責任者教育担当者)'!$B$18:$C$97,2,0),"")</f>
        <v/>
      </c>
      <c r="K245" s="878"/>
      <c r="L245" s="881"/>
      <c r="M245" s="881"/>
      <c r="N245" s="876"/>
      <c r="P245" s="210"/>
      <c r="Q245" s="216"/>
      <c r="R245" s="210"/>
    </row>
    <row r="246" spans="1:18" ht="12" customHeight="1">
      <c r="A246" s="194"/>
      <c r="B246" s="865"/>
      <c r="C246" s="218"/>
      <c r="D246" s="212"/>
      <c r="E246" s="648" t="s">
        <v>198</v>
      </c>
      <c r="F246" s="876"/>
      <c r="G246" s="649" t="str">
        <f>IFERROR(VLOOKUP($O246,'別紙1-7(研修責任者教育担当者)'!$B$9:$C$13,2,0),"")</f>
        <v/>
      </c>
      <c r="H246" s="650" t="str">
        <f>IFERROR(VLOOKUP($P246,'別紙1-7(研修責任者教育担当者)'!$B$9:$C$13,2,0),"")</f>
        <v/>
      </c>
      <c r="I246" s="649" t="str">
        <f>IFERROR(VLOOKUP($Q246,'別紙1-7(研修責任者教育担当者)'!$B$18:$C$97,2,0),"")</f>
        <v/>
      </c>
      <c r="J246" s="650" t="str">
        <f>IFERROR(VLOOKUP($R246,'別紙1-7(研修責任者教育担当者)'!$B$18:$C$97,2,0),"")</f>
        <v/>
      </c>
      <c r="K246" s="878"/>
      <c r="L246" s="881"/>
      <c r="M246" s="881"/>
      <c r="N246" s="876"/>
      <c r="P246" s="210"/>
      <c r="Q246" s="216"/>
      <c r="R246" s="210"/>
    </row>
    <row r="247" spans="1:18" ht="12" customHeight="1">
      <c r="A247" s="194"/>
      <c r="B247" s="866"/>
      <c r="C247" s="651"/>
      <c r="D247" s="652"/>
      <c r="E247" s="653"/>
      <c r="F247" s="877"/>
      <c r="G247" s="654" t="str">
        <f>IFERROR(VLOOKUP($O247,'別紙1-7(研修責任者教育担当者)'!$B$9:$C$13,2,0),"")</f>
        <v/>
      </c>
      <c r="H247" s="655" t="str">
        <f>IFERROR(VLOOKUP($P247,'別紙1-7(研修責任者教育担当者)'!$B$9:$C$13,2,0),"")</f>
        <v/>
      </c>
      <c r="I247" s="654" t="str">
        <f>IFERROR(VLOOKUP($Q247,'別紙1-7(研修責任者教育担当者)'!$B$18:$C$97,2,0),"")</f>
        <v/>
      </c>
      <c r="J247" s="655" t="str">
        <f>IFERROR(VLOOKUP($R247,'別紙1-7(研修責任者教育担当者)'!$B$18:$C$97,2,0),"")</f>
        <v/>
      </c>
      <c r="K247" s="879"/>
      <c r="L247" s="882"/>
      <c r="M247" s="882"/>
      <c r="N247" s="877"/>
      <c r="O247" s="213"/>
      <c r="P247" s="214"/>
      <c r="Q247" s="217"/>
      <c r="R247" s="214"/>
    </row>
    <row r="248" spans="1:18" ht="12" customHeight="1">
      <c r="A248" s="194"/>
      <c r="B248" s="864"/>
      <c r="C248" s="641"/>
      <c r="D248" s="642"/>
      <c r="E248" s="643"/>
      <c r="F248" s="875"/>
      <c r="G248" s="644" t="str">
        <f>IFERROR(VLOOKUP($O248,'別紙1-7(研修責任者教育担当者)'!$B$9:$C$13,2,0),"")</f>
        <v/>
      </c>
      <c r="H248" s="645" t="str">
        <f>IFERROR(VLOOKUP($P248,'別紙1-7(研修責任者教育担当者)'!$B$9:$C$13,2,0),"")</f>
        <v/>
      </c>
      <c r="I248" s="644" t="str">
        <f>IFERROR(VLOOKUP($Q248,'別紙1-7(研修責任者教育担当者)'!$B$18:$C$97,2,0),"")</f>
        <v/>
      </c>
      <c r="J248" s="645" t="str">
        <f>IFERROR(VLOOKUP($R248,'別紙1-7(研修責任者教育担当者)'!$B$18:$C$97,2,0),"")</f>
        <v/>
      </c>
      <c r="K248" s="883"/>
      <c r="L248" s="880"/>
      <c r="M248" s="880"/>
      <c r="N248" s="875"/>
      <c r="O248" s="208"/>
      <c r="P248" s="209"/>
      <c r="Q248" s="215"/>
      <c r="R248" s="209"/>
    </row>
    <row r="249" spans="1:18" ht="12" customHeight="1">
      <c r="A249" s="194"/>
      <c r="B249" s="865"/>
      <c r="C249" s="646"/>
      <c r="D249" s="647"/>
      <c r="E249" s="648"/>
      <c r="F249" s="876"/>
      <c r="G249" s="649" t="str">
        <f>IFERROR(VLOOKUP($O249,'別紙1-7(研修責任者教育担当者)'!$B$9:$C$13,2,0),"")</f>
        <v/>
      </c>
      <c r="H249" s="650" t="str">
        <f>IFERROR(VLOOKUP($P249,'別紙1-7(研修責任者教育担当者)'!$B$9:$C$13,2,0),"")</f>
        <v/>
      </c>
      <c r="I249" s="649" t="str">
        <f>IFERROR(VLOOKUP($Q249,'別紙1-7(研修責任者教育担当者)'!$B$18:$C$97,2,0),"")</f>
        <v/>
      </c>
      <c r="J249" s="650" t="str">
        <f>IFERROR(VLOOKUP($R249,'別紙1-7(研修責任者教育担当者)'!$B$18:$C$97,2,0),"")</f>
        <v/>
      </c>
      <c r="K249" s="878"/>
      <c r="L249" s="881"/>
      <c r="M249" s="881"/>
      <c r="N249" s="876"/>
      <c r="P249" s="210"/>
      <c r="Q249" s="216"/>
      <c r="R249" s="210"/>
    </row>
    <row r="250" spans="1:18" ht="12" customHeight="1">
      <c r="A250" s="194"/>
      <c r="B250" s="865"/>
      <c r="C250" s="218"/>
      <c r="D250" s="212"/>
      <c r="E250" s="648" t="s">
        <v>198</v>
      </c>
      <c r="F250" s="876"/>
      <c r="G250" s="649" t="str">
        <f>IFERROR(VLOOKUP($O250,'別紙1-7(研修責任者教育担当者)'!$B$9:$C$13,2,0),"")</f>
        <v/>
      </c>
      <c r="H250" s="650" t="str">
        <f>IFERROR(VLOOKUP($P250,'別紙1-7(研修責任者教育担当者)'!$B$9:$C$13,2,0),"")</f>
        <v/>
      </c>
      <c r="I250" s="649" t="str">
        <f>IFERROR(VLOOKUP($Q250,'別紙1-7(研修責任者教育担当者)'!$B$18:$C$97,2,0),"")</f>
        <v/>
      </c>
      <c r="J250" s="650" t="str">
        <f>IFERROR(VLOOKUP($R250,'別紙1-7(研修責任者教育担当者)'!$B$18:$C$97,2,0),"")</f>
        <v/>
      </c>
      <c r="K250" s="878"/>
      <c r="L250" s="881"/>
      <c r="M250" s="881"/>
      <c r="N250" s="876"/>
      <c r="P250" s="210"/>
      <c r="Q250" s="216"/>
      <c r="R250" s="210"/>
    </row>
    <row r="251" spans="1:18" ht="12" customHeight="1">
      <c r="A251" s="194"/>
      <c r="B251" s="866"/>
      <c r="C251" s="651"/>
      <c r="D251" s="652"/>
      <c r="E251" s="653"/>
      <c r="F251" s="877"/>
      <c r="G251" s="654" t="str">
        <f>IFERROR(VLOOKUP($O251,'別紙1-7(研修責任者教育担当者)'!$B$9:$C$13,2,0),"")</f>
        <v/>
      </c>
      <c r="H251" s="655" t="str">
        <f>IFERROR(VLOOKUP($P251,'別紙1-7(研修責任者教育担当者)'!$B$9:$C$13,2,0),"")</f>
        <v/>
      </c>
      <c r="I251" s="654" t="str">
        <f>IFERROR(VLOOKUP($Q251,'別紙1-7(研修責任者教育担当者)'!$B$18:$C$97,2,0),"")</f>
        <v/>
      </c>
      <c r="J251" s="655" t="str">
        <f>IFERROR(VLOOKUP($R251,'別紙1-7(研修責任者教育担当者)'!$B$18:$C$97,2,0),"")</f>
        <v/>
      </c>
      <c r="K251" s="879"/>
      <c r="L251" s="882"/>
      <c r="M251" s="882"/>
      <c r="N251" s="877"/>
      <c r="O251" s="213"/>
      <c r="P251" s="214"/>
      <c r="Q251" s="217"/>
      <c r="R251" s="214"/>
    </row>
    <row r="252" spans="1:18" ht="12" customHeight="1">
      <c r="A252" s="194"/>
      <c r="B252" s="864"/>
      <c r="C252" s="646"/>
      <c r="D252" s="647"/>
      <c r="E252" s="648"/>
      <c r="F252" s="875"/>
      <c r="G252" s="644" t="str">
        <f>IFERROR(VLOOKUP($O252,'別紙1-7(研修責任者教育担当者)'!$B$9:$C$13,2,0),"")</f>
        <v/>
      </c>
      <c r="H252" s="645" t="str">
        <f>IFERROR(VLOOKUP($P252,'別紙1-7(研修責任者教育担当者)'!$B$9:$C$13,2,0),"")</f>
        <v/>
      </c>
      <c r="I252" s="644" t="str">
        <f>IFERROR(VLOOKUP($Q252,'別紙1-7(研修責任者教育担当者)'!$B$18:$C$97,2,0),"")</f>
        <v/>
      </c>
      <c r="J252" s="645" t="str">
        <f>IFERROR(VLOOKUP($R252,'別紙1-7(研修責任者教育担当者)'!$B$18:$C$97,2,0),"")</f>
        <v/>
      </c>
      <c r="K252" s="878"/>
      <c r="L252" s="881"/>
      <c r="M252" s="880"/>
      <c r="N252" s="875"/>
      <c r="O252" s="208"/>
      <c r="P252" s="209"/>
      <c r="Q252" s="215"/>
      <c r="R252" s="209"/>
    </row>
    <row r="253" spans="1:18" ht="12" customHeight="1">
      <c r="A253" s="194"/>
      <c r="B253" s="865"/>
      <c r="C253" s="646"/>
      <c r="D253" s="647"/>
      <c r="E253" s="648"/>
      <c r="F253" s="876"/>
      <c r="G253" s="649" t="str">
        <f>IFERROR(VLOOKUP($O253,'別紙1-7(研修責任者教育担当者)'!$B$9:$C$13,2,0),"")</f>
        <v/>
      </c>
      <c r="H253" s="650" t="str">
        <f>IFERROR(VLOOKUP($P253,'別紙1-7(研修責任者教育担当者)'!$B$9:$C$13,2,0),"")</f>
        <v/>
      </c>
      <c r="I253" s="649" t="str">
        <f>IFERROR(VLOOKUP($Q253,'別紙1-7(研修責任者教育担当者)'!$B$18:$C$97,2,0),"")</f>
        <v/>
      </c>
      <c r="J253" s="650" t="str">
        <f>IFERROR(VLOOKUP($R253,'別紙1-7(研修責任者教育担当者)'!$B$18:$C$97,2,0),"")</f>
        <v/>
      </c>
      <c r="K253" s="878"/>
      <c r="L253" s="881"/>
      <c r="M253" s="881"/>
      <c r="N253" s="876"/>
      <c r="P253" s="210"/>
      <c r="Q253" s="216"/>
      <c r="R253" s="210"/>
    </row>
    <row r="254" spans="1:18" ht="12" customHeight="1">
      <c r="A254" s="194"/>
      <c r="B254" s="865"/>
      <c r="C254" s="211"/>
      <c r="D254" s="212"/>
      <c r="E254" s="648" t="s">
        <v>198</v>
      </c>
      <c r="F254" s="876"/>
      <c r="G254" s="649" t="str">
        <f>IFERROR(VLOOKUP($O254,'別紙1-7(研修責任者教育担当者)'!$B$9:$C$13,2,0),"")</f>
        <v/>
      </c>
      <c r="H254" s="650" t="str">
        <f>IFERROR(VLOOKUP($P254,'別紙1-7(研修責任者教育担当者)'!$B$9:$C$13,2,0),"")</f>
        <v/>
      </c>
      <c r="I254" s="649" t="str">
        <f>IFERROR(VLOOKUP($Q254,'別紙1-7(研修責任者教育担当者)'!$B$18:$C$97,2,0),"")</f>
        <v/>
      </c>
      <c r="J254" s="650" t="str">
        <f>IFERROR(VLOOKUP($R254,'別紙1-7(研修責任者教育担当者)'!$B$18:$C$97,2,0),"")</f>
        <v/>
      </c>
      <c r="K254" s="878"/>
      <c r="L254" s="881"/>
      <c r="M254" s="881"/>
      <c r="N254" s="876"/>
      <c r="P254" s="210"/>
      <c r="Q254" s="216"/>
      <c r="R254" s="210"/>
    </row>
    <row r="255" spans="1:18" ht="12" customHeight="1">
      <c r="A255" s="194"/>
      <c r="B255" s="866"/>
      <c r="C255" s="651"/>
      <c r="D255" s="652"/>
      <c r="E255" s="653"/>
      <c r="F255" s="877"/>
      <c r="G255" s="649" t="str">
        <f>IFERROR(VLOOKUP($O255,'別紙1-7(研修責任者教育担当者)'!$B$9:$C$13,2,0),"")</f>
        <v/>
      </c>
      <c r="H255" s="650" t="str">
        <f>IFERROR(VLOOKUP($P255,'別紙1-7(研修責任者教育担当者)'!$B$9:$C$13,2,0),"")</f>
        <v/>
      </c>
      <c r="I255" s="649" t="str">
        <f>IFERROR(VLOOKUP($Q255,'別紙1-7(研修責任者教育担当者)'!$B$18:$C$97,2,0),"")</f>
        <v/>
      </c>
      <c r="J255" s="650" t="str">
        <f>IFERROR(VLOOKUP($R255,'別紙1-7(研修責任者教育担当者)'!$B$18:$C$97,2,0),"")</f>
        <v/>
      </c>
      <c r="K255" s="879"/>
      <c r="L255" s="882"/>
      <c r="M255" s="882"/>
      <c r="N255" s="877"/>
      <c r="O255" s="213"/>
      <c r="P255" s="214"/>
      <c r="Q255" s="217"/>
      <c r="R255" s="214"/>
    </row>
    <row r="256" spans="1:18" ht="12" customHeight="1">
      <c r="A256" s="194"/>
      <c r="B256" s="864"/>
      <c r="C256" s="646"/>
      <c r="D256" s="647"/>
      <c r="E256" s="648"/>
      <c r="F256" s="875"/>
      <c r="G256" s="644" t="str">
        <f>IFERROR(VLOOKUP($O256,'別紙1-7(研修責任者教育担当者)'!$B$9:$C$13,2,0),"")</f>
        <v/>
      </c>
      <c r="H256" s="645" t="str">
        <f>IFERROR(VLOOKUP($P256,'別紙1-7(研修責任者教育担当者)'!$B$9:$C$13,2,0),"")</f>
        <v/>
      </c>
      <c r="I256" s="644" t="str">
        <f>IFERROR(VLOOKUP($Q256,'別紙1-7(研修責任者教育担当者)'!$B$18:$C$97,2,0),"")</f>
        <v/>
      </c>
      <c r="J256" s="645" t="str">
        <f>IFERROR(VLOOKUP($R256,'別紙1-7(研修責任者教育担当者)'!$B$18:$C$97,2,0),"")</f>
        <v/>
      </c>
      <c r="K256" s="878"/>
      <c r="L256" s="880"/>
      <c r="M256" s="881"/>
      <c r="N256" s="876"/>
      <c r="O256" s="208"/>
      <c r="P256" s="209"/>
      <c r="Q256" s="215"/>
      <c r="R256" s="209"/>
    </row>
    <row r="257" spans="1:19" ht="12" customHeight="1">
      <c r="A257" s="194"/>
      <c r="B257" s="865"/>
      <c r="C257" s="646"/>
      <c r="D257" s="647"/>
      <c r="E257" s="648"/>
      <c r="F257" s="876"/>
      <c r="G257" s="649" t="str">
        <f>IFERROR(VLOOKUP($O257,'別紙1-7(研修責任者教育担当者)'!$B$9:$C$13,2,0),"")</f>
        <v/>
      </c>
      <c r="H257" s="650" t="str">
        <f>IFERROR(VLOOKUP($P257,'別紙1-7(研修責任者教育担当者)'!$B$9:$C$13,2,0),"")</f>
        <v/>
      </c>
      <c r="I257" s="649" t="str">
        <f>IFERROR(VLOOKUP($Q257,'別紙1-7(研修責任者教育担当者)'!$B$18:$C$97,2,0),"")</f>
        <v/>
      </c>
      <c r="J257" s="650" t="str">
        <f>IFERROR(VLOOKUP($R257,'別紙1-7(研修責任者教育担当者)'!$B$18:$C$97,2,0),"")</f>
        <v/>
      </c>
      <c r="K257" s="878"/>
      <c r="L257" s="881"/>
      <c r="M257" s="881"/>
      <c r="N257" s="876"/>
      <c r="P257" s="210"/>
      <c r="Q257" s="216"/>
      <c r="R257" s="210"/>
    </row>
    <row r="258" spans="1:19" ht="12" customHeight="1">
      <c r="A258" s="194"/>
      <c r="B258" s="865"/>
      <c r="C258" s="211"/>
      <c r="D258" s="212"/>
      <c r="E258" s="648" t="s">
        <v>198</v>
      </c>
      <c r="F258" s="876"/>
      <c r="G258" s="649" t="str">
        <f>IFERROR(VLOOKUP($O258,'別紙1-7(研修責任者教育担当者)'!$B$9:$C$13,2,0),"")</f>
        <v/>
      </c>
      <c r="H258" s="650" t="str">
        <f>IFERROR(VLOOKUP($P258,'別紙1-7(研修責任者教育担当者)'!$B$9:$C$13,2,0),"")</f>
        <v/>
      </c>
      <c r="I258" s="649" t="str">
        <f>IFERROR(VLOOKUP($Q258,'別紙1-7(研修責任者教育担当者)'!$B$18:$C$97,2,0),"")</f>
        <v/>
      </c>
      <c r="J258" s="650" t="str">
        <f>IFERROR(VLOOKUP($R258,'別紙1-7(研修責任者教育担当者)'!$B$18:$C$97,2,0),"")</f>
        <v/>
      </c>
      <c r="K258" s="878"/>
      <c r="L258" s="881"/>
      <c r="M258" s="881"/>
      <c r="N258" s="876"/>
      <c r="P258" s="210"/>
      <c r="Q258" s="216"/>
      <c r="R258" s="210"/>
    </row>
    <row r="259" spans="1:19" ht="12" customHeight="1">
      <c r="A259" s="194"/>
      <c r="B259" s="866"/>
      <c r="C259" s="651"/>
      <c r="D259" s="652"/>
      <c r="E259" s="653"/>
      <c r="F259" s="877"/>
      <c r="G259" s="649" t="str">
        <f>IFERROR(VLOOKUP($O259,'別紙1-7(研修責任者教育担当者)'!$B$9:$C$13,2,0),"")</f>
        <v/>
      </c>
      <c r="H259" s="650" t="str">
        <f>IFERROR(VLOOKUP($P259,'別紙1-7(研修責任者教育担当者)'!$B$9:$C$13,2,0),"")</f>
        <v/>
      </c>
      <c r="I259" s="649" t="str">
        <f>IFERROR(VLOOKUP($Q259,'別紙1-7(研修責任者教育担当者)'!$B$18:$C$97,2,0),"")</f>
        <v/>
      </c>
      <c r="J259" s="650" t="str">
        <f>IFERROR(VLOOKUP($R259,'別紙1-7(研修責任者教育担当者)'!$B$18:$C$97,2,0),"")</f>
        <v/>
      </c>
      <c r="K259" s="879"/>
      <c r="L259" s="882"/>
      <c r="M259" s="882"/>
      <c r="N259" s="877"/>
      <c r="O259" s="213"/>
      <c r="P259" s="214"/>
      <c r="Q259" s="217"/>
      <c r="R259" s="214"/>
    </row>
    <row r="260" spans="1:19" ht="12" customHeight="1">
      <c r="A260" s="194"/>
      <c r="B260" s="864"/>
      <c r="C260" s="646"/>
      <c r="D260" s="647"/>
      <c r="E260" s="648"/>
      <c r="F260" s="875"/>
      <c r="G260" s="644" t="str">
        <f>IFERROR(VLOOKUP($O260,'別紙1-7(研修責任者教育担当者)'!$B$9:$C$13,2,0),"")</f>
        <v/>
      </c>
      <c r="H260" s="645" t="str">
        <f>IFERROR(VLOOKUP($P260,'別紙1-7(研修責任者教育担当者)'!$B$9:$C$13,2,0),"")</f>
        <v/>
      </c>
      <c r="I260" s="644" t="str">
        <f>IFERROR(VLOOKUP($Q260,'別紙1-7(研修責任者教育担当者)'!$B$18:$C$97,2,0),"")</f>
        <v/>
      </c>
      <c r="J260" s="645" t="str">
        <f>IFERROR(VLOOKUP($R260,'別紙1-7(研修責任者教育担当者)'!$B$18:$C$97,2,0),"")</f>
        <v/>
      </c>
      <c r="K260" s="878"/>
      <c r="L260" s="880"/>
      <c r="M260" s="880"/>
      <c r="N260" s="875"/>
      <c r="O260" s="208"/>
      <c r="P260" s="209"/>
      <c r="Q260" s="215"/>
      <c r="R260" s="209"/>
    </row>
    <row r="261" spans="1:19" ht="12" customHeight="1">
      <c r="A261" s="194"/>
      <c r="B261" s="865"/>
      <c r="C261" s="646"/>
      <c r="D261" s="647"/>
      <c r="E261" s="648"/>
      <c r="F261" s="876"/>
      <c r="G261" s="649" t="str">
        <f>IFERROR(VLOOKUP($O261,'別紙1-7(研修責任者教育担当者)'!$B$9:$C$13,2,0),"")</f>
        <v/>
      </c>
      <c r="H261" s="650" t="str">
        <f>IFERROR(VLOOKUP($P261,'別紙1-7(研修責任者教育担当者)'!$B$9:$C$13,2,0),"")</f>
        <v/>
      </c>
      <c r="I261" s="649" t="str">
        <f>IFERROR(VLOOKUP($Q261,'別紙1-7(研修責任者教育担当者)'!$B$18:$C$97,2,0),"")</f>
        <v/>
      </c>
      <c r="J261" s="650" t="str">
        <f>IFERROR(VLOOKUP($R261,'別紙1-7(研修責任者教育担当者)'!$B$18:$C$97,2,0),"")</f>
        <v/>
      </c>
      <c r="K261" s="878"/>
      <c r="L261" s="881"/>
      <c r="M261" s="881"/>
      <c r="N261" s="876"/>
      <c r="P261" s="210"/>
      <c r="Q261" s="216"/>
      <c r="R261" s="210"/>
      <c r="S261" s="194"/>
    </row>
    <row r="262" spans="1:19" ht="12" customHeight="1">
      <c r="A262" s="194"/>
      <c r="B262" s="865"/>
      <c r="C262" s="211"/>
      <c r="D262" s="212"/>
      <c r="E262" s="648" t="s">
        <v>198</v>
      </c>
      <c r="F262" s="876"/>
      <c r="G262" s="649" t="str">
        <f>IFERROR(VLOOKUP($O262,'別紙1-7(研修責任者教育担当者)'!$B$9:$C$13,2,0),"")</f>
        <v/>
      </c>
      <c r="H262" s="650" t="str">
        <f>IFERROR(VLOOKUP($P262,'別紙1-7(研修責任者教育担当者)'!$B$9:$C$13,2,0),"")</f>
        <v/>
      </c>
      <c r="I262" s="649" t="str">
        <f>IFERROR(VLOOKUP($Q262,'別紙1-7(研修責任者教育担当者)'!$B$18:$C$97,2,0),"")</f>
        <v/>
      </c>
      <c r="J262" s="650" t="str">
        <f>IFERROR(VLOOKUP($R262,'別紙1-7(研修責任者教育担当者)'!$B$18:$C$97,2,0),"")</f>
        <v/>
      </c>
      <c r="K262" s="878"/>
      <c r="L262" s="881"/>
      <c r="M262" s="881"/>
      <c r="N262" s="876"/>
      <c r="P262" s="210"/>
      <c r="Q262" s="216"/>
      <c r="R262" s="210"/>
      <c r="S262" s="194"/>
    </row>
    <row r="263" spans="1:19" ht="12" customHeight="1">
      <c r="A263" s="194"/>
      <c r="B263" s="866"/>
      <c r="C263" s="651"/>
      <c r="D263" s="652"/>
      <c r="E263" s="653"/>
      <c r="F263" s="877"/>
      <c r="G263" s="649" t="str">
        <f>IFERROR(VLOOKUP($O263,'別紙1-7(研修責任者教育担当者)'!$B$9:$C$13,2,0),"")</f>
        <v/>
      </c>
      <c r="H263" s="650" t="str">
        <f>IFERROR(VLOOKUP($P263,'別紙1-7(研修責任者教育担当者)'!$B$9:$C$13,2,0),"")</f>
        <v/>
      </c>
      <c r="I263" s="649" t="str">
        <f>IFERROR(VLOOKUP($Q263,'別紙1-7(研修責任者教育担当者)'!$B$18:$C$97,2,0),"")</f>
        <v/>
      </c>
      <c r="J263" s="650" t="str">
        <f>IFERROR(VLOOKUP($R263,'別紙1-7(研修責任者教育担当者)'!$B$18:$C$97,2,0),"")</f>
        <v/>
      </c>
      <c r="K263" s="879"/>
      <c r="L263" s="882"/>
      <c r="M263" s="882"/>
      <c r="N263" s="877"/>
      <c r="O263" s="213"/>
      <c r="P263" s="214"/>
      <c r="Q263" s="213"/>
      <c r="R263" s="214"/>
    </row>
    <row r="264" spans="1:19" ht="12" customHeight="1">
      <c r="A264" s="194"/>
      <c r="B264" s="864"/>
      <c r="C264" s="646"/>
      <c r="D264" s="647"/>
      <c r="E264" s="648"/>
      <c r="F264" s="875"/>
      <c r="G264" s="644" t="str">
        <f>IFERROR(VLOOKUP($O264,'別紙1-7(研修責任者教育担当者)'!$B$9:$C$13,2,0),"")</f>
        <v/>
      </c>
      <c r="H264" s="645" t="str">
        <f>IFERROR(VLOOKUP($P264,'別紙1-7(研修責任者教育担当者)'!$B$9:$C$13,2,0),"")</f>
        <v/>
      </c>
      <c r="I264" s="644" t="str">
        <f>IFERROR(VLOOKUP($Q264,'別紙1-7(研修責任者教育担当者)'!$B$18:$C$97,2,0),"")</f>
        <v/>
      </c>
      <c r="J264" s="645" t="str">
        <f>IFERROR(VLOOKUP($R264,'別紙1-7(研修責任者教育担当者)'!$B$18:$C$97,2,0),"")</f>
        <v/>
      </c>
      <c r="K264" s="878"/>
      <c r="L264" s="881"/>
      <c r="M264" s="881"/>
      <c r="N264" s="876"/>
      <c r="O264" s="208"/>
      <c r="P264" s="209"/>
      <c r="Q264" s="215"/>
      <c r="R264" s="209"/>
    </row>
    <row r="265" spans="1:19" ht="12" customHeight="1">
      <c r="A265" s="194"/>
      <c r="B265" s="865"/>
      <c r="C265" s="646"/>
      <c r="D265" s="647"/>
      <c r="E265" s="648"/>
      <c r="F265" s="876"/>
      <c r="G265" s="649" t="str">
        <f>IFERROR(VLOOKUP($O265,'別紙1-7(研修責任者教育担当者)'!$B$9:$C$13,2,0),"")</f>
        <v/>
      </c>
      <c r="H265" s="650" t="str">
        <f>IFERROR(VLOOKUP($P265,'別紙1-7(研修責任者教育担当者)'!$B$9:$C$13,2,0),"")</f>
        <v/>
      </c>
      <c r="I265" s="649" t="str">
        <f>IFERROR(VLOOKUP($Q265,'別紙1-7(研修責任者教育担当者)'!$B$18:$C$97,2,0),"")</f>
        <v/>
      </c>
      <c r="J265" s="650" t="str">
        <f>IFERROR(VLOOKUP($R265,'別紙1-7(研修責任者教育担当者)'!$B$18:$C$97,2,0),"")</f>
        <v/>
      </c>
      <c r="K265" s="878"/>
      <c r="L265" s="881"/>
      <c r="M265" s="881"/>
      <c r="N265" s="876"/>
      <c r="P265" s="210"/>
      <c r="Q265" s="216"/>
      <c r="R265" s="210"/>
    </row>
    <row r="266" spans="1:19" ht="12" customHeight="1">
      <c r="A266" s="194"/>
      <c r="B266" s="865"/>
      <c r="C266" s="218"/>
      <c r="D266" s="212"/>
      <c r="E266" s="648" t="s">
        <v>198</v>
      </c>
      <c r="F266" s="876"/>
      <c r="G266" s="649" t="str">
        <f>IFERROR(VLOOKUP($O266,'別紙1-7(研修責任者教育担当者)'!$B$9:$C$13,2,0),"")</f>
        <v/>
      </c>
      <c r="H266" s="650" t="str">
        <f>IFERROR(VLOOKUP($P266,'別紙1-7(研修責任者教育担当者)'!$B$9:$C$13,2,0),"")</f>
        <v/>
      </c>
      <c r="I266" s="649" t="str">
        <f>IFERROR(VLOOKUP($Q266,'別紙1-7(研修責任者教育担当者)'!$B$18:$C$97,2,0),"")</f>
        <v/>
      </c>
      <c r="J266" s="650" t="str">
        <f>IFERROR(VLOOKUP($R266,'別紙1-7(研修責任者教育担当者)'!$B$18:$C$97,2,0),"")</f>
        <v/>
      </c>
      <c r="K266" s="878"/>
      <c r="L266" s="881"/>
      <c r="M266" s="881"/>
      <c r="N266" s="876"/>
      <c r="P266" s="210"/>
      <c r="Q266" s="216"/>
      <c r="R266" s="210"/>
    </row>
    <row r="267" spans="1:19" ht="12" customHeight="1">
      <c r="A267" s="194"/>
      <c r="B267" s="866"/>
      <c r="C267" s="651"/>
      <c r="D267" s="652"/>
      <c r="E267" s="653"/>
      <c r="F267" s="877"/>
      <c r="G267" s="649" t="str">
        <f>IFERROR(VLOOKUP($O267,'別紙1-7(研修責任者教育担当者)'!$B$9:$C$13,2,0),"")</f>
        <v/>
      </c>
      <c r="H267" s="650" t="str">
        <f>IFERROR(VLOOKUP($P267,'別紙1-7(研修責任者教育担当者)'!$B$9:$C$13,2,0),"")</f>
        <v/>
      </c>
      <c r="I267" s="649" t="str">
        <f>IFERROR(VLOOKUP($Q267,'別紙1-7(研修責任者教育担当者)'!$B$18:$C$97,2,0),"")</f>
        <v/>
      </c>
      <c r="J267" s="650" t="str">
        <f>IFERROR(VLOOKUP($R267,'別紙1-7(研修責任者教育担当者)'!$B$18:$C$97,2,0),"")</f>
        <v/>
      </c>
      <c r="K267" s="879"/>
      <c r="L267" s="882"/>
      <c r="M267" s="882"/>
      <c r="N267" s="877"/>
      <c r="O267" s="213"/>
      <c r="P267" s="214"/>
      <c r="Q267" s="217"/>
      <c r="R267" s="214"/>
    </row>
    <row r="268" spans="1:19" ht="12" customHeight="1">
      <c r="A268" s="194"/>
      <c r="B268" s="864"/>
      <c r="C268" s="641"/>
      <c r="D268" s="642"/>
      <c r="E268" s="643"/>
      <c r="F268" s="875"/>
      <c r="G268" s="644" t="str">
        <f>IFERROR(VLOOKUP($O268,'別紙1-7(研修責任者教育担当者)'!$B$9:$C$13,2,0),"")</f>
        <v/>
      </c>
      <c r="H268" s="645" t="str">
        <f>IFERROR(VLOOKUP($P268,'別紙1-7(研修責任者教育担当者)'!$B$9:$C$13,2,0),"")</f>
        <v/>
      </c>
      <c r="I268" s="644" t="str">
        <f>IFERROR(VLOOKUP($Q268,'別紙1-7(研修責任者教育担当者)'!$B$18:$C$97,2,0),"")</f>
        <v/>
      </c>
      <c r="J268" s="645" t="str">
        <f>IFERROR(VLOOKUP($R268,'別紙1-7(研修責任者教育担当者)'!$B$18:$C$97,2,0),"")</f>
        <v/>
      </c>
      <c r="K268" s="878"/>
      <c r="L268" s="880"/>
      <c r="M268" s="880"/>
      <c r="N268" s="875"/>
      <c r="O268" s="208"/>
      <c r="P268" s="209"/>
      <c r="Q268" s="215"/>
      <c r="R268" s="209"/>
    </row>
    <row r="269" spans="1:19" ht="12" customHeight="1">
      <c r="A269" s="194"/>
      <c r="B269" s="865"/>
      <c r="C269" s="646"/>
      <c r="D269" s="647"/>
      <c r="E269" s="648"/>
      <c r="F269" s="876"/>
      <c r="G269" s="649" t="str">
        <f>IFERROR(VLOOKUP($O269,'別紙1-7(研修責任者教育担当者)'!$B$9:$C$13,2,0),"")</f>
        <v/>
      </c>
      <c r="H269" s="650" t="str">
        <f>IFERROR(VLOOKUP($P269,'別紙1-7(研修責任者教育担当者)'!$B$9:$C$13,2,0),"")</f>
        <v/>
      </c>
      <c r="I269" s="649" t="str">
        <f>IFERROR(VLOOKUP($Q269,'別紙1-7(研修責任者教育担当者)'!$B$18:$C$97,2,0),"")</f>
        <v/>
      </c>
      <c r="J269" s="650" t="str">
        <f>IFERROR(VLOOKUP($R269,'別紙1-7(研修責任者教育担当者)'!$B$18:$C$97,2,0),"")</f>
        <v/>
      </c>
      <c r="K269" s="878"/>
      <c r="L269" s="881"/>
      <c r="M269" s="881"/>
      <c r="N269" s="876"/>
      <c r="P269" s="210"/>
      <c r="Q269" s="216"/>
      <c r="R269" s="210"/>
    </row>
    <row r="270" spans="1:19" ht="12" customHeight="1">
      <c r="A270" s="194"/>
      <c r="B270" s="865"/>
      <c r="C270" s="218"/>
      <c r="D270" s="212"/>
      <c r="E270" s="648" t="s">
        <v>198</v>
      </c>
      <c r="F270" s="876"/>
      <c r="G270" s="649" t="str">
        <f>IFERROR(VLOOKUP($O270,'別紙1-7(研修責任者教育担当者)'!$B$9:$C$13,2,0),"")</f>
        <v/>
      </c>
      <c r="H270" s="650" t="str">
        <f>IFERROR(VLOOKUP($P270,'別紙1-7(研修責任者教育担当者)'!$B$9:$C$13,2,0),"")</f>
        <v/>
      </c>
      <c r="I270" s="649" t="str">
        <f>IFERROR(VLOOKUP($Q270,'別紙1-7(研修責任者教育担当者)'!$B$18:$C$97,2,0),"")</f>
        <v/>
      </c>
      <c r="J270" s="650" t="str">
        <f>IFERROR(VLOOKUP($R270,'別紙1-7(研修責任者教育担当者)'!$B$18:$C$97,2,0),"")</f>
        <v/>
      </c>
      <c r="K270" s="878"/>
      <c r="L270" s="881"/>
      <c r="M270" s="881"/>
      <c r="N270" s="876"/>
      <c r="P270" s="210"/>
      <c r="Q270" s="216"/>
      <c r="R270" s="210"/>
    </row>
    <row r="271" spans="1:19" ht="12" customHeight="1">
      <c r="A271" s="194"/>
      <c r="B271" s="866"/>
      <c r="C271" s="651"/>
      <c r="D271" s="652"/>
      <c r="E271" s="653"/>
      <c r="F271" s="877"/>
      <c r="G271" s="654" t="str">
        <f>IFERROR(VLOOKUP($O271,'別紙1-7(研修責任者教育担当者)'!$B$9:$C$13,2,0),"")</f>
        <v/>
      </c>
      <c r="H271" s="655" t="str">
        <f>IFERROR(VLOOKUP($P271,'別紙1-7(研修責任者教育担当者)'!$B$9:$C$13,2,0),"")</f>
        <v/>
      </c>
      <c r="I271" s="654" t="str">
        <f>IFERROR(VLOOKUP($Q271,'別紙1-7(研修責任者教育担当者)'!$B$18:$C$97,2,0),"")</f>
        <v/>
      </c>
      <c r="J271" s="655" t="str">
        <f>IFERROR(VLOOKUP($R271,'別紙1-7(研修責任者教育担当者)'!$B$18:$C$97,2,0),"")</f>
        <v/>
      </c>
      <c r="K271" s="879"/>
      <c r="L271" s="882"/>
      <c r="M271" s="882"/>
      <c r="N271" s="877"/>
      <c r="O271" s="213"/>
      <c r="P271" s="214"/>
      <c r="Q271" s="217"/>
      <c r="R271" s="214"/>
    </row>
    <row r="272" spans="1:19" ht="12" customHeight="1">
      <c r="A272" s="194"/>
      <c r="B272" s="864"/>
      <c r="C272" s="646"/>
      <c r="D272" s="647"/>
      <c r="E272" s="648"/>
      <c r="F272" s="875"/>
      <c r="G272" s="644" t="str">
        <f>IFERROR(VLOOKUP($O272,'別紙1-7(研修責任者教育担当者)'!$B$9:$C$13,2,0),"")</f>
        <v/>
      </c>
      <c r="H272" s="645" t="str">
        <f>IFERROR(VLOOKUP($P272,'別紙1-7(研修責任者教育担当者)'!$B$9:$C$13,2,0),"")</f>
        <v/>
      </c>
      <c r="I272" s="644" t="str">
        <f>IFERROR(VLOOKUP($Q272,'別紙1-7(研修責任者教育担当者)'!$B$18:$C$97,2,0),"")</f>
        <v/>
      </c>
      <c r="J272" s="645" t="str">
        <f>IFERROR(VLOOKUP($R272,'別紙1-7(研修責任者教育担当者)'!$B$18:$C$97,2,0),"")</f>
        <v/>
      </c>
      <c r="K272" s="878"/>
      <c r="L272" s="881"/>
      <c r="M272" s="881"/>
      <c r="N272" s="876"/>
      <c r="O272" s="208"/>
      <c r="P272" s="209"/>
      <c r="Q272" s="215"/>
      <c r="R272" s="209"/>
    </row>
    <row r="273" spans="1:18" ht="12" customHeight="1">
      <c r="A273" s="194"/>
      <c r="B273" s="865"/>
      <c r="C273" s="646"/>
      <c r="D273" s="647"/>
      <c r="E273" s="648"/>
      <c r="F273" s="876"/>
      <c r="G273" s="649" t="str">
        <f>IFERROR(VLOOKUP($O273,'別紙1-7(研修責任者教育担当者)'!$B$9:$C$13,2,0),"")</f>
        <v/>
      </c>
      <c r="H273" s="650" t="str">
        <f>IFERROR(VLOOKUP($P273,'別紙1-7(研修責任者教育担当者)'!$B$9:$C$13,2,0),"")</f>
        <v/>
      </c>
      <c r="I273" s="649" t="str">
        <f>IFERROR(VLOOKUP($Q273,'別紙1-7(研修責任者教育担当者)'!$B$18:$C$97,2,0),"")</f>
        <v/>
      </c>
      <c r="J273" s="650" t="str">
        <f>IFERROR(VLOOKUP($R273,'別紙1-7(研修責任者教育担当者)'!$B$18:$C$97,2,0),"")</f>
        <v/>
      </c>
      <c r="K273" s="878"/>
      <c r="L273" s="881"/>
      <c r="M273" s="881"/>
      <c r="N273" s="876"/>
      <c r="P273" s="210"/>
      <c r="Q273" s="216"/>
      <c r="R273" s="210"/>
    </row>
    <row r="274" spans="1:18" ht="12" customHeight="1">
      <c r="A274" s="194"/>
      <c r="B274" s="865"/>
      <c r="C274" s="218"/>
      <c r="D274" s="212"/>
      <c r="E274" s="648" t="s">
        <v>198</v>
      </c>
      <c r="F274" s="876"/>
      <c r="G274" s="649" t="str">
        <f>IFERROR(VLOOKUP($O274,'別紙1-7(研修責任者教育担当者)'!$B$9:$C$13,2,0),"")</f>
        <v/>
      </c>
      <c r="H274" s="650" t="str">
        <f>IFERROR(VLOOKUP($P274,'別紙1-7(研修責任者教育担当者)'!$B$9:$C$13,2,0),"")</f>
        <v/>
      </c>
      <c r="I274" s="649" t="str">
        <f>IFERROR(VLOOKUP($Q274,'別紙1-7(研修責任者教育担当者)'!$B$18:$C$97,2,0),"")</f>
        <v/>
      </c>
      <c r="J274" s="650" t="str">
        <f>IFERROR(VLOOKUP($R274,'別紙1-7(研修責任者教育担当者)'!$B$18:$C$97,2,0),"")</f>
        <v/>
      </c>
      <c r="K274" s="878"/>
      <c r="L274" s="881"/>
      <c r="M274" s="881"/>
      <c r="N274" s="876"/>
      <c r="P274" s="210"/>
      <c r="Q274" s="216"/>
      <c r="R274" s="210"/>
    </row>
    <row r="275" spans="1:18" ht="12" customHeight="1">
      <c r="A275" s="194"/>
      <c r="B275" s="866"/>
      <c r="C275" s="651"/>
      <c r="D275" s="652"/>
      <c r="E275" s="653"/>
      <c r="F275" s="877"/>
      <c r="G275" s="649" t="str">
        <f>IFERROR(VLOOKUP($O275,'別紙1-7(研修責任者教育担当者)'!$B$9:$C$13,2,0),"")</f>
        <v/>
      </c>
      <c r="H275" s="650" t="str">
        <f>IFERROR(VLOOKUP($P275,'別紙1-7(研修責任者教育担当者)'!$B$9:$C$13,2,0),"")</f>
        <v/>
      </c>
      <c r="I275" s="649" t="str">
        <f>IFERROR(VLOOKUP($Q275,'別紙1-7(研修責任者教育担当者)'!$B$18:$C$97,2,0),"")</f>
        <v/>
      </c>
      <c r="J275" s="650" t="str">
        <f>IFERROR(VLOOKUP($R275,'別紙1-7(研修責任者教育担当者)'!$B$18:$C$97,2,0),"")</f>
        <v/>
      </c>
      <c r="K275" s="879"/>
      <c r="L275" s="882"/>
      <c r="M275" s="882"/>
      <c r="N275" s="877"/>
      <c r="O275" s="213"/>
      <c r="P275" s="214"/>
      <c r="Q275" s="217"/>
      <c r="R275" s="214"/>
    </row>
    <row r="276" spans="1:18" ht="12" customHeight="1">
      <c r="A276" s="194"/>
      <c r="B276" s="864"/>
      <c r="C276" s="646"/>
      <c r="D276" s="647"/>
      <c r="E276" s="648"/>
      <c r="F276" s="875"/>
      <c r="G276" s="644" t="str">
        <f>IFERROR(VLOOKUP($O276,'別紙1-7(研修責任者教育担当者)'!$B$9:$C$13,2,0),"")</f>
        <v/>
      </c>
      <c r="H276" s="645" t="str">
        <f>IFERROR(VLOOKUP($P276,'別紙1-7(研修責任者教育担当者)'!$B$9:$C$13,2,0),"")</f>
        <v/>
      </c>
      <c r="I276" s="644" t="str">
        <f>IFERROR(VLOOKUP($Q276,'別紙1-7(研修責任者教育担当者)'!$B$18:$C$97,2,0),"")</f>
        <v/>
      </c>
      <c r="J276" s="645" t="str">
        <f>IFERROR(VLOOKUP($R276,'別紙1-7(研修責任者教育担当者)'!$B$18:$C$97,2,0),"")</f>
        <v/>
      </c>
      <c r="K276" s="878"/>
      <c r="L276" s="880"/>
      <c r="M276" s="880"/>
      <c r="N276" s="875"/>
      <c r="O276" s="208"/>
      <c r="P276" s="209"/>
      <c r="Q276" s="215"/>
      <c r="R276" s="209"/>
    </row>
    <row r="277" spans="1:18" ht="12" customHeight="1">
      <c r="A277" s="194"/>
      <c r="B277" s="865"/>
      <c r="C277" s="646"/>
      <c r="D277" s="647"/>
      <c r="E277" s="648"/>
      <c r="F277" s="876"/>
      <c r="G277" s="649" t="str">
        <f>IFERROR(VLOOKUP($O277,'別紙1-7(研修責任者教育担当者)'!$B$9:$C$13,2,0),"")</f>
        <v/>
      </c>
      <c r="H277" s="650" t="str">
        <f>IFERROR(VLOOKUP($P277,'別紙1-7(研修責任者教育担当者)'!$B$9:$C$13,2,0),"")</f>
        <v/>
      </c>
      <c r="I277" s="649" t="str">
        <f>IFERROR(VLOOKUP($Q277,'別紙1-7(研修責任者教育担当者)'!$B$18:$C$97,2,0),"")</f>
        <v/>
      </c>
      <c r="J277" s="650" t="str">
        <f>IFERROR(VLOOKUP($R277,'別紙1-7(研修責任者教育担当者)'!$B$18:$C$97,2,0),"")</f>
        <v/>
      </c>
      <c r="K277" s="878"/>
      <c r="L277" s="881"/>
      <c r="M277" s="881"/>
      <c r="N277" s="876"/>
      <c r="P277" s="210"/>
      <c r="Q277" s="216"/>
      <c r="R277" s="210"/>
    </row>
    <row r="278" spans="1:18" ht="12" customHeight="1">
      <c r="A278" s="194"/>
      <c r="B278" s="865"/>
      <c r="C278" s="211"/>
      <c r="D278" s="212"/>
      <c r="E278" s="648" t="s">
        <v>198</v>
      </c>
      <c r="F278" s="876"/>
      <c r="G278" s="649" t="str">
        <f>IFERROR(VLOOKUP($O278,'別紙1-7(研修責任者教育担当者)'!$B$9:$C$13,2,0),"")</f>
        <v/>
      </c>
      <c r="H278" s="650" t="str">
        <f>IFERROR(VLOOKUP($P278,'別紙1-7(研修責任者教育担当者)'!$B$9:$C$13,2,0),"")</f>
        <v/>
      </c>
      <c r="I278" s="649" t="str">
        <f>IFERROR(VLOOKUP($Q278,'別紙1-7(研修責任者教育担当者)'!$B$18:$C$97,2,0),"")</f>
        <v/>
      </c>
      <c r="J278" s="650" t="str">
        <f>IFERROR(VLOOKUP($R278,'別紙1-7(研修責任者教育担当者)'!$B$18:$C$97,2,0),"")</f>
        <v/>
      </c>
      <c r="K278" s="878"/>
      <c r="L278" s="881"/>
      <c r="M278" s="881"/>
      <c r="N278" s="876"/>
      <c r="P278" s="210"/>
      <c r="Q278" s="216"/>
      <c r="R278" s="210"/>
    </row>
    <row r="279" spans="1:18" ht="12" customHeight="1">
      <c r="A279" s="194"/>
      <c r="B279" s="866"/>
      <c r="C279" s="651"/>
      <c r="D279" s="652"/>
      <c r="E279" s="653"/>
      <c r="F279" s="877"/>
      <c r="G279" s="649" t="str">
        <f>IFERROR(VLOOKUP($O279,'別紙1-7(研修責任者教育担当者)'!$B$9:$C$13,2,0),"")</f>
        <v/>
      </c>
      <c r="H279" s="650" t="str">
        <f>IFERROR(VLOOKUP($P279,'別紙1-7(研修責任者教育担当者)'!$B$9:$C$13,2,0),"")</f>
        <v/>
      </c>
      <c r="I279" s="649" t="str">
        <f>IFERROR(VLOOKUP($Q279,'別紙1-7(研修責任者教育担当者)'!$B$18:$C$97,2,0),"")</f>
        <v/>
      </c>
      <c r="J279" s="650" t="str">
        <f>IFERROR(VLOOKUP($R279,'別紙1-7(研修責任者教育担当者)'!$B$18:$C$97,2,0),"")</f>
        <v/>
      </c>
      <c r="K279" s="879"/>
      <c r="L279" s="882"/>
      <c r="M279" s="882"/>
      <c r="N279" s="877"/>
      <c r="O279" s="213"/>
      <c r="P279" s="214"/>
      <c r="Q279" s="217"/>
      <c r="R279" s="214"/>
    </row>
    <row r="280" spans="1:18" ht="12" customHeight="1">
      <c r="A280" s="194"/>
      <c r="B280" s="864"/>
      <c r="C280" s="646"/>
      <c r="D280" s="647"/>
      <c r="E280" s="648"/>
      <c r="F280" s="875"/>
      <c r="G280" s="644" t="str">
        <f>IFERROR(VLOOKUP($O280,'別紙1-7(研修責任者教育担当者)'!$B$9:$C$13,2,0),"")</f>
        <v/>
      </c>
      <c r="H280" s="645" t="str">
        <f>IFERROR(VLOOKUP($P280,'別紙1-7(研修責任者教育担当者)'!$B$9:$C$13,2,0),"")</f>
        <v/>
      </c>
      <c r="I280" s="644" t="str">
        <f>IFERROR(VLOOKUP($Q280,'別紙1-7(研修責任者教育担当者)'!$B$18:$C$97,2,0),"")</f>
        <v/>
      </c>
      <c r="J280" s="645" t="str">
        <f>IFERROR(VLOOKUP($R280,'別紙1-7(研修責任者教育担当者)'!$B$18:$C$97,2,0),"")</f>
        <v/>
      </c>
      <c r="K280" s="878"/>
      <c r="L280" s="880"/>
      <c r="M280" s="881"/>
      <c r="N280" s="876"/>
      <c r="O280" s="208"/>
      <c r="P280" s="209"/>
      <c r="Q280" s="215"/>
      <c r="R280" s="209"/>
    </row>
    <row r="281" spans="1:18" ht="12" customHeight="1">
      <c r="A281" s="194"/>
      <c r="B281" s="865"/>
      <c r="C281" s="646"/>
      <c r="D281" s="647"/>
      <c r="E281" s="648"/>
      <c r="F281" s="876"/>
      <c r="G281" s="649" t="str">
        <f>IFERROR(VLOOKUP($O281,'別紙1-7(研修責任者教育担当者)'!$B$9:$C$13,2,0),"")</f>
        <v/>
      </c>
      <c r="H281" s="650" t="str">
        <f>IFERROR(VLOOKUP($P281,'別紙1-7(研修責任者教育担当者)'!$B$9:$C$13,2,0),"")</f>
        <v/>
      </c>
      <c r="I281" s="649" t="str">
        <f>IFERROR(VLOOKUP($Q281,'別紙1-7(研修責任者教育担当者)'!$B$18:$C$97,2,0),"")</f>
        <v/>
      </c>
      <c r="J281" s="650" t="str">
        <f>IFERROR(VLOOKUP($R281,'別紙1-7(研修責任者教育担当者)'!$B$18:$C$97,2,0),"")</f>
        <v/>
      </c>
      <c r="K281" s="878"/>
      <c r="L281" s="881"/>
      <c r="M281" s="881"/>
      <c r="N281" s="876"/>
      <c r="P281" s="210"/>
      <c r="Q281" s="216"/>
      <c r="R281" s="210"/>
    </row>
    <row r="282" spans="1:18" ht="12" customHeight="1">
      <c r="A282" s="194"/>
      <c r="B282" s="865"/>
      <c r="C282" s="211"/>
      <c r="D282" s="212"/>
      <c r="E282" s="648" t="s">
        <v>198</v>
      </c>
      <c r="F282" s="876"/>
      <c r="G282" s="649" t="str">
        <f>IFERROR(VLOOKUP($O282,'別紙1-7(研修責任者教育担当者)'!$B$9:$C$13,2,0),"")</f>
        <v/>
      </c>
      <c r="H282" s="650" t="str">
        <f>IFERROR(VLOOKUP($P282,'別紙1-7(研修責任者教育担当者)'!$B$9:$C$13,2,0),"")</f>
        <v/>
      </c>
      <c r="I282" s="649" t="str">
        <f>IFERROR(VLOOKUP($Q282,'別紙1-7(研修責任者教育担当者)'!$B$18:$C$97,2,0),"")</f>
        <v/>
      </c>
      <c r="J282" s="650" t="str">
        <f>IFERROR(VLOOKUP($R282,'別紙1-7(研修責任者教育担当者)'!$B$18:$C$97,2,0),"")</f>
        <v/>
      </c>
      <c r="K282" s="878"/>
      <c r="L282" s="881"/>
      <c r="M282" s="881"/>
      <c r="N282" s="876"/>
      <c r="P282" s="210"/>
      <c r="Q282" s="216"/>
      <c r="R282" s="210"/>
    </row>
    <row r="283" spans="1:18" ht="12" customHeight="1">
      <c r="A283" s="194"/>
      <c r="B283" s="866"/>
      <c r="C283" s="651"/>
      <c r="D283" s="652"/>
      <c r="E283" s="653"/>
      <c r="F283" s="877"/>
      <c r="G283" s="649" t="str">
        <f>IFERROR(VLOOKUP($O283,'別紙1-7(研修責任者教育担当者)'!$B$9:$C$13,2,0),"")</f>
        <v/>
      </c>
      <c r="H283" s="650" t="str">
        <f>IFERROR(VLOOKUP($P283,'別紙1-7(研修責任者教育担当者)'!$B$9:$C$13,2,0),"")</f>
        <v/>
      </c>
      <c r="I283" s="649" t="str">
        <f>IFERROR(VLOOKUP($Q283,'別紙1-7(研修責任者教育担当者)'!$B$18:$C$97,2,0),"")</f>
        <v/>
      </c>
      <c r="J283" s="650" t="str">
        <f>IFERROR(VLOOKUP($R283,'別紙1-7(研修責任者教育担当者)'!$B$18:$C$97,2,0),"")</f>
        <v/>
      </c>
      <c r="K283" s="879"/>
      <c r="L283" s="882"/>
      <c r="M283" s="882"/>
      <c r="N283" s="877"/>
      <c r="O283" s="213"/>
      <c r="P283" s="214"/>
      <c r="Q283" s="217"/>
      <c r="R283" s="214"/>
    </row>
    <row r="284" spans="1:18" ht="12" customHeight="1">
      <c r="A284" s="194"/>
      <c r="B284" s="864"/>
      <c r="C284" s="646"/>
      <c r="D284" s="647"/>
      <c r="E284" s="648"/>
      <c r="F284" s="875"/>
      <c r="G284" s="644" t="str">
        <f>IFERROR(VLOOKUP($O284,'別紙1-7(研修責任者教育担当者)'!$B$9:$C$13,2,0),"")</f>
        <v/>
      </c>
      <c r="H284" s="645" t="str">
        <f>IFERROR(VLOOKUP($P284,'別紙1-7(研修責任者教育担当者)'!$B$9:$C$13,2,0),"")</f>
        <v/>
      </c>
      <c r="I284" s="644" t="str">
        <f>IFERROR(VLOOKUP($Q284,'別紙1-7(研修責任者教育担当者)'!$B$18:$C$97,2,0),"")</f>
        <v/>
      </c>
      <c r="J284" s="645" t="str">
        <f>IFERROR(VLOOKUP($R284,'別紙1-7(研修責任者教育担当者)'!$B$18:$C$97,2,0),"")</f>
        <v/>
      </c>
      <c r="K284" s="878"/>
      <c r="L284" s="881"/>
      <c r="M284" s="880"/>
      <c r="N284" s="875"/>
      <c r="O284" s="208"/>
      <c r="P284" s="209"/>
      <c r="Q284" s="215"/>
      <c r="R284" s="209"/>
    </row>
    <row r="285" spans="1:18" ht="12" customHeight="1">
      <c r="A285" s="194"/>
      <c r="B285" s="865"/>
      <c r="C285" s="646"/>
      <c r="D285" s="647"/>
      <c r="E285" s="648"/>
      <c r="F285" s="876"/>
      <c r="G285" s="649" t="str">
        <f>IFERROR(VLOOKUP($O285,'別紙1-7(研修責任者教育担当者)'!$B$9:$C$13,2,0),"")</f>
        <v/>
      </c>
      <c r="H285" s="650" t="str">
        <f>IFERROR(VLOOKUP($P285,'別紙1-7(研修責任者教育担当者)'!$B$9:$C$13,2,0),"")</f>
        <v/>
      </c>
      <c r="I285" s="649" t="str">
        <f>IFERROR(VLOOKUP($Q285,'別紙1-7(研修責任者教育担当者)'!$B$18:$C$97,2,0),"")</f>
        <v/>
      </c>
      <c r="J285" s="650" t="str">
        <f>IFERROR(VLOOKUP($R285,'別紙1-7(研修責任者教育担当者)'!$B$18:$C$97,2,0),"")</f>
        <v/>
      </c>
      <c r="K285" s="878"/>
      <c r="L285" s="881"/>
      <c r="M285" s="881"/>
      <c r="N285" s="876"/>
      <c r="P285" s="210"/>
      <c r="Q285" s="216"/>
      <c r="R285" s="210"/>
    </row>
    <row r="286" spans="1:18" ht="12" customHeight="1">
      <c r="A286" s="194"/>
      <c r="B286" s="865"/>
      <c r="C286" s="211"/>
      <c r="D286" s="212"/>
      <c r="E286" s="648" t="s">
        <v>198</v>
      </c>
      <c r="F286" s="876"/>
      <c r="G286" s="649" t="str">
        <f>IFERROR(VLOOKUP($O286,'別紙1-7(研修責任者教育担当者)'!$B$9:$C$13,2,0),"")</f>
        <v/>
      </c>
      <c r="H286" s="650" t="str">
        <f>IFERROR(VLOOKUP($P286,'別紙1-7(研修責任者教育担当者)'!$B$9:$C$13,2,0),"")</f>
        <v/>
      </c>
      <c r="I286" s="649" t="str">
        <f>IFERROR(VLOOKUP($Q286,'別紙1-7(研修責任者教育担当者)'!$B$18:$C$97,2,0),"")</f>
        <v/>
      </c>
      <c r="J286" s="650" t="str">
        <f>IFERROR(VLOOKUP($R286,'別紙1-7(研修責任者教育担当者)'!$B$18:$C$97,2,0),"")</f>
        <v/>
      </c>
      <c r="K286" s="878"/>
      <c r="L286" s="881"/>
      <c r="M286" s="881"/>
      <c r="N286" s="876"/>
      <c r="P286" s="210"/>
      <c r="Q286" s="216"/>
      <c r="R286" s="210"/>
    </row>
    <row r="287" spans="1:18" ht="12" customHeight="1">
      <c r="A287" s="194"/>
      <c r="B287" s="866"/>
      <c r="C287" s="651"/>
      <c r="D287" s="652"/>
      <c r="E287" s="653"/>
      <c r="F287" s="877"/>
      <c r="G287" s="649" t="str">
        <f>IFERROR(VLOOKUP($O287,'別紙1-7(研修責任者教育担当者)'!$B$9:$C$13,2,0),"")</f>
        <v/>
      </c>
      <c r="H287" s="650" t="str">
        <f>IFERROR(VLOOKUP($P287,'別紙1-7(研修責任者教育担当者)'!$B$9:$C$13,2,0),"")</f>
        <v/>
      </c>
      <c r="I287" s="649" t="str">
        <f>IFERROR(VLOOKUP($Q287,'別紙1-7(研修責任者教育担当者)'!$B$18:$C$97,2,0),"")</f>
        <v/>
      </c>
      <c r="J287" s="650" t="str">
        <f>IFERROR(VLOOKUP($R287,'別紙1-7(研修責任者教育担当者)'!$B$18:$C$97,2,0),"")</f>
        <v/>
      </c>
      <c r="K287" s="879"/>
      <c r="L287" s="882"/>
      <c r="M287" s="882"/>
      <c r="N287" s="877"/>
      <c r="O287" s="213"/>
      <c r="P287" s="214"/>
      <c r="Q287" s="217"/>
      <c r="R287" s="214"/>
    </row>
    <row r="288" spans="1:18" ht="12" customHeight="1">
      <c r="A288" s="194"/>
      <c r="B288" s="864"/>
      <c r="C288" s="646"/>
      <c r="D288" s="647"/>
      <c r="E288" s="648"/>
      <c r="F288" s="875"/>
      <c r="G288" s="644" t="str">
        <f>IFERROR(VLOOKUP($O288,'別紙1-7(研修責任者教育担当者)'!$B$9:$C$13,2,0),"")</f>
        <v/>
      </c>
      <c r="H288" s="645" t="str">
        <f>IFERROR(VLOOKUP($P288,'別紙1-7(研修責任者教育担当者)'!$B$9:$C$13,2,0),"")</f>
        <v/>
      </c>
      <c r="I288" s="644" t="str">
        <f>IFERROR(VLOOKUP($Q288,'別紙1-7(研修責任者教育担当者)'!$B$18:$C$97,2,0),"")</f>
        <v/>
      </c>
      <c r="J288" s="645" t="str">
        <f>IFERROR(VLOOKUP($R288,'別紙1-7(研修責任者教育担当者)'!$B$18:$C$97,2,0),"")</f>
        <v/>
      </c>
      <c r="K288" s="878"/>
      <c r="L288" s="880"/>
      <c r="M288" s="881"/>
      <c r="N288" s="876"/>
      <c r="O288" s="208"/>
      <c r="P288" s="209"/>
      <c r="Q288" s="215"/>
      <c r="R288" s="209"/>
    </row>
    <row r="289" spans="1:19" ht="12" customHeight="1">
      <c r="A289" s="194"/>
      <c r="B289" s="865"/>
      <c r="C289" s="646"/>
      <c r="D289" s="647"/>
      <c r="E289" s="648"/>
      <c r="F289" s="876"/>
      <c r="G289" s="649" t="str">
        <f>IFERROR(VLOOKUP($O289,'別紙1-7(研修責任者教育担当者)'!$B$9:$C$13,2,0),"")</f>
        <v/>
      </c>
      <c r="H289" s="650" t="str">
        <f>IFERROR(VLOOKUP($P289,'別紙1-7(研修責任者教育担当者)'!$B$9:$C$13,2,0),"")</f>
        <v/>
      </c>
      <c r="I289" s="649" t="str">
        <f>IFERROR(VLOOKUP($Q289,'別紙1-7(研修責任者教育担当者)'!$B$18:$C$97,2,0),"")</f>
        <v/>
      </c>
      <c r="J289" s="650" t="str">
        <f>IFERROR(VLOOKUP($R289,'別紙1-7(研修責任者教育担当者)'!$B$18:$C$97,2,0),"")</f>
        <v/>
      </c>
      <c r="K289" s="878"/>
      <c r="L289" s="881"/>
      <c r="M289" s="881"/>
      <c r="N289" s="876"/>
      <c r="P289" s="210"/>
      <c r="Q289" s="216"/>
      <c r="R289" s="210"/>
    </row>
    <row r="290" spans="1:19" ht="12" customHeight="1">
      <c r="A290" s="194"/>
      <c r="B290" s="865"/>
      <c r="C290" s="211"/>
      <c r="D290" s="212"/>
      <c r="E290" s="648" t="s">
        <v>198</v>
      </c>
      <c r="F290" s="876"/>
      <c r="G290" s="649" t="str">
        <f>IFERROR(VLOOKUP($O290,'別紙1-7(研修責任者教育担当者)'!$B$9:$C$13,2,0),"")</f>
        <v/>
      </c>
      <c r="H290" s="650" t="str">
        <f>IFERROR(VLOOKUP($P290,'別紙1-7(研修責任者教育担当者)'!$B$9:$C$13,2,0),"")</f>
        <v/>
      </c>
      <c r="I290" s="649" t="str">
        <f>IFERROR(VLOOKUP($Q290,'別紙1-7(研修責任者教育担当者)'!$B$18:$C$97,2,0),"")</f>
        <v/>
      </c>
      <c r="J290" s="650" t="str">
        <f>IFERROR(VLOOKUP($R290,'別紙1-7(研修責任者教育担当者)'!$B$18:$C$97,2,0),"")</f>
        <v/>
      </c>
      <c r="K290" s="878"/>
      <c r="L290" s="881"/>
      <c r="M290" s="881"/>
      <c r="N290" s="876"/>
      <c r="P290" s="210"/>
      <c r="Q290" s="216"/>
      <c r="R290" s="210"/>
    </row>
    <row r="291" spans="1:19" ht="12" customHeight="1">
      <c r="A291" s="194"/>
      <c r="B291" s="866"/>
      <c r="C291" s="651"/>
      <c r="D291" s="652"/>
      <c r="E291" s="653"/>
      <c r="F291" s="877"/>
      <c r="G291" s="654" t="str">
        <f>IFERROR(VLOOKUP($O291,'別紙1-7(研修責任者教育担当者)'!$B$9:$C$13,2,0),"")</f>
        <v/>
      </c>
      <c r="H291" s="655" t="str">
        <f>IFERROR(VLOOKUP($P291,'別紙1-7(研修責任者教育担当者)'!$B$9:$C$13,2,0),"")</f>
        <v/>
      </c>
      <c r="I291" s="649" t="str">
        <f>IFERROR(VLOOKUP($Q291,'別紙1-7(研修責任者教育担当者)'!$B$18:$C$97,2,0),"")</f>
        <v/>
      </c>
      <c r="J291" s="650" t="str">
        <f>IFERROR(VLOOKUP($R291,'別紙1-7(研修責任者教育担当者)'!$B$18:$C$97,2,0),"")</f>
        <v/>
      </c>
      <c r="K291" s="879"/>
      <c r="L291" s="882"/>
      <c r="M291" s="882"/>
      <c r="N291" s="877"/>
      <c r="O291" s="213"/>
      <c r="P291" s="214"/>
      <c r="Q291" s="217"/>
      <c r="R291" s="214"/>
    </row>
    <row r="292" spans="1:19" ht="12" customHeight="1">
      <c r="A292" s="194"/>
      <c r="B292" s="864"/>
      <c r="C292" s="641"/>
      <c r="D292" s="642"/>
      <c r="E292" s="643"/>
      <c r="F292" s="875"/>
      <c r="G292" s="644" t="str">
        <f>IFERROR(VLOOKUP($O292,'別紙1-7(研修責任者教育担当者)'!$B$9:$C$13,2,0),"")</f>
        <v/>
      </c>
      <c r="H292" s="645" t="str">
        <f>IFERROR(VLOOKUP($P292,'別紙1-7(研修責任者教育担当者)'!$B$9:$C$13,2,0),"")</f>
        <v/>
      </c>
      <c r="I292" s="644" t="str">
        <f>IFERROR(VLOOKUP($Q292,'別紙1-7(研修責任者教育担当者)'!$B$18:$C$97,2,0),"")</f>
        <v/>
      </c>
      <c r="J292" s="645" t="str">
        <f>IFERROR(VLOOKUP($R292,'別紙1-7(研修責任者教育担当者)'!$B$18:$C$97,2,0),"")</f>
        <v/>
      </c>
      <c r="K292" s="878"/>
      <c r="L292" s="881"/>
      <c r="M292" s="880"/>
      <c r="N292" s="875"/>
      <c r="O292" s="208"/>
      <c r="P292" s="209"/>
      <c r="Q292" s="215"/>
      <c r="R292" s="209"/>
    </row>
    <row r="293" spans="1:19" ht="12" customHeight="1">
      <c r="A293" s="194"/>
      <c r="B293" s="865"/>
      <c r="C293" s="646"/>
      <c r="D293" s="647"/>
      <c r="E293" s="648"/>
      <c r="F293" s="876"/>
      <c r="G293" s="649" t="str">
        <f>IFERROR(VLOOKUP($O293,'別紙1-7(研修責任者教育担当者)'!$B$9:$C$13,2,0),"")</f>
        <v/>
      </c>
      <c r="H293" s="650" t="str">
        <f>IFERROR(VLOOKUP($P293,'別紙1-7(研修責任者教育担当者)'!$B$9:$C$13,2,0),"")</f>
        <v/>
      </c>
      <c r="I293" s="649" t="str">
        <f>IFERROR(VLOOKUP($Q293,'別紙1-7(研修責任者教育担当者)'!$B$18:$C$97,2,0),"")</f>
        <v/>
      </c>
      <c r="J293" s="650" t="str">
        <f>IFERROR(VLOOKUP($R293,'別紙1-7(研修責任者教育担当者)'!$B$18:$C$97,2,0),"")</f>
        <v/>
      </c>
      <c r="K293" s="878"/>
      <c r="L293" s="881"/>
      <c r="M293" s="881"/>
      <c r="N293" s="876"/>
      <c r="P293" s="210"/>
      <c r="Q293" s="216"/>
      <c r="R293" s="210"/>
      <c r="S293" s="194"/>
    </row>
    <row r="294" spans="1:19" ht="12" customHeight="1">
      <c r="A294" s="194"/>
      <c r="B294" s="865"/>
      <c r="C294" s="211"/>
      <c r="D294" s="212"/>
      <c r="E294" s="648" t="s">
        <v>198</v>
      </c>
      <c r="F294" s="876"/>
      <c r="G294" s="649" t="str">
        <f>IFERROR(VLOOKUP($O294,'別紙1-7(研修責任者教育担当者)'!$B$9:$C$13,2,0),"")</f>
        <v/>
      </c>
      <c r="H294" s="650" t="str">
        <f>IFERROR(VLOOKUP($P294,'別紙1-7(研修責任者教育担当者)'!$B$9:$C$13,2,0),"")</f>
        <v/>
      </c>
      <c r="I294" s="649" t="str">
        <f>IFERROR(VLOOKUP($Q294,'別紙1-7(研修責任者教育担当者)'!$B$18:$C$97,2,0),"")</f>
        <v/>
      </c>
      <c r="J294" s="650" t="str">
        <f>IFERROR(VLOOKUP($R294,'別紙1-7(研修責任者教育担当者)'!$B$18:$C$97,2,0),"")</f>
        <v/>
      </c>
      <c r="K294" s="878"/>
      <c r="L294" s="881"/>
      <c r="M294" s="881"/>
      <c r="N294" s="876"/>
      <c r="P294" s="210"/>
      <c r="Q294" s="216"/>
      <c r="R294" s="210"/>
      <c r="S294" s="194"/>
    </row>
    <row r="295" spans="1:19" ht="12" customHeight="1">
      <c r="A295" s="194"/>
      <c r="B295" s="866"/>
      <c r="C295" s="651"/>
      <c r="D295" s="652"/>
      <c r="E295" s="653"/>
      <c r="F295" s="877"/>
      <c r="G295" s="654" t="str">
        <f>IFERROR(VLOOKUP($O295,'別紙1-7(研修責任者教育担当者)'!$B$9:$C$13,2,0),"")</f>
        <v/>
      </c>
      <c r="H295" s="655" t="str">
        <f>IFERROR(VLOOKUP($P295,'別紙1-7(研修責任者教育担当者)'!$B$9:$C$13,2,0),"")</f>
        <v/>
      </c>
      <c r="I295" s="654" t="str">
        <f>IFERROR(VLOOKUP($Q295,'別紙1-7(研修責任者教育担当者)'!$B$18:$C$97,2,0),"")</f>
        <v/>
      </c>
      <c r="J295" s="655" t="str">
        <f>IFERROR(VLOOKUP($R295,'別紙1-7(研修責任者教育担当者)'!$B$18:$C$97,2,0),"")</f>
        <v/>
      </c>
      <c r="K295" s="879"/>
      <c r="L295" s="882"/>
      <c r="M295" s="882"/>
      <c r="N295" s="877"/>
      <c r="O295" s="213"/>
      <c r="P295" s="214"/>
      <c r="Q295" s="217"/>
      <c r="R295" s="214"/>
    </row>
  </sheetData>
  <sheetProtection algorithmName="SHA-512" hashValue="HXz4DtoZkVE4e2NbqmnApKQmMUehNdEVABZMrHBGFZDVnpYERibDxFAy2jtMkx47z9WBmVe3tOaSEx+JQv3Ffg==" saltValue="JSUjzbDrEzEfrUVbA4SOPA==" spinCount="100000" sheet="1" objects="1" scenarios="1"/>
  <autoFilter ref="A7:S295" xr:uid="{EFC4B771-6D4D-4D90-B507-5D173BA000BE}">
    <filterColumn colId="3" showButton="0"/>
    <filterColumn colId="6" showButton="0"/>
    <filterColumn colId="8" showButton="0"/>
  </autoFilter>
  <mergeCells count="446">
    <mergeCell ref="K148:K151"/>
    <mergeCell ref="L148:L151"/>
    <mergeCell ref="N144:N147"/>
    <mergeCell ref="F132:F135"/>
    <mergeCell ref="F164:F167"/>
    <mergeCell ref="K164:K167"/>
    <mergeCell ref="L164:L167"/>
    <mergeCell ref="M164:M167"/>
    <mergeCell ref="N164:N167"/>
    <mergeCell ref="L140:L143"/>
    <mergeCell ref="M140:M143"/>
    <mergeCell ref="N140:N143"/>
    <mergeCell ref="F160:F163"/>
    <mergeCell ref="K160:K163"/>
    <mergeCell ref="L160:L163"/>
    <mergeCell ref="M160:M163"/>
    <mergeCell ref="N160:N163"/>
    <mergeCell ref="N148:N151"/>
    <mergeCell ref="F156:F159"/>
    <mergeCell ref="K156:K159"/>
    <mergeCell ref="L156:L159"/>
    <mergeCell ref="M156:M159"/>
    <mergeCell ref="F152:F155"/>
    <mergeCell ref="K152:K155"/>
    <mergeCell ref="N156:N159"/>
    <mergeCell ref="F148:F151"/>
    <mergeCell ref="F136:F139"/>
    <mergeCell ref="K136:K139"/>
    <mergeCell ref="L136:L139"/>
    <mergeCell ref="M136:M139"/>
    <mergeCell ref="N136:N139"/>
    <mergeCell ref="F124:F127"/>
    <mergeCell ref="M148:M151"/>
    <mergeCell ref="L152:L155"/>
    <mergeCell ref="M152:M155"/>
    <mergeCell ref="N152:N155"/>
    <mergeCell ref="F140:F143"/>
    <mergeCell ref="K140:K143"/>
    <mergeCell ref="K124:K127"/>
    <mergeCell ref="L124:L127"/>
    <mergeCell ref="M124:M127"/>
    <mergeCell ref="N124:N127"/>
    <mergeCell ref="F144:F147"/>
    <mergeCell ref="K144:K147"/>
    <mergeCell ref="K132:K135"/>
    <mergeCell ref="L132:L135"/>
    <mergeCell ref="M132:M135"/>
    <mergeCell ref="N132:N135"/>
    <mergeCell ref="L144:L147"/>
    <mergeCell ref="M144:M147"/>
    <mergeCell ref="F128:F131"/>
    <mergeCell ref="K128:K131"/>
    <mergeCell ref="L128:L131"/>
    <mergeCell ref="M128:M131"/>
    <mergeCell ref="N128:N131"/>
    <mergeCell ref="F116:F119"/>
    <mergeCell ref="K116:K119"/>
    <mergeCell ref="L116:L119"/>
    <mergeCell ref="M116:M119"/>
    <mergeCell ref="N116:N119"/>
    <mergeCell ref="F120:F123"/>
    <mergeCell ref="K120:K123"/>
    <mergeCell ref="L120:L123"/>
    <mergeCell ref="M120:M123"/>
    <mergeCell ref="N120:N123"/>
    <mergeCell ref="F108:F111"/>
    <mergeCell ref="K108:K111"/>
    <mergeCell ref="L108:L111"/>
    <mergeCell ref="M108:M111"/>
    <mergeCell ref="N108:N111"/>
    <mergeCell ref="F112:F115"/>
    <mergeCell ref="K112:K115"/>
    <mergeCell ref="L112:L115"/>
    <mergeCell ref="M112:M115"/>
    <mergeCell ref="N112:N115"/>
    <mergeCell ref="F100:F103"/>
    <mergeCell ref="K100:K103"/>
    <mergeCell ref="L100:L103"/>
    <mergeCell ref="M100:M103"/>
    <mergeCell ref="N100:N103"/>
    <mergeCell ref="F104:F107"/>
    <mergeCell ref="K104:K107"/>
    <mergeCell ref="L104:L107"/>
    <mergeCell ref="M104:M107"/>
    <mergeCell ref="N104:N107"/>
    <mergeCell ref="F92:F95"/>
    <mergeCell ref="K92:K95"/>
    <mergeCell ref="L92:L95"/>
    <mergeCell ref="M92:M95"/>
    <mergeCell ref="N92:N95"/>
    <mergeCell ref="F96:F99"/>
    <mergeCell ref="K96:K99"/>
    <mergeCell ref="F76:F79"/>
    <mergeCell ref="K60:K63"/>
    <mergeCell ref="L60:L63"/>
    <mergeCell ref="M60:M63"/>
    <mergeCell ref="N60:N63"/>
    <mergeCell ref="F80:F83"/>
    <mergeCell ref="K80:K83"/>
    <mergeCell ref="L96:L99"/>
    <mergeCell ref="M96:M99"/>
    <mergeCell ref="N96:N99"/>
    <mergeCell ref="F84:F87"/>
    <mergeCell ref="K68:K71"/>
    <mergeCell ref="L68:L71"/>
    <mergeCell ref="M68:M71"/>
    <mergeCell ref="N68:N71"/>
    <mergeCell ref="F88:F91"/>
    <mergeCell ref="K88:K91"/>
    <mergeCell ref="K84:K87"/>
    <mergeCell ref="L84:L87"/>
    <mergeCell ref="M84:M87"/>
    <mergeCell ref="N84:N87"/>
    <mergeCell ref="F52:F55"/>
    <mergeCell ref="N36:N39"/>
    <mergeCell ref="K36:K39"/>
    <mergeCell ref="L36:L39"/>
    <mergeCell ref="M36:M39"/>
    <mergeCell ref="F56:F59"/>
    <mergeCell ref="N56:N59"/>
    <mergeCell ref="L72:L75"/>
    <mergeCell ref="M72:M75"/>
    <mergeCell ref="N72:N75"/>
    <mergeCell ref="F60:F63"/>
    <mergeCell ref="N44:N47"/>
    <mergeCell ref="K44:K47"/>
    <mergeCell ref="L44:L47"/>
    <mergeCell ref="M44:M47"/>
    <mergeCell ref="F64:F67"/>
    <mergeCell ref="K64:K67"/>
    <mergeCell ref="F68:F71"/>
    <mergeCell ref="N52:N55"/>
    <mergeCell ref="K52:K55"/>
    <mergeCell ref="F72:F75"/>
    <mergeCell ref="K72:K75"/>
    <mergeCell ref="L8:L11"/>
    <mergeCell ref="M8:M11"/>
    <mergeCell ref="F16:F19"/>
    <mergeCell ref="F12:F15"/>
    <mergeCell ref="F32:F35"/>
    <mergeCell ref="K24:K27"/>
    <mergeCell ref="K48:K51"/>
    <mergeCell ref="L48:L51"/>
    <mergeCell ref="M48:M51"/>
    <mergeCell ref="F36:F39"/>
    <mergeCell ref="K20:K23"/>
    <mergeCell ref="L20:L23"/>
    <mergeCell ref="M20:M23"/>
    <mergeCell ref="F40:F43"/>
    <mergeCell ref="F44:F47"/>
    <mergeCell ref="K28:K31"/>
    <mergeCell ref="L28:L31"/>
    <mergeCell ref="M28:M31"/>
    <mergeCell ref="F48:F51"/>
    <mergeCell ref="F20:F23"/>
    <mergeCell ref="F28:F31"/>
    <mergeCell ref="K76:K79"/>
    <mergeCell ref="L76:L79"/>
    <mergeCell ref="M76:M79"/>
    <mergeCell ref="N76:N79"/>
    <mergeCell ref="N12:N15"/>
    <mergeCell ref="K12:K15"/>
    <mergeCell ref="L12:L15"/>
    <mergeCell ref="M12:M15"/>
    <mergeCell ref="N24:N27"/>
    <mergeCell ref="K40:K43"/>
    <mergeCell ref="L40:L43"/>
    <mergeCell ref="M40:M43"/>
    <mergeCell ref="L64:L67"/>
    <mergeCell ref="M64:M67"/>
    <mergeCell ref="N64:N67"/>
    <mergeCell ref="N20:N23"/>
    <mergeCell ref="N40:N43"/>
    <mergeCell ref="N28:N31"/>
    <mergeCell ref="L24:L27"/>
    <mergeCell ref="M24:M27"/>
    <mergeCell ref="N16:N19"/>
    <mergeCell ref="K16:K19"/>
    <mergeCell ref="L52:L55"/>
    <mergeCell ref="M52:M55"/>
    <mergeCell ref="L80:L83"/>
    <mergeCell ref="M80:M83"/>
    <mergeCell ref="N80:N83"/>
    <mergeCell ref="L88:L91"/>
    <mergeCell ref="M88:M91"/>
    <mergeCell ref="N88:N91"/>
    <mergeCell ref="A1:N2"/>
    <mergeCell ref="B5:B7"/>
    <mergeCell ref="K5:K7"/>
    <mergeCell ref="L5:L6"/>
    <mergeCell ref="N5:N7"/>
    <mergeCell ref="D5:E6"/>
    <mergeCell ref="I5:J7"/>
    <mergeCell ref="D7:E7"/>
    <mergeCell ref="F5:F7"/>
    <mergeCell ref="G5:H7"/>
    <mergeCell ref="C5:C7"/>
    <mergeCell ref="B8:B11"/>
    <mergeCell ref="B12:B15"/>
    <mergeCell ref="B16:B19"/>
    <mergeCell ref="B20:B23"/>
    <mergeCell ref="B24:B27"/>
    <mergeCell ref="B28:B31"/>
    <mergeCell ref="B32:B35"/>
    <mergeCell ref="F168:F171"/>
    <mergeCell ref="K168:K171"/>
    <mergeCell ref="L168:L171"/>
    <mergeCell ref="M168:M171"/>
    <mergeCell ref="N168:N171"/>
    <mergeCell ref="F172:F175"/>
    <mergeCell ref="K172:K175"/>
    <mergeCell ref="N8:N11"/>
    <mergeCell ref="K8:K11"/>
    <mergeCell ref="L16:L19"/>
    <mergeCell ref="M16:M19"/>
    <mergeCell ref="F8:F11"/>
    <mergeCell ref="F24:F27"/>
    <mergeCell ref="M172:M175"/>
    <mergeCell ref="N172:N175"/>
    <mergeCell ref="L172:L175"/>
    <mergeCell ref="N32:N35"/>
    <mergeCell ref="K32:K35"/>
    <mergeCell ref="L32:L35"/>
    <mergeCell ref="M32:M35"/>
    <mergeCell ref="K56:K59"/>
    <mergeCell ref="L56:L59"/>
    <mergeCell ref="M56:M59"/>
    <mergeCell ref="N48:N51"/>
    <mergeCell ref="F176:F179"/>
    <mergeCell ref="K176:K179"/>
    <mergeCell ref="L176:L179"/>
    <mergeCell ref="M176:M179"/>
    <mergeCell ref="N176:N179"/>
    <mergeCell ref="F180:F183"/>
    <mergeCell ref="K180:K183"/>
    <mergeCell ref="L180:L183"/>
    <mergeCell ref="M180:M183"/>
    <mergeCell ref="N180:N183"/>
    <mergeCell ref="F184:F187"/>
    <mergeCell ref="K184:K187"/>
    <mergeCell ref="L184:L187"/>
    <mergeCell ref="M184:M187"/>
    <mergeCell ref="N184:N187"/>
    <mergeCell ref="F188:F191"/>
    <mergeCell ref="K188:K191"/>
    <mergeCell ref="L188:L191"/>
    <mergeCell ref="M188:M191"/>
    <mergeCell ref="N188:N191"/>
    <mergeCell ref="F192:F195"/>
    <mergeCell ref="K192:K195"/>
    <mergeCell ref="L192:L195"/>
    <mergeCell ref="M192:M195"/>
    <mergeCell ref="N192:N195"/>
    <mergeCell ref="F196:F199"/>
    <mergeCell ref="K196:K199"/>
    <mergeCell ref="L196:L199"/>
    <mergeCell ref="M196:M199"/>
    <mergeCell ref="N196:N199"/>
    <mergeCell ref="F200:F203"/>
    <mergeCell ref="K200:K203"/>
    <mergeCell ref="L200:L203"/>
    <mergeCell ref="M200:M203"/>
    <mergeCell ref="N200:N203"/>
    <mergeCell ref="F204:F207"/>
    <mergeCell ref="K204:K207"/>
    <mergeCell ref="L204:L207"/>
    <mergeCell ref="M204:M207"/>
    <mergeCell ref="N204:N207"/>
    <mergeCell ref="F208:F211"/>
    <mergeCell ref="K208:K211"/>
    <mergeCell ref="L208:L211"/>
    <mergeCell ref="M208:M211"/>
    <mergeCell ref="N208:N211"/>
    <mergeCell ref="F212:F215"/>
    <mergeCell ref="K212:K215"/>
    <mergeCell ref="L212:L215"/>
    <mergeCell ref="M212:M215"/>
    <mergeCell ref="N212:N215"/>
    <mergeCell ref="F216:F219"/>
    <mergeCell ref="K216:K219"/>
    <mergeCell ref="L216:L219"/>
    <mergeCell ref="M216:M219"/>
    <mergeCell ref="N216:N219"/>
    <mergeCell ref="F220:F223"/>
    <mergeCell ref="K220:K223"/>
    <mergeCell ref="L220:L223"/>
    <mergeCell ref="M220:M223"/>
    <mergeCell ref="N220:N223"/>
    <mergeCell ref="F224:F227"/>
    <mergeCell ref="K224:K227"/>
    <mergeCell ref="L224:L227"/>
    <mergeCell ref="M224:M227"/>
    <mergeCell ref="N224:N227"/>
    <mergeCell ref="F228:F231"/>
    <mergeCell ref="K228:K231"/>
    <mergeCell ref="L228:L231"/>
    <mergeCell ref="M228:M231"/>
    <mergeCell ref="N228:N231"/>
    <mergeCell ref="F232:F235"/>
    <mergeCell ref="K232:K235"/>
    <mergeCell ref="L232:L235"/>
    <mergeCell ref="M232:M235"/>
    <mergeCell ref="N232:N235"/>
    <mergeCell ref="F236:F239"/>
    <mergeCell ref="K236:K239"/>
    <mergeCell ref="L236:L239"/>
    <mergeCell ref="M236:M239"/>
    <mergeCell ref="N236:N239"/>
    <mergeCell ref="F240:F243"/>
    <mergeCell ref="K240:K243"/>
    <mergeCell ref="L240:L243"/>
    <mergeCell ref="M240:M243"/>
    <mergeCell ref="N240:N243"/>
    <mergeCell ref="F244:F247"/>
    <mergeCell ref="K244:K247"/>
    <mergeCell ref="L244:L247"/>
    <mergeCell ref="M244:M247"/>
    <mergeCell ref="N244:N247"/>
    <mergeCell ref="F248:F251"/>
    <mergeCell ref="K248:K251"/>
    <mergeCell ref="L248:L251"/>
    <mergeCell ref="M248:M251"/>
    <mergeCell ref="N248:N251"/>
    <mergeCell ref="F252:F255"/>
    <mergeCell ref="K252:K255"/>
    <mergeCell ref="L252:L255"/>
    <mergeCell ref="M252:M255"/>
    <mergeCell ref="N252:N255"/>
    <mergeCell ref="N264:N267"/>
    <mergeCell ref="F268:F271"/>
    <mergeCell ref="K268:K271"/>
    <mergeCell ref="L268:L271"/>
    <mergeCell ref="M268:M271"/>
    <mergeCell ref="N268:N271"/>
    <mergeCell ref="F256:F259"/>
    <mergeCell ref="K256:K259"/>
    <mergeCell ref="L256:L259"/>
    <mergeCell ref="M256:M259"/>
    <mergeCell ref="N256:N259"/>
    <mergeCell ref="F260:F263"/>
    <mergeCell ref="K260:K263"/>
    <mergeCell ref="L260:L263"/>
    <mergeCell ref="M260:M263"/>
    <mergeCell ref="N260:N263"/>
    <mergeCell ref="F292:F295"/>
    <mergeCell ref="K292:K295"/>
    <mergeCell ref="L292:L295"/>
    <mergeCell ref="M292:M295"/>
    <mergeCell ref="N292:N295"/>
    <mergeCell ref="F280:F283"/>
    <mergeCell ref="K280:K283"/>
    <mergeCell ref="L280:L283"/>
    <mergeCell ref="M280:M283"/>
    <mergeCell ref="N280:N283"/>
    <mergeCell ref="M284:M287"/>
    <mergeCell ref="N284:N287"/>
    <mergeCell ref="O5:P6"/>
    <mergeCell ref="Q5:R6"/>
    <mergeCell ref="F288:F291"/>
    <mergeCell ref="K288:K291"/>
    <mergeCell ref="L288:L291"/>
    <mergeCell ref="M288:M291"/>
    <mergeCell ref="N288:N291"/>
    <mergeCell ref="F284:F287"/>
    <mergeCell ref="K284:K287"/>
    <mergeCell ref="L284:L287"/>
    <mergeCell ref="F272:F275"/>
    <mergeCell ref="K272:K275"/>
    <mergeCell ref="L272:L275"/>
    <mergeCell ref="M272:M275"/>
    <mergeCell ref="N272:N275"/>
    <mergeCell ref="F276:F279"/>
    <mergeCell ref="K276:K279"/>
    <mergeCell ref="L276:L279"/>
    <mergeCell ref="M276:M279"/>
    <mergeCell ref="N276:N279"/>
    <mergeCell ref="F264:F267"/>
    <mergeCell ref="K264:K267"/>
    <mergeCell ref="L264:L267"/>
    <mergeCell ref="M264:M267"/>
    <mergeCell ref="B36:B39"/>
    <mergeCell ref="B40:B43"/>
    <mergeCell ref="B44:B47"/>
    <mergeCell ref="B48:B51"/>
    <mergeCell ref="B52:B55"/>
    <mergeCell ref="B56:B59"/>
    <mergeCell ref="B60:B63"/>
    <mergeCell ref="B64:B67"/>
    <mergeCell ref="B68:B71"/>
    <mergeCell ref="B72:B75"/>
    <mergeCell ref="B76:B79"/>
    <mergeCell ref="B80:B83"/>
    <mergeCell ref="B84:B87"/>
    <mergeCell ref="B88:B91"/>
    <mergeCell ref="B92:B95"/>
    <mergeCell ref="B96:B99"/>
    <mergeCell ref="B100:B103"/>
    <mergeCell ref="B104:B107"/>
    <mergeCell ref="B108:B111"/>
    <mergeCell ref="B112:B115"/>
    <mergeCell ref="B176:B179"/>
    <mergeCell ref="B180:B183"/>
    <mergeCell ref="B184:B187"/>
    <mergeCell ref="B116:B119"/>
    <mergeCell ref="B120:B123"/>
    <mergeCell ref="B124:B127"/>
    <mergeCell ref="B128:B131"/>
    <mergeCell ref="B132:B135"/>
    <mergeCell ref="B136:B139"/>
    <mergeCell ref="B140:B143"/>
    <mergeCell ref="B144:B147"/>
    <mergeCell ref="B148:B151"/>
    <mergeCell ref="B292:B295"/>
    <mergeCell ref="B224:B227"/>
    <mergeCell ref="B228:B231"/>
    <mergeCell ref="B232:B235"/>
    <mergeCell ref="B236:B239"/>
    <mergeCell ref="B240:B243"/>
    <mergeCell ref="B244:B247"/>
    <mergeCell ref="B248:B251"/>
    <mergeCell ref="B252:B255"/>
    <mergeCell ref="B256:B259"/>
    <mergeCell ref="J3:N3"/>
    <mergeCell ref="B260:B263"/>
    <mergeCell ref="B264:B267"/>
    <mergeCell ref="B268:B271"/>
    <mergeCell ref="B272:B275"/>
    <mergeCell ref="B276:B279"/>
    <mergeCell ref="B280:B283"/>
    <mergeCell ref="B284:B287"/>
    <mergeCell ref="B288:B291"/>
    <mergeCell ref="B188:B191"/>
    <mergeCell ref="B192:B195"/>
    <mergeCell ref="B196:B199"/>
    <mergeCell ref="B200:B203"/>
    <mergeCell ref="B204:B207"/>
    <mergeCell ref="B208:B211"/>
    <mergeCell ref="B212:B215"/>
    <mergeCell ref="B216:B219"/>
    <mergeCell ref="B220:B223"/>
    <mergeCell ref="B152:B155"/>
    <mergeCell ref="B156:B159"/>
    <mergeCell ref="B160:B163"/>
    <mergeCell ref="B164:B167"/>
    <mergeCell ref="B168:B171"/>
    <mergeCell ref="B172:B175"/>
  </mergeCells>
  <phoneticPr fontId="2"/>
  <dataValidations count="3">
    <dataValidation type="whole" operator="lessThanOrEqual" allowBlank="1" showInputMessage="1" showErrorMessage="1" errorTitle="入力確認" error="参加者数の内数となります。_x000a_" sqref="M292:M294 M56:M58 M52:M54 M48:M50 M44:M46 M40:M42 M36:M38 M8:M10 M32:M34 M28:M30 M24:M26 M20:M22 M16:M18 M12:M14 M104:M106 M100:M102 M96:M98 M92:M94 M88:M90 M84:M86 M80:M82 M76:M78 M72:M74 M68:M70 M64:M66 M60:M62 M152:M154 M148:M150 M144:M146 M140:M142 M136:M138 M132:M134 M128:M130 M124:M126 M120:M122 M116:M118 M112:M114 M108:M110 M164:M166 M160:M162 M156:M158 M184:M186 M180:M182 M176:M178 M172:M174 M168:M170 M196:M198 M192:M194 M188:M190 M216:M218 M212:M214 M208:M210 M204:M206 M200:M202 M228:M230 M224:M226 M220:M222 M248:M250 M244:M246 M240:M242 M236:M238 M232:M234 M260:M262 M256:M258 M252:M254 M280:M282 M276:M278 M272:M274 M268:M270 M264:M266 M288:M290 M284:M286" xr:uid="{5D2F2DBC-373E-4197-9992-2D8E15C05319}">
      <formula1>L8</formula1>
    </dataValidation>
    <dataValidation type="whole" operator="greaterThanOrEqual" allowBlank="1" showInputMessage="1" showErrorMessage="1" errorTitle="入力確認" error="受入人数を含んだ人数を入力してください。" sqref="L292:L294 L256:L258 L276:L278 L156:L158 L172:L174 L192:L194 L212:L214 L232:L234 L252:L254 L272:L274 L168:L170 L188:L190 L208:L210 L228:L230 L248:L250 L268:L270 L288:L290 L164:L166 L184:L186 L204:L206 L224:L226 L244:L246 L264:L266 L284:L286 L160:L162 L180:L182 L200:L202 L220:L222 L240:L242 L260:L262 L280:L282 L176:L178 L196:L198 L216:L218 L236:L238 L56:L58 L52:L54 L48:L50 L44:L46 L40:L42 L36:L38 L8:L10 L32:L34 L28:L30 L24:L26 L20:L22 L16:L18 L12:L14 L104:L106 L100:L102 L96:L98 L92:L94 L88:L90 L84:L86 L80:L82 L76:L78 L72:L74 L68:L70 L64:L66 L60:L62 L152:L154 L148:L150 L144:L146 L140:L142 L136:L138 L132:L134 L128:L130 L124:L126 L120:L122 L116:L118 L112:L114 L108:L110" xr:uid="{B3D51B1C-A8FF-4391-ABA9-C393F510E6A3}">
      <formula1>M8</formula1>
    </dataValidation>
    <dataValidation type="list" allowBlank="1" showInputMessage="1" showErrorMessage="1" sqref="B8:B295" xr:uid="{94C2D840-7764-4175-9F55-F3F793C3226C}">
      <formula1>"看護職員,助産師,保健師"</formula1>
    </dataValidation>
  </dataValidations>
  <hyperlinks>
    <hyperlink ref="O1" location="チェックリスト!A1" display="チェックリストに戻る" xr:uid="{5D6DBAAC-22A1-4E99-8E56-B55A7EA32989}"/>
    <hyperlink ref="O2" location="'基本情報シート(※ここから入力作成始めてください)'!A1" display="基本情報シートに戻る" xr:uid="{FB909725-2DEE-4811-906E-20A03EFCF7C3}"/>
  </hyperlinks>
  <printOptions horizontalCentered="1"/>
  <pageMargins left="0.43307086614173229" right="0.19685039370078741" top="0.6692913385826772" bottom="0.31496062992125984" header="0.47244094488188981" footer="0.19685039370078741"/>
  <pageSetup paperSize="9" scale="70" fitToHeight="0" orientation="portrait" r:id="rId1"/>
  <headerFooter alignWithMargins="0">
    <oddHeader>&amp;R&amp;"游明朝,標準"&amp;14別紙１－４</oddHeader>
  </headerFooter>
  <rowBreaks count="3" manualBreakCount="3">
    <brk id="87" min="1" max="12" man="1"/>
    <brk id="167" min="1" max="12" man="1"/>
    <brk id="247" min="1" max="12"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F953E-501D-405F-AF85-D88DAE2A89B5}">
  <sheetPr>
    <tabColor indexed="40"/>
  </sheetPr>
  <dimension ref="A1:N210"/>
  <sheetViews>
    <sheetView view="pageBreakPreview" zoomScale="85" zoomScaleNormal="85" zoomScaleSheetLayoutView="85" workbookViewId="0">
      <selection activeCell="F6" sqref="F6"/>
    </sheetView>
  </sheetViews>
  <sheetFormatPr defaultColWidth="9" defaultRowHeight="34.5" customHeight="1"/>
  <cols>
    <col min="1" max="1" width="3.75" style="195" customWidth="1"/>
    <col min="2" max="2" width="4.25" style="195" customWidth="1"/>
    <col min="3" max="3" width="44.375" style="198" customWidth="1"/>
    <col min="4" max="4" width="7.875" style="198" customWidth="1"/>
    <col min="5" max="5" width="15.5" style="198" customWidth="1"/>
    <col min="6" max="6" width="30.25" style="195" customWidth="1"/>
    <col min="7" max="7" width="3.125" style="195" customWidth="1"/>
    <col min="8" max="8" width="27.5" style="195" customWidth="1"/>
    <col min="9" max="9" width="27.375" style="195" customWidth="1"/>
    <col min="10" max="10" width="9" style="195" customWidth="1"/>
    <col min="11" max="12" width="9" style="195"/>
    <col min="13" max="13" width="15.5" style="195" customWidth="1"/>
    <col min="14" max="16384" width="9" style="195"/>
  </cols>
  <sheetData>
    <row r="1" spans="1:14" ht="42.75" customHeight="1">
      <c r="A1" s="884" t="s">
        <v>281</v>
      </c>
      <c r="B1" s="884"/>
      <c r="C1" s="760"/>
      <c r="D1" s="760"/>
      <c r="E1" s="760"/>
      <c r="F1" s="760"/>
      <c r="G1" s="194"/>
      <c r="H1" s="356" t="s">
        <v>332</v>
      </c>
    </row>
    <row r="2" spans="1:14" ht="0.75" customHeight="1">
      <c r="A2" s="760"/>
      <c r="B2" s="760"/>
      <c r="C2" s="760"/>
      <c r="D2" s="760"/>
      <c r="E2" s="760"/>
      <c r="F2" s="760"/>
      <c r="G2" s="194"/>
    </row>
    <row r="3" spans="1:14" ht="21" customHeight="1">
      <c r="A3" s="194"/>
      <c r="B3" s="263"/>
      <c r="C3" s="183"/>
      <c r="D3" s="351" t="s">
        <v>75</v>
      </c>
      <c r="E3" s="901">
        <f>'基本情報シート(※ここから入力作成始めてください)'!D23</f>
        <v>0</v>
      </c>
      <c r="F3" s="902"/>
      <c r="G3" s="194"/>
      <c r="H3" s="196" t="s">
        <v>604</v>
      </c>
    </row>
    <row r="4" spans="1:14" ht="8.25" customHeight="1">
      <c r="A4" s="194"/>
      <c r="B4" s="194"/>
      <c r="C4" s="349"/>
      <c r="D4" s="349"/>
      <c r="E4" s="349"/>
      <c r="F4" s="194"/>
      <c r="G4" s="194"/>
      <c r="I4" s="197"/>
    </row>
    <row r="5" spans="1:14" ht="34.5" customHeight="1">
      <c r="A5" s="194"/>
      <c r="B5" s="353" t="s">
        <v>184</v>
      </c>
      <c r="C5" s="354" t="s">
        <v>186</v>
      </c>
      <c r="D5" s="353" t="s">
        <v>187</v>
      </c>
      <c r="E5" s="353" t="s">
        <v>280</v>
      </c>
      <c r="F5" s="353" t="s">
        <v>283</v>
      </c>
      <c r="G5" s="194"/>
      <c r="J5" s="198" t="s">
        <v>283</v>
      </c>
      <c r="K5" s="198"/>
    </row>
    <row r="6" spans="1:14" ht="34.5" customHeight="1">
      <c r="A6" s="194"/>
      <c r="B6" s="355">
        <v>1</v>
      </c>
      <c r="C6" s="199"/>
      <c r="D6" s="199"/>
      <c r="E6" s="199"/>
      <c r="F6" s="200"/>
      <c r="G6" s="194"/>
      <c r="I6" s="201" t="s">
        <v>730</v>
      </c>
      <c r="J6" s="195">
        <f>COUNTIF($F$6:$F$205,I6)</f>
        <v>0</v>
      </c>
      <c r="L6" s="195" t="s">
        <v>289</v>
      </c>
      <c r="N6" s="195">
        <f>J6+J9+J10+J12</f>
        <v>0</v>
      </c>
    </row>
    <row r="7" spans="1:14" ht="34.5" customHeight="1">
      <c r="A7" s="194"/>
      <c r="B7" s="355">
        <v>2</v>
      </c>
      <c r="C7" s="199"/>
      <c r="D7" s="199"/>
      <c r="E7" s="199"/>
      <c r="F7" s="200"/>
      <c r="G7" s="194"/>
      <c r="I7" s="201" t="s">
        <v>286</v>
      </c>
      <c r="J7" s="195">
        <f t="shared" ref="J7:J12" si="0">COUNTIF($F$6:$F$205,I7)</f>
        <v>0</v>
      </c>
      <c r="M7" s="202" t="s">
        <v>290</v>
      </c>
      <c r="N7" s="195">
        <f>J7+J9+J11+J12</f>
        <v>0</v>
      </c>
    </row>
    <row r="8" spans="1:14" ht="34.5" customHeight="1">
      <c r="A8" s="194"/>
      <c r="B8" s="355">
        <v>3</v>
      </c>
      <c r="C8" s="199"/>
      <c r="D8" s="199"/>
      <c r="E8" s="199"/>
      <c r="F8" s="200"/>
      <c r="G8" s="194"/>
      <c r="I8" s="201" t="s">
        <v>287</v>
      </c>
      <c r="J8" s="195">
        <f t="shared" si="0"/>
        <v>0</v>
      </c>
      <c r="M8" s="195" t="s">
        <v>291</v>
      </c>
      <c r="N8" s="195">
        <f>J9+J12</f>
        <v>0</v>
      </c>
    </row>
    <row r="9" spans="1:14" ht="34.5" customHeight="1">
      <c r="A9" s="194"/>
      <c r="B9" s="355">
        <v>4</v>
      </c>
      <c r="C9" s="199"/>
      <c r="D9" s="199"/>
      <c r="E9" s="199"/>
      <c r="F9" s="200"/>
      <c r="G9" s="194"/>
      <c r="I9" s="201" t="s">
        <v>731</v>
      </c>
      <c r="J9" s="195">
        <f t="shared" si="0"/>
        <v>0</v>
      </c>
      <c r="M9" s="202" t="s">
        <v>292</v>
      </c>
      <c r="N9" s="195">
        <f>J8+J10+J11+J12</f>
        <v>0</v>
      </c>
    </row>
    <row r="10" spans="1:14" ht="34.5" customHeight="1">
      <c r="A10" s="194"/>
      <c r="B10" s="355">
        <v>5</v>
      </c>
      <c r="C10" s="199"/>
      <c r="D10" s="199"/>
      <c r="E10" s="199"/>
      <c r="F10" s="200"/>
      <c r="G10" s="194"/>
      <c r="I10" s="201" t="s">
        <v>732</v>
      </c>
      <c r="J10" s="195">
        <f t="shared" si="0"/>
        <v>0</v>
      </c>
      <c r="M10" s="195" t="s">
        <v>291</v>
      </c>
      <c r="N10" s="195">
        <f>J10+J12</f>
        <v>0</v>
      </c>
    </row>
    <row r="11" spans="1:14" ht="34.5" customHeight="1">
      <c r="A11" s="194"/>
      <c r="B11" s="355">
        <v>6</v>
      </c>
      <c r="C11" s="199"/>
      <c r="D11" s="199"/>
      <c r="E11" s="199"/>
      <c r="F11" s="200"/>
      <c r="G11" s="194"/>
      <c r="I11" s="201" t="s">
        <v>288</v>
      </c>
      <c r="J11" s="195">
        <f t="shared" si="0"/>
        <v>0</v>
      </c>
    </row>
    <row r="12" spans="1:14" ht="34.5" customHeight="1">
      <c r="A12" s="194"/>
      <c r="B12" s="355">
        <v>7</v>
      </c>
      <c r="C12" s="199"/>
      <c r="D12" s="199"/>
      <c r="E12" s="199"/>
      <c r="F12" s="200"/>
      <c r="G12" s="194"/>
      <c r="I12" s="201" t="s">
        <v>733</v>
      </c>
      <c r="J12" s="195">
        <f t="shared" si="0"/>
        <v>0</v>
      </c>
    </row>
    <row r="13" spans="1:14" ht="34.5" customHeight="1">
      <c r="A13" s="194"/>
      <c r="B13" s="355">
        <v>8</v>
      </c>
      <c r="C13" s="199"/>
      <c r="D13" s="199"/>
      <c r="E13" s="199"/>
      <c r="F13" s="200"/>
      <c r="G13" s="194"/>
      <c r="J13" s="195">
        <f>SUM(J6:J12)</f>
        <v>0</v>
      </c>
      <c r="L13" s="195" t="str">
        <f>IF(J13=COUNTA(C6:C205),"","空欄があります。")</f>
        <v/>
      </c>
    </row>
    <row r="14" spans="1:14" ht="34.5" customHeight="1">
      <c r="A14" s="194"/>
      <c r="B14" s="355">
        <v>9</v>
      </c>
      <c r="C14" s="199"/>
      <c r="D14" s="199"/>
      <c r="E14" s="199"/>
      <c r="F14" s="200"/>
      <c r="G14" s="194"/>
      <c r="J14" s="195" t="s">
        <v>280</v>
      </c>
    </row>
    <row r="15" spans="1:14" ht="34.5" customHeight="1">
      <c r="A15" s="194"/>
      <c r="B15" s="355">
        <v>10</v>
      </c>
      <c r="C15" s="199"/>
      <c r="D15" s="199"/>
      <c r="E15" s="199"/>
      <c r="F15" s="200"/>
      <c r="G15" s="194"/>
      <c r="I15" s="195" t="s">
        <v>641</v>
      </c>
      <c r="J15" s="195">
        <f>COUNTIF($E$6:$E$205,I15)</f>
        <v>0</v>
      </c>
    </row>
    <row r="16" spans="1:14" ht="34.5" customHeight="1">
      <c r="A16" s="194"/>
      <c r="B16" s="355">
        <v>11</v>
      </c>
      <c r="C16" s="199"/>
      <c r="D16" s="199"/>
      <c r="E16" s="199"/>
      <c r="F16" s="200"/>
      <c r="G16" s="194"/>
      <c r="I16" s="195" t="s">
        <v>574</v>
      </c>
      <c r="J16" s="195">
        <f>COUNTIF($E$6:$E$205,I16)</f>
        <v>0</v>
      </c>
    </row>
    <row r="17" spans="1:10" ht="34.5" customHeight="1">
      <c r="A17" s="194"/>
      <c r="B17" s="355">
        <v>12</v>
      </c>
      <c r="C17" s="199"/>
      <c r="D17" s="199"/>
      <c r="E17" s="199"/>
      <c r="F17" s="200"/>
      <c r="G17" s="194"/>
      <c r="I17" s="195" t="s">
        <v>601</v>
      </c>
      <c r="J17" s="195">
        <f>COUNTIF($E$6:$E$205,I17)</f>
        <v>0</v>
      </c>
    </row>
    <row r="18" spans="1:10" ht="34.5" customHeight="1">
      <c r="A18" s="194"/>
      <c r="B18" s="355">
        <v>13</v>
      </c>
      <c r="C18" s="199"/>
      <c r="D18" s="199"/>
      <c r="E18" s="199"/>
      <c r="F18" s="200"/>
      <c r="G18" s="194"/>
      <c r="I18" s="195" t="s">
        <v>575</v>
      </c>
      <c r="J18" s="195">
        <f>COUNTIF($E$6:$E$205,I18)</f>
        <v>0</v>
      </c>
    </row>
    <row r="19" spans="1:10" ht="34.5" customHeight="1">
      <c r="A19" s="194"/>
      <c r="B19" s="355">
        <v>14</v>
      </c>
      <c r="C19" s="199"/>
      <c r="D19" s="199"/>
      <c r="E19" s="199"/>
      <c r="F19" s="200"/>
      <c r="G19" s="194"/>
      <c r="J19" s="195">
        <f>SUM(J15:J18)</f>
        <v>0</v>
      </c>
    </row>
    <row r="20" spans="1:10" ht="34.5" customHeight="1">
      <c r="A20" s="194"/>
      <c r="B20" s="355">
        <v>15</v>
      </c>
      <c r="C20" s="199"/>
      <c r="D20" s="199"/>
      <c r="E20" s="199"/>
      <c r="F20" s="200"/>
      <c r="G20" s="194"/>
    </row>
    <row r="21" spans="1:10" ht="34.5" customHeight="1">
      <c r="A21" s="194"/>
      <c r="B21" s="355">
        <v>16</v>
      </c>
      <c r="C21" s="199"/>
      <c r="D21" s="199"/>
      <c r="E21" s="199"/>
      <c r="F21" s="200"/>
      <c r="G21" s="194"/>
    </row>
    <row r="22" spans="1:10" ht="34.5" customHeight="1">
      <c r="A22" s="194"/>
      <c r="B22" s="355">
        <v>17</v>
      </c>
      <c r="C22" s="199"/>
      <c r="D22" s="199"/>
      <c r="E22" s="199"/>
      <c r="F22" s="200"/>
      <c r="G22" s="194"/>
    </row>
    <row r="23" spans="1:10" ht="34.5" customHeight="1">
      <c r="A23" s="194"/>
      <c r="B23" s="355">
        <v>18</v>
      </c>
      <c r="C23" s="199"/>
      <c r="D23" s="199"/>
      <c r="E23" s="199"/>
      <c r="F23" s="200"/>
      <c r="G23" s="194"/>
    </row>
    <row r="24" spans="1:10" ht="34.5" customHeight="1">
      <c r="A24" s="194"/>
      <c r="B24" s="355">
        <v>19</v>
      </c>
      <c r="C24" s="199"/>
      <c r="D24" s="199"/>
      <c r="E24" s="199"/>
      <c r="F24" s="200"/>
      <c r="G24" s="194"/>
    </row>
    <row r="25" spans="1:10" ht="34.5" customHeight="1">
      <c r="A25" s="194"/>
      <c r="B25" s="355">
        <v>20</v>
      </c>
      <c r="C25" s="199"/>
      <c r="D25" s="199"/>
      <c r="E25" s="199"/>
      <c r="F25" s="200"/>
      <c r="G25" s="194"/>
    </row>
    <row r="26" spans="1:10" ht="34.5" customHeight="1">
      <c r="A26" s="194"/>
      <c r="B26" s="355">
        <v>21</v>
      </c>
      <c r="C26" s="199"/>
      <c r="D26" s="199"/>
      <c r="E26" s="199"/>
      <c r="F26" s="200"/>
      <c r="G26" s="194"/>
    </row>
    <row r="27" spans="1:10" ht="34.5" customHeight="1">
      <c r="A27" s="194"/>
      <c r="B27" s="355">
        <v>22</v>
      </c>
      <c r="C27" s="199"/>
      <c r="D27" s="199"/>
      <c r="E27" s="199"/>
      <c r="F27" s="200"/>
      <c r="G27" s="194"/>
    </row>
    <row r="28" spans="1:10" ht="34.5" customHeight="1">
      <c r="A28" s="194"/>
      <c r="B28" s="355">
        <v>23</v>
      </c>
      <c r="C28" s="199"/>
      <c r="D28" s="199"/>
      <c r="E28" s="199"/>
      <c r="F28" s="200"/>
      <c r="G28" s="194"/>
    </row>
    <row r="29" spans="1:10" ht="34.5" customHeight="1">
      <c r="A29" s="194"/>
      <c r="B29" s="355">
        <v>24</v>
      </c>
      <c r="C29" s="199"/>
      <c r="D29" s="199"/>
      <c r="E29" s="199"/>
      <c r="F29" s="200"/>
      <c r="G29" s="194"/>
    </row>
    <row r="30" spans="1:10" ht="34.5" customHeight="1">
      <c r="A30" s="194"/>
      <c r="B30" s="355">
        <v>25</v>
      </c>
      <c r="C30" s="199"/>
      <c r="D30" s="199"/>
      <c r="E30" s="199"/>
      <c r="F30" s="200"/>
      <c r="G30" s="194"/>
    </row>
    <row r="31" spans="1:10" ht="34.5" customHeight="1">
      <c r="A31" s="194"/>
      <c r="B31" s="355">
        <v>26</v>
      </c>
      <c r="C31" s="199"/>
      <c r="D31" s="199"/>
      <c r="E31" s="199"/>
      <c r="F31" s="200"/>
      <c r="G31" s="194"/>
    </row>
    <row r="32" spans="1:10" ht="34.5" customHeight="1">
      <c r="A32" s="194"/>
      <c r="B32" s="355">
        <v>27</v>
      </c>
      <c r="C32" s="199"/>
      <c r="D32" s="199"/>
      <c r="E32" s="199"/>
      <c r="F32" s="200"/>
      <c r="G32" s="194"/>
    </row>
    <row r="33" spans="1:7" ht="34.5" customHeight="1">
      <c r="A33" s="194"/>
      <c r="B33" s="355">
        <v>28</v>
      </c>
      <c r="C33" s="199"/>
      <c r="D33" s="199"/>
      <c r="E33" s="199"/>
      <c r="F33" s="200"/>
      <c r="G33" s="194"/>
    </row>
    <row r="34" spans="1:7" ht="34.5" customHeight="1">
      <c r="A34" s="194"/>
      <c r="B34" s="355">
        <v>29</v>
      </c>
      <c r="C34" s="199"/>
      <c r="D34" s="199"/>
      <c r="E34" s="199"/>
      <c r="F34" s="200"/>
      <c r="G34" s="194"/>
    </row>
    <row r="35" spans="1:7" ht="34.5" customHeight="1">
      <c r="A35" s="194"/>
      <c r="B35" s="355">
        <v>30</v>
      </c>
      <c r="C35" s="199"/>
      <c r="D35" s="199"/>
      <c r="E35" s="199"/>
      <c r="F35" s="200"/>
      <c r="G35" s="194"/>
    </row>
    <row r="36" spans="1:7" ht="34.5" customHeight="1">
      <c r="A36" s="194"/>
      <c r="B36" s="355">
        <v>31</v>
      </c>
      <c r="C36" s="199"/>
      <c r="D36" s="199"/>
      <c r="E36" s="199"/>
      <c r="F36" s="200"/>
      <c r="G36" s="194"/>
    </row>
    <row r="37" spans="1:7" ht="34.5" customHeight="1">
      <c r="A37" s="194"/>
      <c r="B37" s="355">
        <v>32</v>
      </c>
      <c r="C37" s="199"/>
      <c r="D37" s="199"/>
      <c r="E37" s="199"/>
      <c r="F37" s="200"/>
      <c r="G37" s="194"/>
    </row>
    <row r="38" spans="1:7" ht="34.5" customHeight="1">
      <c r="A38" s="194"/>
      <c r="B38" s="355">
        <v>33</v>
      </c>
      <c r="C38" s="199"/>
      <c r="D38" s="199"/>
      <c r="E38" s="199"/>
      <c r="F38" s="200"/>
      <c r="G38" s="194"/>
    </row>
    <row r="39" spans="1:7" ht="34.5" customHeight="1">
      <c r="A39" s="194"/>
      <c r="B39" s="355">
        <v>34</v>
      </c>
      <c r="C39" s="199"/>
      <c r="D39" s="199"/>
      <c r="E39" s="199"/>
      <c r="F39" s="200"/>
      <c r="G39" s="194"/>
    </row>
    <row r="40" spans="1:7" ht="34.5" customHeight="1">
      <c r="A40" s="194"/>
      <c r="B40" s="355">
        <v>35</v>
      </c>
      <c r="C40" s="199"/>
      <c r="D40" s="199"/>
      <c r="E40" s="199"/>
      <c r="F40" s="200"/>
      <c r="G40" s="194"/>
    </row>
    <row r="41" spans="1:7" ht="34.5" customHeight="1">
      <c r="A41" s="194"/>
      <c r="B41" s="355">
        <v>36</v>
      </c>
      <c r="C41" s="199"/>
      <c r="D41" s="199"/>
      <c r="E41" s="199"/>
      <c r="F41" s="200"/>
      <c r="G41" s="194"/>
    </row>
    <row r="42" spans="1:7" ht="34.5" customHeight="1">
      <c r="A42" s="194"/>
      <c r="B42" s="355">
        <v>37</v>
      </c>
      <c r="C42" s="199"/>
      <c r="D42" s="199"/>
      <c r="E42" s="199"/>
      <c r="F42" s="200"/>
      <c r="G42" s="194"/>
    </row>
    <row r="43" spans="1:7" ht="34.5" customHeight="1">
      <c r="A43" s="194"/>
      <c r="B43" s="355">
        <v>38</v>
      </c>
      <c r="C43" s="199"/>
      <c r="D43" s="199"/>
      <c r="E43" s="199"/>
      <c r="F43" s="200"/>
      <c r="G43" s="194"/>
    </row>
    <row r="44" spans="1:7" ht="34.5" customHeight="1">
      <c r="A44" s="194"/>
      <c r="B44" s="355">
        <v>39</v>
      </c>
      <c r="C44" s="199"/>
      <c r="D44" s="199"/>
      <c r="E44" s="199"/>
      <c r="F44" s="200"/>
      <c r="G44" s="194"/>
    </row>
    <row r="45" spans="1:7" ht="34.5" customHeight="1">
      <c r="A45" s="194"/>
      <c r="B45" s="355">
        <v>40</v>
      </c>
      <c r="C45" s="199"/>
      <c r="D45" s="199"/>
      <c r="E45" s="199"/>
      <c r="F45" s="200"/>
      <c r="G45" s="194"/>
    </row>
    <row r="46" spans="1:7" ht="34.5" customHeight="1">
      <c r="A46" s="194"/>
      <c r="B46" s="355">
        <v>41</v>
      </c>
      <c r="C46" s="199"/>
      <c r="D46" s="199"/>
      <c r="E46" s="199"/>
      <c r="F46" s="200"/>
      <c r="G46" s="194"/>
    </row>
    <row r="47" spans="1:7" ht="34.5" customHeight="1">
      <c r="A47" s="194"/>
      <c r="B47" s="355">
        <v>42</v>
      </c>
      <c r="C47" s="199"/>
      <c r="D47" s="199"/>
      <c r="E47" s="199"/>
      <c r="F47" s="200"/>
      <c r="G47" s="194"/>
    </row>
    <row r="48" spans="1:7" ht="34.5" customHeight="1">
      <c r="A48" s="194"/>
      <c r="B48" s="355">
        <v>43</v>
      </c>
      <c r="C48" s="199"/>
      <c r="D48" s="199"/>
      <c r="E48" s="199"/>
      <c r="F48" s="200"/>
      <c r="G48" s="194"/>
    </row>
    <row r="49" spans="1:7" ht="34.5" customHeight="1">
      <c r="A49" s="194"/>
      <c r="B49" s="355">
        <v>44</v>
      </c>
      <c r="C49" s="199"/>
      <c r="D49" s="199"/>
      <c r="E49" s="199"/>
      <c r="F49" s="200"/>
      <c r="G49" s="194"/>
    </row>
    <row r="50" spans="1:7" ht="34.5" customHeight="1">
      <c r="A50" s="194"/>
      <c r="B50" s="355">
        <v>45</v>
      </c>
      <c r="C50" s="199"/>
      <c r="D50" s="199"/>
      <c r="E50" s="199"/>
      <c r="F50" s="200"/>
      <c r="G50" s="194"/>
    </row>
    <row r="51" spans="1:7" ht="34.5" customHeight="1">
      <c r="A51" s="194"/>
      <c r="B51" s="355">
        <v>46</v>
      </c>
      <c r="C51" s="199"/>
      <c r="D51" s="199"/>
      <c r="E51" s="199"/>
      <c r="F51" s="200"/>
      <c r="G51" s="194"/>
    </row>
    <row r="52" spans="1:7" ht="34.5" customHeight="1">
      <c r="A52" s="194"/>
      <c r="B52" s="355">
        <v>47</v>
      </c>
      <c r="C52" s="199"/>
      <c r="D52" s="199"/>
      <c r="E52" s="199"/>
      <c r="F52" s="200"/>
      <c r="G52" s="194"/>
    </row>
    <row r="53" spans="1:7" ht="34.5" customHeight="1">
      <c r="A53" s="194"/>
      <c r="B53" s="355">
        <v>48</v>
      </c>
      <c r="C53" s="199"/>
      <c r="D53" s="199"/>
      <c r="E53" s="199"/>
      <c r="F53" s="200"/>
      <c r="G53" s="194"/>
    </row>
    <row r="54" spans="1:7" ht="34.5" customHeight="1">
      <c r="A54" s="194"/>
      <c r="B54" s="355">
        <v>49</v>
      </c>
      <c r="C54" s="199"/>
      <c r="D54" s="199"/>
      <c r="E54" s="199"/>
      <c r="F54" s="200"/>
      <c r="G54" s="194"/>
    </row>
    <row r="55" spans="1:7" ht="34.5" customHeight="1">
      <c r="A55" s="194"/>
      <c r="B55" s="355">
        <v>50</v>
      </c>
      <c r="C55" s="199"/>
      <c r="D55" s="199"/>
      <c r="E55" s="199"/>
      <c r="F55" s="200"/>
      <c r="G55" s="194"/>
    </row>
    <row r="56" spans="1:7" ht="34.5" customHeight="1">
      <c r="A56" s="194"/>
      <c r="B56" s="355">
        <v>51</v>
      </c>
      <c r="C56" s="199"/>
      <c r="D56" s="199"/>
      <c r="E56" s="199"/>
      <c r="F56" s="200"/>
      <c r="G56" s="194"/>
    </row>
    <row r="57" spans="1:7" ht="34.5" customHeight="1">
      <c r="A57" s="194"/>
      <c r="B57" s="355">
        <v>52</v>
      </c>
      <c r="C57" s="199"/>
      <c r="D57" s="199"/>
      <c r="E57" s="199"/>
      <c r="F57" s="200"/>
      <c r="G57" s="194"/>
    </row>
    <row r="58" spans="1:7" ht="34.5" customHeight="1">
      <c r="A58" s="194"/>
      <c r="B58" s="355">
        <v>53</v>
      </c>
      <c r="C58" s="199"/>
      <c r="D58" s="199"/>
      <c r="E58" s="199"/>
      <c r="F58" s="200"/>
      <c r="G58" s="194"/>
    </row>
    <row r="59" spans="1:7" ht="34.5" customHeight="1">
      <c r="A59" s="194"/>
      <c r="B59" s="355">
        <v>54</v>
      </c>
      <c r="C59" s="199"/>
      <c r="D59" s="199"/>
      <c r="E59" s="199"/>
      <c r="F59" s="200"/>
      <c r="G59" s="194"/>
    </row>
    <row r="60" spans="1:7" ht="34.5" customHeight="1">
      <c r="A60" s="194"/>
      <c r="B60" s="355">
        <v>55</v>
      </c>
      <c r="C60" s="199"/>
      <c r="D60" s="199"/>
      <c r="E60" s="199"/>
      <c r="F60" s="200"/>
      <c r="G60" s="194"/>
    </row>
    <row r="61" spans="1:7" ht="34.5" customHeight="1">
      <c r="A61" s="194"/>
      <c r="B61" s="355">
        <v>56</v>
      </c>
      <c r="C61" s="199"/>
      <c r="D61" s="199"/>
      <c r="E61" s="199"/>
      <c r="F61" s="200"/>
      <c r="G61" s="194"/>
    </row>
    <row r="62" spans="1:7" ht="34.5" customHeight="1">
      <c r="A62" s="194"/>
      <c r="B62" s="355">
        <v>57</v>
      </c>
      <c r="C62" s="199"/>
      <c r="D62" s="199"/>
      <c r="E62" s="199"/>
      <c r="F62" s="200"/>
      <c r="G62" s="194"/>
    </row>
    <row r="63" spans="1:7" ht="34.5" customHeight="1">
      <c r="A63" s="194"/>
      <c r="B63" s="355">
        <v>58</v>
      </c>
      <c r="C63" s="199"/>
      <c r="D63" s="199"/>
      <c r="E63" s="199"/>
      <c r="F63" s="200"/>
      <c r="G63" s="194"/>
    </row>
    <row r="64" spans="1:7" ht="34.5" customHeight="1">
      <c r="A64" s="194"/>
      <c r="B64" s="355">
        <v>59</v>
      </c>
      <c r="C64" s="199"/>
      <c r="D64" s="199"/>
      <c r="E64" s="199"/>
      <c r="F64" s="200"/>
      <c r="G64" s="194"/>
    </row>
    <row r="65" spans="1:7" ht="34.5" customHeight="1">
      <c r="A65" s="194"/>
      <c r="B65" s="355">
        <v>60</v>
      </c>
      <c r="C65" s="199"/>
      <c r="D65" s="199"/>
      <c r="E65" s="199"/>
      <c r="F65" s="200"/>
      <c r="G65" s="194"/>
    </row>
    <row r="66" spans="1:7" ht="34.5" customHeight="1">
      <c r="A66" s="194"/>
      <c r="B66" s="355">
        <v>61</v>
      </c>
      <c r="C66" s="199"/>
      <c r="D66" s="199"/>
      <c r="E66" s="199"/>
      <c r="F66" s="200"/>
      <c r="G66" s="194"/>
    </row>
    <row r="67" spans="1:7" ht="34.5" customHeight="1">
      <c r="A67" s="194"/>
      <c r="B67" s="355">
        <v>62</v>
      </c>
      <c r="C67" s="199"/>
      <c r="D67" s="199"/>
      <c r="E67" s="199"/>
      <c r="F67" s="200"/>
      <c r="G67" s="194"/>
    </row>
    <row r="68" spans="1:7" ht="34.5" customHeight="1">
      <c r="A68" s="194"/>
      <c r="B68" s="355">
        <v>63</v>
      </c>
      <c r="C68" s="199"/>
      <c r="D68" s="199"/>
      <c r="E68" s="199"/>
      <c r="F68" s="200"/>
      <c r="G68" s="194"/>
    </row>
    <row r="69" spans="1:7" ht="34.5" customHeight="1">
      <c r="A69" s="194"/>
      <c r="B69" s="355">
        <v>64</v>
      </c>
      <c r="C69" s="199"/>
      <c r="D69" s="199"/>
      <c r="E69" s="199"/>
      <c r="F69" s="200"/>
      <c r="G69" s="194"/>
    </row>
    <row r="70" spans="1:7" ht="34.5" customHeight="1">
      <c r="A70" s="194"/>
      <c r="B70" s="355">
        <v>65</v>
      </c>
      <c r="C70" s="199"/>
      <c r="D70" s="199"/>
      <c r="E70" s="199"/>
      <c r="F70" s="200"/>
      <c r="G70" s="194"/>
    </row>
    <row r="71" spans="1:7" ht="34.5" customHeight="1">
      <c r="A71" s="194"/>
      <c r="B71" s="355">
        <v>66</v>
      </c>
      <c r="C71" s="199"/>
      <c r="D71" s="199"/>
      <c r="E71" s="199"/>
      <c r="F71" s="200"/>
      <c r="G71" s="194"/>
    </row>
    <row r="72" spans="1:7" ht="34.5" customHeight="1">
      <c r="A72" s="194"/>
      <c r="B72" s="355">
        <v>67</v>
      </c>
      <c r="C72" s="199"/>
      <c r="D72" s="199"/>
      <c r="E72" s="199"/>
      <c r="F72" s="200"/>
      <c r="G72" s="194"/>
    </row>
    <row r="73" spans="1:7" ht="34.5" customHeight="1">
      <c r="A73" s="194"/>
      <c r="B73" s="355">
        <v>68</v>
      </c>
      <c r="C73" s="199"/>
      <c r="D73" s="199"/>
      <c r="E73" s="199"/>
      <c r="F73" s="200"/>
      <c r="G73" s="194"/>
    </row>
    <row r="74" spans="1:7" ht="34.5" customHeight="1">
      <c r="A74" s="194"/>
      <c r="B74" s="355">
        <v>69</v>
      </c>
      <c r="C74" s="199"/>
      <c r="D74" s="199"/>
      <c r="E74" s="199"/>
      <c r="F74" s="200"/>
      <c r="G74" s="194"/>
    </row>
    <row r="75" spans="1:7" ht="34.5" customHeight="1">
      <c r="A75" s="194"/>
      <c r="B75" s="355">
        <v>70</v>
      </c>
      <c r="C75" s="199"/>
      <c r="D75" s="199"/>
      <c r="E75" s="199"/>
      <c r="F75" s="200"/>
      <c r="G75" s="194"/>
    </row>
    <row r="76" spans="1:7" ht="34.5" customHeight="1">
      <c r="A76" s="194"/>
      <c r="B76" s="355">
        <v>71</v>
      </c>
      <c r="C76" s="199"/>
      <c r="D76" s="199"/>
      <c r="E76" s="199"/>
      <c r="F76" s="200"/>
      <c r="G76" s="194"/>
    </row>
    <row r="77" spans="1:7" ht="34.5" customHeight="1">
      <c r="A77" s="194"/>
      <c r="B77" s="355">
        <v>72</v>
      </c>
      <c r="C77" s="199"/>
      <c r="D77" s="199"/>
      <c r="E77" s="199"/>
      <c r="F77" s="200"/>
      <c r="G77" s="194"/>
    </row>
    <row r="78" spans="1:7" ht="34.5" customHeight="1">
      <c r="A78" s="194"/>
      <c r="B78" s="355">
        <v>73</v>
      </c>
      <c r="C78" s="199"/>
      <c r="D78" s="199"/>
      <c r="E78" s="199"/>
      <c r="F78" s="200"/>
      <c r="G78" s="194"/>
    </row>
    <row r="79" spans="1:7" ht="34.5" customHeight="1">
      <c r="A79" s="194"/>
      <c r="B79" s="355">
        <v>74</v>
      </c>
      <c r="C79" s="199"/>
      <c r="D79" s="199"/>
      <c r="E79" s="199"/>
      <c r="F79" s="200"/>
      <c r="G79" s="194"/>
    </row>
    <row r="80" spans="1:7" ht="34.5" customHeight="1">
      <c r="A80" s="194"/>
      <c r="B80" s="355">
        <v>75</v>
      </c>
      <c r="C80" s="199"/>
      <c r="D80" s="199"/>
      <c r="E80" s="199"/>
      <c r="F80" s="200"/>
      <c r="G80" s="194"/>
    </row>
    <row r="81" spans="1:7" ht="34.5" customHeight="1">
      <c r="A81" s="194"/>
      <c r="B81" s="355">
        <v>76</v>
      </c>
      <c r="C81" s="199"/>
      <c r="D81" s="199"/>
      <c r="E81" s="199"/>
      <c r="F81" s="200"/>
      <c r="G81" s="194"/>
    </row>
    <row r="82" spans="1:7" ht="34.5" customHeight="1">
      <c r="A82" s="194"/>
      <c r="B82" s="355">
        <v>77</v>
      </c>
      <c r="C82" s="199"/>
      <c r="D82" s="199"/>
      <c r="E82" s="199"/>
      <c r="F82" s="200"/>
      <c r="G82" s="194"/>
    </row>
    <row r="83" spans="1:7" ht="34.5" customHeight="1">
      <c r="A83" s="194"/>
      <c r="B83" s="355">
        <v>78</v>
      </c>
      <c r="C83" s="199"/>
      <c r="D83" s="199"/>
      <c r="E83" s="199"/>
      <c r="F83" s="200"/>
      <c r="G83" s="194"/>
    </row>
    <row r="84" spans="1:7" ht="34.5" customHeight="1">
      <c r="A84" s="194"/>
      <c r="B84" s="355">
        <v>79</v>
      </c>
      <c r="C84" s="199"/>
      <c r="D84" s="199"/>
      <c r="E84" s="199"/>
      <c r="F84" s="200"/>
      <c r="G84" s="194"/>
    </row>
    <row r="85" spans="1:7" ht="34.5" customHeight="1">
      <c r="A85" s="194"/>
      <c r="B85" s="355">
        <v>80</v>
      </c>
      <c r="C85" s="199"/>
      <c r="D85" s="199"/>
      <c r="E85" s="199"/>
      <c r="F85" s="200"/>
      <c r="G85" s="194"/>
    </row>
    <row r="86" spans="1:7" ht="34.5" customHeight="1">
      <c r="A86" s="194"/>
      <c r="B86" s="355">
        <v>81</v>
      </c>
      <c r="C86" s="199"/>
      <c r="D86" s="199"/>
      <c r="E86" s="199"/>
      <c r="F86" s="200"/>
      <c r="G86" s="194"/>
    </row>
    <row r="87" spans="1:7" ht="34.5" customHeight="1">
      <c r="A87" s="194"/>
      <c r="B87" s="355">
        <v>82</v>
      </c>
      <c r="C87" s="199"/>
      <c r="D87" s="199"/>
      <c r="E87" s="199"/>
      <c r="F87" s="200"/>
      <c r="G87" s="194"/>
    </row>
    <row r="88" spans="1:7" ht="34.5" customHeight="1">
      <c r="A88" s="194"/>
      <c r="B88" s="355">
        <v>83</v>
      </c>
      <c r="C88" s="199"/>
      <c r="D88" s="199"/>
      <c r="E88" s="199"/>
      <c r="F88" s="200"/>
      <c r="G88" s="194"/>
    </row>
    <row r="89" spans="1:7" ht="34.5" customHeight="1">
      <c r="A89" s="194"/>
      <c r="B89" s="355">
        <v>84</v>
      </c>
      <c r="C89" s="199"/>
      <c r="D89" s="199"/>
      <c r="E89" s="199"/>
      <c r="F89" s="200"/>
      <c r="G89" s="194"/>
    </row>
    <row r="90" spans="1:7" ht="34.5" customHeight="1">
      <c r="A90" s="194"/>
      <c r="B90" s="355">
        <v>85</v>
      </c>
      <c r="C90" s="199"/>
      <c r="D90" s="199"/>
      <c r="E90" s="199"/>
      <c r="F90" s="200"/>
      <c r="G90" s="194"/>
    </row>
    <row r="91" spans="1:7" ht="34.5" customHeight="1">
      <c r="A91" s="194"/>
      <c r="B91" s="355">
        <v>86</v>
      </c>
      <c r="C91" s="199"/>
      <c r="D91" s="199"/>
      <c r="E91" s="199"/>
      <c r="F91" s="200"/>
      <c r="G91" s="194"/>
    </row>
    <row r="92" spans="1:7" ht="34.5" customHeight="1">
      <c r="A92" s="194"/>
      <c r="B92" s="355">
        <v>87</v>
      </c>
      <c r="C92" s="199"/>
      <c r="D92" s="199"/>
      <c r="E92" s="199"/>
      <c r="F92" s="200"/>
      <c r="G92" s="194"/>
    </row>
    <row r="93" spans="1:7" ht="34.5" customHeight="1">
      <c r="A93" s="194"/>
      <c r="B93" s="355">
        <v>88</v>
      </c>
      <c r="C93" s="199"/>
      <c r="D93" s="199"/>
      <c r="E93" s="199"/>
      <c r="F93" s="200"/>
      <c r="G93" s="194"/>
    </row>
    <row r="94" spans="1:7" ht="34.5" customHeight="1">
      <c r="A94" s="194"/>
      <c r="B94" s="355">
        <v>89</v>
      </c>
      <c r="C94" s="199"/>
      <c r="D94" s="199"/>
      <c r="E94" s="199"/>
      <c r="F94" s="200"/>
      <c r="G94" s="194"/>
    </row>
    <row r="95" spans="1:7" ht="34.5" customHeight="1">
      <c r="A95" s="194"/>
      <c r="B95" s="355">
        <v>90</v>
      </c>
      <c r="C95" s="199"/>
      <c r="D95" s="199"/>
      <c r="E95" s="199"/>
      <c r="F95" s="200"/>
      <c r="G95" s="194"/>
    </row>
    <row r="96" spans="1:7" ht="34.5" customHeight="1">
      <c r="A96" s="194"/>
      <c r="B96" s="355">
        <v>91</v>
      </c>
      <c r="C96" s="199"/>
      <c r="D96" s="199"/>
      <c r="E96" s="199"/>
      <c r="F96" s="200"/>
      <c r="G96" s="194"/>
    </row>
    <row r="97" spans="1:7" ht="34.5" customHeight="1">
      <c r="A97" s="194"/>
      <c r="B97" s="355">
        <v>92</v>
      </c>
      <c r="C97" s="199"/>
      <c r="D97" s="199"/>
      <c r="E97" s="199"/>
      <c r="F97" s="200"/>
      <c r="G97" s="194"/>
    </row>
    <row r="98" spans="1:7" ht="34.5" customHeight="1">
      <c r="A98" s="194"/>
      <c r="B98" s="355">
        <v>93</v>
      </c>
      <c r="C98" s="199"/>
      <c r="D98" s="199"/>
      <c r="E98" s="199"/>
      <c r="F98" s="200"/>
      <c r="G98" s="194"/>
    </row>
    <row r="99" spans="1:7" ht="34.5" customHeight="1">
      <c r="A99" s="194"/>
      <c r="B99" s="355">
        <v>94</v>
      </c>
      <c r="C99" s="199"/>
      <c r="D99" s="199"/>
      <c r="E99" s="199"/>
      <c r="F99" s="200"/>
      <c r="G99" s="194"/>
    </row>
    <row r="100" spans="1:7" ht="34.5" customHeight="1">
      <c r="A100" s="194"/>
      <c r="B100" s="355">
        <v>95</v>
      </c>
      <c r="C100" s="199"/>
      <c r="D100" s="199"/>
      <c r="E100" s="199"/>
      <c r="F100" s="200"/>
      <c r="G100" s="194"/>
    </row>
    <row r="101" spans="1:7" ht="34.5" customHeight="1">
      <c r="A101" s="194"/>
      <c r="B101" s="355">
        <v>96</v>
      </c>
      <c r="C101" s="199"/>
      <c r="D101" s="199"/>
      <c r="E101" s="199"/>
      <c r="F101" s="200"/>
      <c r="G101" s="194"/>
    </row>
    <row r="102" spans="1:7" ht="34.5" customHeight="1">
      <c r="A102" s="194"/>
      <c r="B102" s="355">
        <v>97</v>
      </c>
      <c r="C102" s="199"/>
      <c r="D102" s="199"/>
      <c r="E102" s="199"/>
      <c r="F102" s="200"/>
      <c r="G102" s="194"/>
    </row>
    <row r="103" spans="1:7" ht="34.5" customHeight="1">
      <c r="A103" s="194"/>
      <c r="B103" s="355">
        <v>98</v>
      </c>
      <c r="C103" s="199"/>
      <c r="D103" s="199"/>
      <c r="E103" s="199"/>
      <c r="F103" s="200"/>
      <c r="G103" s="194"/>
    </row>
    <row r="104" spans="1:7" ht="34.5" customHeight="1">
      <c r="A104" s="194"/>
      <c r="B104" s="355">
        <v>99</v>
      </c>
      <c r="C104" s="199"/>
      <c r="D104" s="199"/>
      <c r="E104" s="199"/>
      <c r="F104" s="200"/>
      <c r="G104" s="194"/>
    </row>
    <row r="105" spans="1:7" ht="34.5" customHeight="1">
      <c r="A105" s="194"/>
      <c r="B105" s="355">
        <v>100</v>
      </c>
      <c r="C105" s="199"/>
      <c r="D105" s="199"/>
      <c r="E105" s="199"/>
      <c r="F105" s="200"/>
      <c r="G105" s="194"/>
    </row>
    <row r="106" spans="1:7" ht="34.5" customHeight="1">
      <c r="A106" s="194"/>
      <c r="B106" s="355">
        <v>101</v>
      </c>
      <c r="C106" s="199"/>
      <c r="D106" s="199"/>
      <c r="E106" s="199"/>
      <c r="F106" s="200"/>
      <c r="G106" s="194"/>
    </row>
    <row r="107" spans="1:7" ht="34.5" customHeight="1">
      <c r="A107" s="203" t="s">
        <v>285</v>
      </c>
      <c r="B107" s="355">
        <v>102</v>
      </c>
      <c r="C107" s="199"/>
      <c r="D107" s="199"/>
      <c r="E107" s="199"/>
      <c r="F107" s="200"/>
      <c r="G107" s="194"/>
    </row>
    <row r="108" spans="1:7" ht="34.5" customHeight="1">
      <c r="A108" s="203"/>
      <c r="B108" s="355">
        <v>103</v>
      </c>
      <c r="C108" s="199"/>
      <c r="D108" s="199"/>
      <c r="E108" s="199"/>
      <c r="F108" s="200"/>
      <c r="G108" s="194"/>
    </row>
    <row r="109" spans="1:7" ht="34.5" customHeight="1">
      <c r="A109" s="203"/>
      <c r="B109" s="355">
        <v>104</v>
      </c>
      <c r="C109" s="199"/>
      <c r="D109" s="199"/>
      <c r="E109" s="199"/>
      <c r="F109" s="200"/>
      <c r="G109" s="194"/>
    </row>
    <row r="110" spans="1:7" ht="34.5" customHeight="1">
      <c r="A110" s="203" t="s">
        <v>279</v>
      </c>
      <c r="B110" s="355">
        <v>105</v>
      </c>
      <c r="C110" s="199"/>
      <c r="D110" s="199"/>
      <c r="E110" s="199"/>
      <c r="F110" s="200"/>
      <c r="G110" s="194"/>
    </row>
    <row r="111" spans="1:7" ht="34.5" customHeight="1">
      <c r="A111" s="203"/>
      <c r="B111" s="355">
        <v>106</v>
      </c>
      <c r="C111" s="199"/>
      <c r="D111" s="199"/>
      <c r="E111" s="199"/>
      <c r="F111" s="200"/>
      <c r="G111" s="194"/>
    </row>
    <row r="112" spans="1:7" ht="34.5" customHeight="1">
      <c r="A112" s="203"/>
      <c r="B112" s="355">
        <v>107</v>
      </c>
      <c r="C112" s="199"/>
      <c r="D112" s="199"/>
      <c r="E112" s="199"/>
      <c r="F112" s="200"/>
      <c r="G112" s="194"/>
    </row>
    <row r="113" spans="1:7" ht="34.5" customHeight="1">
      <c r="A113" s="203"/>
      <c r="B113" s="355">
        <v>108</v>
      </c>
      <c r="C113" s="199"/>
      <c r="D113" s="199"/>
      <c r="E113" s="199"/>
      <c r="F113" s="200"/>
      <c r="G113" s="194"/>
    </row>
    <row r="114" spans="1:7" ht="34.5" customHeight="1">
      <c r="A114" s="203" t="s">
        <v>278</v>
      </c>
      <c r="B114" s="355">
        <v>109</v>
      </c>
      <c r="C114" s="199"/>
      <c r="D114" s="199"/>
      <c r="E114" s="199"/>
      <c r="F114" s="200"/>
      <c r="G114" s="194"/>
    </row>
    <row r="115" spans="1:7" ht="34.5" customHeight="1">
      <c r="B115" s="355">
        <v>110</v>
      </c>
      <c r="C115" s="199"/>
      <c r="D115" s="199"/>
      <c r="E115" s="199"/>
      <c r="F115" s="200"/>
    </row>
    <row r="116" spans="1:7" ht="34.5" customHeight="1">
      <c r="B116" s="355">
        <v>111</v>
      </c>
      <c r="C116" s="199"/>
      <c r="D116" s="199"/>
      <c r="E116" s="199"/>
      <c r="F116" s="200"/>
    </row>
    <row r="117" spans="1:7" ht="34.5" customHeight="1">
      <c r="B117" s="355">
        <v>112</v>
      </c>
      <c r="C117" s="199"/>
      <c r="D117" s="199"/>
      <c r="E117" s="199"/>
      <c r="F117" s="200"/>
    </row>
    <row r="118" spans="1:7" ht="34.5" customHeight="1">
      <c r="B118" s="355">
        <v>113</v>
      </c>
      <c r="C118" s="199"/>
      <c r="D118" s="199"/>
      <c r="E118" s="199"/>
      <c r="F118" s="200"/>
    </row>
    <row r="119" spans="1:7" ht="34.5" customHeight="1">
      <c r="B119" s="355">
        <v>114</v>
      </c>
      <c r="C119" s="199"/>
      <c r="D119" s="199"/>
      <c r="E119" s="199"/>
      <c r="F119" s="200"/>
    </row>
    <row r="120" spans="1:7" ht="34.5" customHeight="1">
      <c r="B120" s="355">
        <v>115</v>
      </c>
      <c r="C120" s="199"/>
      <c r="D120" s="199"/>
      <c r="E120" s="199"/>
      <c r="F120" s="200"/>
    </row>
    <row r="121" spans="1:7" ht="34.5" customHeight="1">
      <c r="B121" s="355">
        <v>116</v>
      </c>
      <c r="C121" s="199"/>
      <c r="D121" s="199"/>
      <c r="E121" s="199"/>
      <c r="F121" s="200"/>
    </row>
    <row r="122" spans="1:7" ht="34.5" customHeight="1">
      <c r="B122" s="355">
        <v>117</v>
      </c>
      <c r="C122" s="199"/>
      <c r="D122" s="199"/>
      <c r="E122" s="199"/>
      <c r="F122" s="200"/>
    </row>
    <row r="123" spans="1:7" ht="34.5" customHeight="1">
      <c r="B123" s="355">
        <v>118</v>
      </c>
      <c r="C123" s="199"/>
      <c r="D123" s="199"/>
      <c r="E123" s="199"/>
      <c r="F123" s="200"/>
    </row>
    <row r="124" spans="1:7" ht="34.5" customHeight="1">
      <c r="B124" s="355">
        <v>119</v>
      </c>
      <c r="C124" s="199"/>
      <c r="D124" s="199"/>
      <c r="E124" s="199"/>
      <c r="F124" s="200"/>
    </row>
    <row r="125" spans="1:7" ht="34.5" customHeight="1">
      <c r="B125" s="355">
        <v>120</v>
      </c>
      <c r="C125" s="199"/>
      <c r="D125" s="199"/>
      <c r="E125" s="199"/>
      <c r="F125" s="200"/>
    </row>
    <row r="126" spans="1:7" ht="34.5" customHeight="1">
      <c r="B126" s="355">
        <v>121</v>
      </c>
      <c r="C126" s="199"/>
      <c r="D126" s="199"/>
      <c r="E126" s="199"/>
      <c r="F126" s="200"/>
    </row>
    <row r="127" spans="1:7" ht="34.5" customHeight="1">
      <c r="B127" s="355">
        <v>122</v>
      </c>
      <c r="C127" s="199"/>
      <c r="D127" s="199"/>
      <c r="E127" s="199"/>
      <c r="F127" s="200"/>
    </row>
    <row r="128" spans="1:7" ht="34.5" customHeight="1">
      <c r="B128" s="355">
        <v>123</v>
      </c>
      <c r="C128" s="199"/>
      <c r="D128" s="199"/>
      <c r="E128" s="199"/>
      <c r="F128" s="200"/>
    </row>
    <row r="129" spans="2:6" ht="34.5" customHeight="1">
      <c r="B129" s="355">
        <v>124</v>
      </c>
      <c r="C129" s="199"/>
      <c r="D129" s="199"/>
      <c r="E129" s="199"/>
      <c r="F129" s="200"/>
    </row>
    <row r="130" spans="2:6" ht="34.5" customHeight="1">
      <c r="B130" s="355">
        <v>125</v>
      </c>
      <c r="C130" s="199"/>
      <c r="D130" s="199"/>
      <c r="E130" s="199"/>
      <c r="F130" s="200"/>
    </row>
    <row r="131" spans="2:6" ht="34.5" customHeight="1">
      <c r="B131" s="355">
        <v>126</v>
      </c>
      <c r="C131" s="199"/>
      <c r="D131" s="199"/>
      <c r="E131" s="199"/>
      <c r="F131" s="200"/>
    </row>
    <row r="132" spans="2:6" ht="34.5" customHeight="1">
      <c r="B132" s="355">
        <v>127</v>
      </c>
      <c r="C132" s="199"/>
      <c r="D132" s="199"/>
      <c r="E132" s="199"/>
      <c r="F132" s="200"/>
    </row>
    <row r="133" spans="2:6" ht="34.5" customHeight="1">
      <c r="B133" s="355">
        <v>128</v>
      </c>
      <c r="C133" s="199"/>
      <c r="D133" s="199"/>
      <c r="E133" s="199"/>
      <c r="F133" s="200"/>
    </row>
    <row r="134" spans="2:6" ht="34.5" customHeight="1">
      <c r="B134" s="355">
        <v>129</v>
      </c>
      <c r="C134" s="199"/>
      <c r="D134" s="199"/>
      <c r="E134" s="199"/>
      <c r="F134" s="200"/>
    </row>
    <row r="135" spans="2:6" ht="34.5" customHeight="1">
      <c r="B135" s="355">
        <v>130</v>
      </c>
      <c r="C135" s="199"/>
      <c r="D135" s="199"/>
      <c r="E135" s="199"/>
      <c r="F135" s="200"/>
    </row>
    <row r="136" spans="2:6" ht="34.5" customHeight="1">
      <c r="B136" s="355">
        <v>131</v>
      </c>
      <c r="C136" s="199"/>
      <c r="D136" s="199"/>
      <c r="E136" s="199"/>
      <c r="F136" s="200"/>
    </row>
    <row r="137" spans="2:6" ht="34.5" customHeight="1">
      <c r="B137" s="355">
        <v>132</v>
      </c>
      <c r="C137" s="199"/>
      <c r="D137" s="199"/>
      <c r="E137" s="199"/>
      <c r="F137" s="200"/>
    </row>
    <row r="138" spans="2:6" ht="34.5" customHeight="1">
      <c r="B138" s="355">
        <v>133</v>
      </c>
      <c r="C138" s="199"/>
      <c r="D138" s="199"/>
      <c r="E138" s="199"/>
      <c r="F138" s="200"/>
    </row>
    <row r="139" spans="2:6" ht="34.5" customHeight="1">
      <c r="B139" s="355">
        <v>134</v>
      </c>
      <c r="C139" s="199"/>
      <c r="D139" s="199"/>
      <c r="E139" s="199"/>
      <c r="F139" s="200"/>
    </row>
    <row r="140" spans="2:6" ht="34.5" customHeight="1">
      <c r="B140" s="355">
        <v>135</v>
      </c>
      <c r="C140" s="199"/>
      <c r="D140" s="199"/>
      <c r="E140" s="199"/>
      <c r="F140" s="200"/>
    </row>
    <row r="141" spans="2:6" ht="34.5" customHeight="1">
      <c r="B141" s="355">
        <v>136</v>
      </c>
      <c r="C141" s="199"/>
      <c r="D141" s="199"/>
      <c r="E141" s="199"/>
      <c r="F141" s="200"/>
    </row>
    <row r="142" spans="2:6" ht="34.5" customHeight="1">
      <c r="B142" s="355">
        <v>137</v>
      </c>
      <c r="C142" s="199"/>
      <c r="D142" s="199"/>
      <c r="E142" s="199"/>
      <c r="F142" s="200"/>
    </row>
    <row r="143" spans="2:6" ht="34.5" customHeight="1">
      <c r="B143" s="355">
        <v>138</v>
      </c>
      <c r="C143" s="199"/>
      <c r="D143" s="199"/>
      <c r="E143" s="199"/>
      <c r="F143" s="200"/>
    </row>
    <row r="144" spans="2:6" ht="34.5" customHeight="1">
      <c r="B144" s="355">
        <v>139</v>
      </c>
      <c r="C144" s="199"/>
      <c r="D144" s="199"/>
      <c r="E144" s="199"/>
      <c r="F144" s="200"/>
    </row>
    <row r="145" spans="2:6" ht="34.5" customHeight="1">
      <c r="B145" s="355">
        <v>140</v>
      </c>
      <c r="C145" s="199"/>
      <c r="D145" s="199"/>
      <c r="E145" s="199"/>
      <c r="F145" s="200"/>
    </row>
    <row r="146" spans="2:6" ht="34.5" customHeight="1">
      <c r="B146" s="355">
        <v>141</v>
      </c>
      <c r="C146" s="199"/>
      <c r="D146" s="199"/>
      <c r="E146" s="199"/>
      <c r="F146" s="200"/>
    </row>
    <row r="147" spans="2:6" ht="34.5" customHeight="1">
      <c r="B147" s="355">
        <v>142</v>
      </c>
      <c r="C147" s="199"/>
      <c r="D147" s="199"/>
      <c r="E147" s="199"/>
      <c r="F147" s="200"/>
    </row>
    <row r="148" spans="2:6" ht="34.5" customHeight="1">
      <c r="B148" s="355">
        <v>143</v>
      </c>
      <c r="C148" s="199"/>
      <c r="D148" s="199"/>
      <c r="E148" s="199"/>
      <c r="F148" s="200"/>
    </row>
    <row r="149" spans="2:6" ht="34.5" customHeight="1">
      <c r="B149" s="355">
        <v>144</v>
      </c>
      <c r="C149" s="199"/>
      <c r="D149" s="199"/>
      <c r="E149" s="199"/>
      <c r="F149" s="200"/>
    </row>
    <row r="150" spans="2:6" ht="34.5" customHeight="1">
      <c r="B150" s="355">
        <v>145</v>
      </c>
      <c r="C150" s="199"/>
      <c r="D150" s="199"/>
      <c r="E150" s="199"/>
      <c r="F150" s="200"/>
    </row>
    <row r="151" spans="2:6" ht="34.5" customHeight="1">
      <c r="B151" s="355">
        <v>146</v>
      </c>
      <c r="C151" s="199"/>
      <c r="D151" s="199"/>
      <c r="E151" s="199"/>
      <c r="F151" s="200"/>
    </row>
    <row r="152" spans="2:6" ht="34.5" customHeight="1">
      <c r="B152" s="355">
        <v>147</v>
      </c>
      <c r="C152" s="199"/>
      <c r="D152" s="199"/>
      <c r="E152" s="199"/>
      <c r="F152" s="200"/>
    </row>
    <row r="153" spans="2:6" ht="34.5" customHeight="1">
      <c r="B153" s="355">
        <v>148</v>
      </c>
      <c r="C153" s="199"/>
      <c r="D153" s="199"/>
      <c r="E153" s="199"/>
      <c r="F153" s="200"/>
    </row>
    <row r="154" spans="2:6" ht="34.5" customHeight="1">
      <c r="B154" s="355">
        <v>149</v>
      </c>
      <c r="C154" s="199"/>
      <c r="D154" s="199"/>
      <c r="E154" s="199"/>
      <c r="F154" s="200"/>
    </row>
    <row r="155" spans="2:6" ht="34.5" customHeight="1">
      <c r="B155" s="355">
        <v>150</v>
      </c>
      <c r="C155" s="199"/>
      <c r="D155" s="199"/>
      <c r="E155" s="199"/>
      <c r="F155" s="200"/>
    </row>
    <row r="156" spans="2:6" ht="34.5" customHeight="1">
      <c r="B156" s="355">
        <v>151</v>
      </c>
      <c r="C156" s="199"/>
      <c r="D156" s="199"/>
      <c r="E156" s="199"/>
      <c r="F156" s="200"/>
    </row>
    <row r="157" spans="2:6" ht="34.5" customHeight="1">
      <c r="B157" s="355">
        <v>152</v>
      </c>
      <c r="C157" s="199"/>
      <c r="D157" s="199"/>
      <c r="E157" s="199"/>
      <c r="F157" s="200"/>
    </row>
    <row r="158" spans="2:6" ht="34.5" customHeight="1">
      <c r="B158" s="355">
        <v>153</v>
      </c>
      <c r="C158" s="199"/>
      <c r="D158" s="199"/>
      <c r="E158" s="199"/>
      <c r="F158" s="200"/>
    </row>
    <row r="159" spans="2:6" ht="34.5" customHeight="1">
      <c r="B159" s="355">
        <v>154</v>
      </c>
      <c r="C159" s="199"/>
      <c r="D159" s="199"/>
      <c r="E159" s="199"/>
      <c r="F159" s="200"/>
    </row>
    <row r="160" spans="2:6" ht="34.5" customHeight="1">
      <c r="B160" s="355">
        <v>155</v>
      </c>
      <c r="C160" s="199"/>
      <c r="D160" s="199"/>
      <c r="E160" s="199"/>
      <c r="F160" s="200"/>
    </row>
    <row r="161" spans="2:6" ht="34.5" customHeight="1">
      <c r="B161" s="355">
        <v>156</v>
      </c>
      <c r="C161" s="199"/>
      <c r="D161" s="199"/>
      <c r="E161" s="199"/>
      <c r="F161" s="200"/>
    </row>
    <row r="162" spans="2:6" ht="34.5" customHeight="1">
      <c r="B162" s="355">
        <v>157</v>
      </c>
      <c r="C162" s="199"/>
      <c r="D162" s="199"/>
      <c r="E162" s="199"/>
      <c r="F162" s="200"/>
    </row>
    <row r="163" spans="2:6" ht="34.5" customHeight="1">
      <c r="B163" s="355">
        <v>158</v>
      </c>
      <c r="C163" s="199"/>
      <c r="D163" s="199"/>
      <c r="E163" s="199"/>
      <c r="F163" s="200"/>
    </row>
    <row r="164" spans="2:6" ht="34.5" customHeight="1">
      <c r="B164" s="355">
        <v>159</v>
      </c>
      <c r="C164" s="199"/>
      <c r="D164" s="199"/>
      <c r="E164" s="199"/>
      <c r="F164" s="200"/>
    </row>
    <row r="165" spans="2:6" ht="34.5" customHeight="1">
      <c r="B165" s="355">
        <v>160</v>
      </c>
      <c r="C165" s="199"/>
      <c r="D165" s="199"/>
      <c r="E165" s="199"/>
      <c r="F165" s="200"/>
    </row>
    <row r="166" spans="2:6" ht="34.5" customHeight="1">
      <c r="B166" s="355">
        <v>161</v>
      </c>
      <c r="C166" s="199"/>
      <c r="D166" s="199"/>
      <c r="E166" s="199"/>
      <c r="F166" s="200"/>
    </row>
    <row r="167" spans="2:6" ht="34.5" customHeight="1">
      <c r="B167" s="355">
        <v>162</v>
      </c>
      <c r="C167" s="199"/>
      <c r="D167" s="199"/>
      <c r="E167" s="199"/>
      <c r="F167" s="200"/>
    </row>
    <row r="168" spans="2:6" ht="34.5" customHeight="1">
      <c r="B168" s="355">
        <v>163</v>
      </c>
      <c r="C168" s="199"/>
      <c r="D168" s="199"/>
      <c r="E168" s="199"/>
      <c r="F168" s="200"/>
    </row>
    <row r="169" spans="2:6" ht="34.5" customHeight="1">
      <c r="B169" s="355">
        <v>164</v>
      </c>
      <c r="C169" s="199"/>
      <c r="D169" s="199"/>
      <c r="E169" s="199"/>
      <c r="F169" s="200"/>
    </row>
    <row r="170" spans="2:6" ht="34.5" customHeight="1">
      <c r="B170" s="355">
        <v>165</v>
      </c>
      <c r="C170" s="199"/>
      <c r="D170" s="199"/>
      <c r="E170" s="199"/>
      <c r="F170" s="200"/>
    </row>
    <row r="171" spans="2:6" ht="34.5" customHeight="1">
      <c r="B171" s="355">
        <v>166</v>
      </c>
      <c r="C171" s="199"/>
      <c r="D171" s="199"/>
      <c r="E171" s="199"/>
      <c r="F171" s="200"/>
    </row>
    <row r="172" spans="2:6" ht="34.5" customHeight="1">
      <c r="B172" s="355">
        <v>167</v>
      </c>
      <c r="C172" s="199"/>
      <c r="D172" s="199"/>
      <c r="E172" s="199"/>
      <c r="F172" s="200"/>
    </row>
    <row r="173" spans="2:6" ht="34.5" customHeight="1">
      <c r="B173" s="355">
        <v>168</v>
      </c>
      <c r="C173" s="199"/>
      <c r="D173" s="199"/>
      <c r="E173" s="199"/>
      <c r="F173" s="200"/>
    </row>
    <row r="174" spans="2:6" ht="34.5" customHeight="1">
      <c r="B174" s="355">
        <v>169</v>
      </c>
      <c r="C174" s="199"/>
      <c r="D174" s="199"/>
      <c r="E174" s="199"/>
      <c r="F174" s="200"/>
    </row>
    <row r="175" spans="2:6" ht="34.5" customHeight="1">
      <c r="B175" s="355">
        <v>170</v>
      </c>
      <c r="C175" s="199"/>
      <c r="D175" s="199"/>
      <c r="E175" s="199"/>
      <c r="F175" s="200"/>
    </row>
    <row r="176" spans="2:6" ht="34.5" customHeight="1">
      <c r="B176" s="355">
        <v>171</v>
      </c>
      <c r="C176" s="199"/>
      <c r="D176" s="199"/>
      <c r="E176" s="199"/>
      <c r="F176" s="200"/>
    </row>
    <row r="177" spans="2:6" ht="34.5" customHeight="1">
      <c r="B177" s="355">
        <v>172</v>
      </c>
      <c r="C177" s="199"/>
      <c r="D177" s="199"/>
      <c r="E177" s="199"/>
      <c r="F177" s="200"/>
    </row>
    <row r="178" spans="2:6" ht="34.5" customHeight="1">
      <c r="B178" s="355">
        <v>173</v>
      </c>
      <c r="C178" s="199"/>
      <c r="D178" s="199"/>
      <c r="E178" s="199"/>
      <c r="F178" s="200"/>
    </row>
    <row r="179" spans="2:6" ht="34.5" customHeight="1">
      <c r="B179" s="355">
        <v>174</v>
      </c>
      <c r="C179" s="199"/>
      <c r="D179" s="199"/>
      <c r="E179" s="199"/>
      <c r="F179" s="200"/>
    </row>
    <row r="180" spans="2:6" ht="34.5" customHeight="1">
      <c r="B180" s="355">
        <v>175</v>
      </c>
      <c r="C180" s="199"/>
      <c r="D180" s="199"/>
      <c r="E180" s="199"/>
      <c r="F180" s="200"/>
    </row>
    <row r="181" spans="2:6" ht="34.5" customHeight="1">
      <c r="B181" s="355">
        <v>176</v>
      </c>
      <c r="C181" s="199"/>
      <c r="D181" s="199"/>
      <c r="E181" s="199"/>
      <c r="F181" s="200"/>
    </row>
    <row r="182" spans="2:6" ht="34.5" customHeight="1">
      <c r="B182" s="355">
        <v>177</v>
      </c>
      <c r="C182" s="199"/>
      <c r="D182" s="199"/>
      <c r="E182" s="199"/>
      <c r="F182" s="200"/>
    </row>
    <row r="183" spans="2:6" ht="34.5" customHeight="1">
      <c r="B183" s="355">
        <v>178</v>
      </c>
      <c r="C183" s="199"/>
      <c r="D183" s="199"/>
      <c r="E183" s="199"/>
      <c r="F183" s="200"/>
    </row>
    <row r="184" spans="2:6" ht="34.5" customHeight="1">
      <c r="B184" s="355">
        <v>179</v>
      </c>
      <c r="C184" s="199"/>
      <c r="D184" s="199"/>
      <c r="E184" s="199"/>
      <c r="F184" s="200"/>
    </row>
    <row r="185" spans="2:6" ht="34.5" customHeight="1">
      <c r="B185" s="355">
        <v>180</v>
      </c>
      <c r="C185" s="199"/>
      <c r="D185" s="199"/>
      <c r="E185" s="199"/>
      <c r="F185" s="200"/>
    </row>
    <row r="186" spans="2:6" ht="34.5" customHeight="1">
      <c r="B186" s="355">
        <v>181</v>
      </c>
      <c r="C186" s="199"/>
      <c r="D186" s="199"/>
      <c r="E186" s="199"/>
      <c r="F186" s="200"/>
    </row>
    <row r="187" spans="2:6" ht="34.5" customHeight="1">
      <c r="B187" s="355">
        <v>182</v>
      </c>
      <c r="C187" s="199"/>
      <c r="D187" s="199"/>
      <c r="E187" s="199"/>
      <c r="F187" s="200"/>
    </row>
    <row r="188" spans="2:6" ht="34.5" customHeight="1">
      <c r="B188" s="355">
        <v>183</v>
      </c>
      <c r="C188" s="199"/>
      <c r="D188" s="199"/>
      <c r="E188" s="199"/>
      <c r="F188" s="200"/>
    </row>
    <row r="189" spans="2:6" ht="34.5" customHeight="1">
      <c r="B189" s="355">
        <v>184</v>
      </c>
      <c r="C189" s="199"/>
      <c r="D189" s="199"/>
      <c r="E189" s="199"/>
      <c r="F189" s="200"/>
    </row>
    <row r="190" spans="2:6" ht="34.5" customHeight="1">
      <c r="B190" s="355">
        <v>185</v>
      </c>
      <c r="C190" s="199"/>
      <c r="D190" s="199"/>
      <c r="E190" s="199"/>
      <c r="F190" s="200"/>
    </row>
    <row r="191" spans="2:6" ht="34.5" customHeight="1">
      <c r="B191" s="355">
        <v>186</v>
      </c>
      <c r="C191" s="199"/>
      <c r="D191" s="199"/>
      <c r="E191" s="199"/>
      <c r="F191" s="200"/>
    </row>
    <row r="192" spans="2:6" ht="34.5" customHeight="1">
      <c r="B192" s="355">
        <v>187</v>
      </c>
      <c r="C192" s="199"/>
      <c r="D192" s="199"/>
      <c r="E192" s="199"/>
      <c r="F192" s="200"/>
    </row>
    <row r="193" spans="2:6" ht="34.5" customHeight="1">
      <c r="B193" s="355">
        <v>188</v>
      </c>
      <c r="C193" s="199"/>
      <c r="D193" s="199"/>
      <c r="E193" s="199"/>
      <c r="F193" s="200"/>
    </row>
    <row r="194" spans="2:6" ht="34.5" customHeight="1">
      <c r="B194" s="355">
        <v>189</v>
      </c>
      <c r="C194" s="199"/>
      <c r="D194" s="199"/>
      <c r="E194" s="199"/>
      <c r="F194" s="200"/>
    </row>
    <row r="195" spans="2:6" ht="34.5" customHeight="1">
      <c r="B195" s="355">
        <v>190</v>
      </c>
      <c r="C195" s="199"/>
      <c r="D195" s="199"/>
      <c r="E195" s="199"/>
      <c r="F195" s="200"/>
    </row>
    <row r="196" spans="2:6" ht="34.5" customHeight="1">
      <c r="B196" s="355">
        <v>191</v>
      </c>
      <c r="C196" s="199"/>
      <c r="D196" s="199"/>
      <c r="E196" s="199"/>
      <c r="F196" s="200"/>
    </row>
    <row r="197" spans="2:6" ht="34.5" customHeight="1">
      <c r="B197" s="355">
        <v>192</v>
      </c>
      <c r="C197" s="199"/>
      <c r="D197" s="199"/>
      <c r="E197" s="199"/>
      <c r="F197" s="200"/>
    </row>
    <row r="198" spans="2:6" ht="34.5" customHeight="1">
      <c r="B198" s="355">
        <v>193</v>
      </c>
      <c r="C198" s="199"/>
      <c r="D198" s="199"/>
      <c r="E198" s="199"/>
      <c r="F198" s="200"/>
    </row>
    <row r="199" spans="2:6" ht="34.5" customHeight="1">
      <c r="B199" s="355">
        <v>194</v>
      </c>
      <c r="C199" s="199"/>
      <c r="D199" s="199"/>
      <c r="E199" s="199"/>
      <c r="F199" s="200"/>
    </row>
    <row r="200" spans="2:6" ht="34.5" customHeight="1">
      <c r="B200" s="355">
        <v>195</v>
      </c>
      <c r="C200" s="199"/>
      <c r="D200" s="199"/>
      <c r="E200" s="199"/>
      <c r="F200" s="200"/>
    </row>
    <row r="201" spans="2:6" ht="34.5" customHeight="1">
      <c r="B201" s="355">
        <v>196</v>
      </c>
      <c r="C201" s="199"/>
      <c r="D201" s="199"/>
      <c r="E201" s="199"/>
      <c r="F201" s="200"/>
    </row>
    <row r="202" spans="2:6" ht="34.5" customHeight="1">
      <c r="B202" s="355">
        <v>197</v>
      </c>
      <c r="C202" s="199"/>
      <c r="D202" s="199"/>
      <c r="E202" s="199"/>
      <c r="F202" s="200"/>
    </row>
    <row r="203" spans="2:6" ht="34.5" customHeight="1">
      <c r="B203" s="355">
        <v>198</v>
      </c>
      <c r="C203" s="199"/>
      <c r="D203" s="199"/>
      <c r="E203" s="199"/>
      <c r="F203" s="200"/>
    </row>
    <row r="204" spans="2:6" ht="34.5" customHeight="1">
      <c r="B204" s="355">
        <v>199</v>
      </c>
      <c r="C204" s="199"/>
      <c r="D204" s="199"/>
      <c r="E204" s="199"/>
      <c r="F204" s="200"/>
    </row>
    <row r="205" spans="2:6" ht="34.5" customHeight="1">
      <c r="B205" s="355">
        <v>200</v>
      </c>
      <c r="C205" s="199"/>
      <c r="D205" s="199"/>
      <c r="E205" s="199"/>
      <c r="F205" s="200"/>
    </row>
    <row r="206" spans="2:6" ht="22.5" customHeight="1"/>
    <row r="207" spans="2:6" ht="22.5" customHeight="1"/>
    <row r="208" spans="2:6" ht="22.5" customHeight="1"/>
    <row r="209" ht="22.5" customHeight="1"/>
    <row r="210" ht="22.5" customHeight="1"/>
  </sheetData>
  <sheetProtection algorithmName="SHA-512" hashValue="ltk9AUWPvjkUA332bdB1j+PN3mpwJV6DyF6MOzINlZ6jFax28hTZMr3rrsMzaEWw47VaGcfquF9siUf99ANKig==" saltValue="wOvfsozmFjGpKb2jmGqNPQ==" spinCount="100000" sheet="1" objects="1" scenarios="1"/>
  <mergeCells count="2">
    <mergeCell ref="A1:F2"/>
    <mergeCell ref="E3:F3"/>
  </mergeCells>
  <phoneticPr fontId="2"/>
  <dataValidations count="2">
    <dataValidation type="list" allowBlank="1" showInputMessage="1" showErrorMessage="1" sqref="E6:E205" xr:uid="{64D783B2-0E89-4C5F-B7E0-6CBB07CCE932}">
      <formula1>$I$15:$I$18</formula1>
    </dataValidation>
    <dataValidation type="list" allowBlank="1" showInputMessage="1" showErrorMessage="1" sqref="F6:F205" xr:uid="{05E80B94-ADE9-4171-92DB-ECBBA776EAF3}">
      <formula1>"①看護職員,②助産師,③保健師,①看護職員と②助産師,①看護職員と③保健師,②助産師と③保健師,①看護職員と②助産師と③保健師"</formula1>
    </dataValidation>
  </dataValidations>
  <hyperlinks>
    <hyperlink ref="H1" location="チェックリスト!A1" display="チェックリストに戻る" xr:uid="{C549AFD4-208D-4321-99DC-AB7082351C63}"/>
    <hyperlink ref="H3" location="'基本情報シート(※ここから入力作成始めてください)'!A1" display="基本情報シートに戻る" xr:uid="{ECD5662A-BB6E-40EA-8EBC-3AFC5481B4E6}"/>
  </hyperlinks>
  <printOptions horizontalCentered="1"/>
  <pageMargins left="0.43307086614173229" right="0.19685039370078741" top="0.47244094488188981" bottom="0.51181102362204722" header="7.874015748031496E-2" footer="0.19685039370078741"/>
  <pageSetup paperSize="9" scale="82" orientation="portrait" r:id="rId1"/>
  <headerFooter scaleWithDoc="0" alignWithMargins="0">
    <oddHeader>&amp;R&amp;"游明朝,標準"&amp;14別紙１－５</oddHeader>
    <oddFooter>&amp;L&amp;"游明朝,標準"&amp;9（注）１ 「免許」欄には、①看護師、②助産師、③保健師、④准看護師の中から選択し、番号を記入すること。また、複数免許を有する場合は、主な業務に最も関係する免許を選択すること。
2 「研修種別」欄には、何の研修に参加したかを①看護職員、②助産師、③保健師、①看護職員と②助産師、①看護職員と③保健師、②助産師と③保健師、①看護職員と②助産師と③保健師の中から選択し、番号を記入すること。</oddFooter>
  </headerFooter>
  <rowBreaks count="7" manualBreakCount="7">
    <brk id="30" max="6" man="1"/>
    <brk id="55" max="6" man="1"/>
    <brk id="80" max="6" man="1"/>
    <brk id="105" max="6" man="1"/>
    <brk id="130" max="6" man="1"/>
    <brk id="155" max="6" man="1"/>
    <brk id="180" max="6"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FE303-0ED3-4147-AAFA-A9EC28EC97DB}">
  <sheetPr>
    <tabColor indexed="40"/>
  </sheetPr>
  <dimension ref="A1:P210"/>
  <sheetViews>
    <sheetView view="pageBreakPreview" zoomScale="85" zoomScaleNormal="75" zoomScaleSheetLayoutView="85" workbookViewId="0">
      <selection activeCell="J3" sqref="J3"/>
    </sheetView>
  </sheetViews>
  <sheetFormatPr defaultColWidth="9" defaultRowHeight="34.5" customHeight="1"/>
  <cols>
    <col min="1" max="1" width="3.75" style="195" customWidth="1"/>
    <col min="2" max="2" width="4.25" style="195" customWidth="1"/>
    <col min="3" max="3" width="26.125" style="198" customWidth="1"/>
    <col min="4" max="4" width="7.875" style="198" customWidth="1"/>
    <col min="5" max="5" width="28.625" style="198" customWidth="1"/>
    <col min="6" max="6" width="12.375" style="198" customWidth="1"/>
    <col min="7" max="7" width="24.5" style="195" customWidth="1"/>
    <col min="8" max="8" width="12" style="195" customWidth="1"/>
    <col min="9" max="9" width="3.125" style="195" customWidth="1"/>
    <col min="10" max="10" width="27.625" style="195" customWidth="1"/>
    <col min="11" max="11" width="27.375" style="195" customWidth="1"/>
    <col min="12" max="12" width="9" style="195" customWidth="1"/>
    <col min="13" max="14" width="9" style="195"/>
    <col min="15" max="15" width="15.5" style="195" customWidth="1"/>
    <col min="16" max="16384" width="9" style="195"/>
  </cols>
  <sheetData>
    <row r="1" spans="1:16" ht="42" customHeight="1">
      <c r="A1" s="884" t="s">
        <v>673</v>
      </c>
      <c r="B1" s="884"/>
      <c r="C1" s="884"/>
      <c r="D1" s="884"/>
      <c r="E1" s="760"/>
      <c r="F1" s="760"/>
      <c r="G1" s="760"/>
      <c r="H1" s="252"/>
      <c r="I1" s="194"/>
      <c r="J1" s="356" t="s">
        <v>332</v>
      </c>
    </row>
    <row r="2" spans="1:16" ht="0.75" customHeight="1">
      <c r="A2" s="760"/>
      <c r="B2" s="760"/>
      <c r="C2" s="760"/>
      <c r="D2" s="760"/>
      <c r="E2" s="760"/>
      <c r="F2" s="760"/>
      <c r="G2" s="760"/>
      <c r="H2" s="252"/>
      <c r="I2" s="194"/>
    </row>
    <row r="3" spans="1:16" ht="21" customHeight="1">
      <c r="A3" s="194"/>
      <c r="B3" s="263"/>
      <c r="C3" s="349"/>
      <c r="F3" s="357" t="s">
        <v>75</v>
      </c>
      <c r="G3" s="352">
        <f>'基本情報シート(※ここから入力作成始めてください)'!D23</f>
        <v>0</v>
      </c>
      <c r="H3" s="358"/>
      <c r="I3" s="194"/>
      <c r="J3" s="196" t="s">
        <v>604</v>
      </c>
    </row>
    <row r="4" spans="1:16" ht="8.25" customHeight="1">
      <c r="A4" s="194"/>
      <c r="B4" s="194"/>
      <c r="C4" s="349"/>
      <c r="D4" s="349"/>
      <c r="E4" s="349"/>
      <c r="F4" s="349"/>
      <c r="G4" s="194"/>
      <c r="H4" s="194"/>
      <c r="I4" s="194"/>
      <c r="K4" s="197"/>
    </row>
    <row r="5" spans="1:16" ht="34.5" customHeight="1">
      <c r="A5" s="194"/>
      <c r="B5" s="353" t="s">
        <v>184</v>
      </c>
      <c r="C5" s="354" t="s">
        <v>186</v>
      </c>
      <c r="D5" s="353" t="s">
        <v>187</v>
      </c>
      <c r="E5" s="354" t="s">
        <v>674</v>
      </c>
      <c r="F5" s="353" t="s">
        <v>280</v>
      </c>
      <c r="G5" s="353" t="s">
        <v>283</v>
      </c>
      <c r="H5" s="359" t="s">
        <v>282</v>
      </c>
      <c r="I5" s="194"/>
      <c r="L5" s="198" t="s">
        <v>283</v>
      </c>
      <c r="M5" s="198"/>
    </row>
    <row r="6" spans="1:16" ht="34.5" customHeight="1">
      <c r="A6" s="194"/>
      <c r="B6" s="355">
        <v>1</v>
      </c>
      <c r="C6" s="199"/>
      <c r="D6" s="199"/>
      <c r="E6" s="199"/>
      <c r="F6" s="199"/>
      <c r="G6" s="200"/>
      <c r="H6" s="204"/>
      <c r="I6" s="194"/>
      <c r="K6" s="201" t="s">
        <v>730</v>
      </c>
      <c r="L6" s="195">
        <f>COUNTIF($G$6:$G$25,K6)</f>
        <v>0</v>
      </c>
      <c r="N6" s="195" t="s">
        <v>289</v>
      </c>
      <c r="P6" s="195">
        <f>L6+L9+L10+L12</f>
        <v>0</v>
      </c>
    </row>
    <row r="7" spans="1:16" ht="34.5" customHeight="1">
      <c r="A7" s="194"/>
      <c r="B7" s="355">
        <v>2</v>
      </c>
      <c r="C7" s="199"/>
      <c r="D7" s="199"/>
      <c r="E7" s="199"/>
      <c r="F7" s="199"/>
      <c r="G7" s="200"/>
      <c r="H7" s="204"/>
      <c r="I7" s="194"/>
      <c r="K7" s="201" t="s">
        <v>286</v>
      </c>
      <c r="L7" s="195">
        <f t="shared" ref="L7:L12" si="0">COUNTIF($G$6:$G$25,K7)</f>
        <v>0</v>
      </c>
      <c r="O7" s="202" t="s">
        <v>290</v>
      </c>
      <c r="P7" s="195">
        <f>L7+L9+L11+L12</f>
        <v>0</v>
      </c>
    </row>
    <row r="8" spans="1:16" ht="34.5" customHeight="1">
      <c r="A8" s="194"/>
      <c r="B8" s="355">
        <v>3</v>
      </c>
      <c r="C8" s="199"/>
      <c r="D8" s="199"/>
      <c r="E8" s="199"/>
      <c r="F8" s="199"/>
      <c r="G8" s="200"/>
      <c r="H8" s="204"/>
      <c r="I8" s="194"/>
      <c r="K8" s="201" t="s">
        <v>287</v>
      </c>
      <c r="L8" s="195">
        <f t="shared" si="0"/>
        <v>0</v>
      </c>
      <c r="O8" s="195" t="s">
        <v>291</v>
      </c>
      <c r="P8" s="195">
        <f>L9+L12</f>
        <v>0</v>
      </c>
    </row>
    <row r="9" spans="1:16" ht="34.5" customHeight="1">
      <c r="A9" s="194"/>
      <c r="B9" s="355">
        <v>4</v>
      </c>
      <c r="C9" s="199"/>
      <c r="D9" s="199"/>
      <c r="E9" s="199"/>
      <c r="F9" s="199"/>
      <c r="G9" s="200"/>
      <c r="H9" s="204"/>
      <c r="I9" s="194"/>
      <c r="K9" s="201" t="s">
        <v>731</v>
      </c>
      <c r="L9" s="195">
        <f t="shared" si="0"/>
        <v>0</v>
      </c>
      <c r="O9" s="202" t="s">
        <v>292</v>
      </c>
      <c r="P9" s="195">
        <f>L8+L10+L11+L12</f>
        <v>0</v>
      </c>
    </row>
    <row r="10" spans="1:16" ht="34.5" customHeight="1">
      <c r="A10" s="194"/>
      <c r="B10" s="355">
        <v>5</v>
      </c>
      <c r="C10" s="199"/>
      <c r="D10" s="199"/>
      <c r="E10" s="199"/>
      <c r="F10" s="199"/>
      <c r="G10" s="200"/>
      <c r="H10" s="204"/>
      <c r="I10" s="194"/>
      <c r="K10" s="201" t="s">
        <v>732</v>
      </c>
      <c r="L10" s="195">
        <f t="shared" si="0"/>
        <v>0</v>
      </c>
      <c r="O10" s="195" t="s">
        <v>291</v>
      </c>
      <c r="P10" s="195">
        <f>L10+L12</f>
        <v>0</v>
      </c>
    </row>
    <row r="11" spans="1:16" ht="34.5" customHeight="1">
      <c r="A11" s="194"/>
      <c r="B11" s="355">
        <v>6</v>
      </c>
      <c r="C11" s="199"/>
      <c r="D11" s="199"/>
      <c r="E11" s="199"/>
      <c r="F11" s="199"/>
      <c r="G11" s="200"/>
      <c r="H11" s="204"/>
      <c r="I11" s="194"/>
      <c r="K11" s="201" t="s">
        <v>288</v>
      </c>
      <c r="L11" s="195">
        <f t="shared" si="0"/>
        <v>0</v>
      </c>
    </row>
    <row r="12" spans="1:16" ht="34.5" customHeight="1">
      <c r="A12" s="194"/>
      <c r="B12" s="355">
        <v>7</v>
      </c>
      <c r="C12" s="199"/>
      <c r="D12" s="199"/>
      <c r="E12" s="199"/>
      <c r="F12" s="199"/>
      <c r="G12" s="200"/>
      <c r="H12" s="204"/>
      <c r="I12" s="194"/>
      <c r="K12" s="201" t="s">
        <v>733</v>
      </c>
      <c r="L12" s="195">
        <f t="shared" si="0"/>
        <v>0</v>
      </c>
    </row>
    <row r="13" spans="1:16" ht="34.5" customHeight="1">
      <c r="A13" s="194"/>
      <c r="B13" s="355">
        <v>8</v>
      </c>
      <c r="C13" s="199"/>
      <c r="D13" s="199"/>
      <c r="E13" s="199"/>
      <c r="F13" s="199"/>
      <c r="G13" s="200"/>
      <c r="H13" s="204"/>
      <c r="I13" s="194"/>
      <c r="L13" s="195">
        <f>SUM(L6:L12)</f>
        <v>0</v>
      </c>
      <c r="N13" s="195" t="str">
        <f>IF(L13=COUNTA(E6:E25),"","空欄があります。")</f>
        <v/>
      </c>
    </row>
    <row r="14" spans="1:16" ht="34.5" customHeight="1">
      <c r="A14" s="194"/>
      <c r="B14" s="355">
        <v>9</v>
      </c>
      <c r="C14" s="199"/>
      <c r="D14" s="199"/>
      <c r="E14" s="199"/>
      <c r="F14" s="199"/>
      <c r="G14" s="200"/>
      <c r="H14" s="204"/>
      <c r="I14" s="194"/>
      <c r="L14" s="195" t="s">
        <v>280</v>
      </c>
    </row>
    <row r="15" spans="1:16" ht="34.5" customHeight="1">
      <c r="A15" s="194"/>
      <c r="B15" s="355">
        <v>10</v>
      </c>
      <c r="C15" s="199"/>
      <c r="D15" s="199"/>
      <c r="E15" s="199"/>
      <c r="F15" s="199"/>
      <c r="G15" s="200"/>
      <c r="H15" s="204"/>
      <c r="I15" s="194"/>
      <c r="K15" s="195" t="s">
        <v>641</v>
      </c>
      <c r="L15" s="195">
        <f>COUNTIF($F$6:$F$25,K15)</f>
        <v>0</v>
      </c>
    </row>
    <row r="16" spans="1:16" ht="34.5" customHeight="1">
      <c r="A16" s="194"/>
      <c r="B16" s="355">
        <v>11</v>
      </c>
      <c r="C16" s="199"/>
      <c r="D16" s="199"/>
      <c r="E16" s="199"/>
      <c r="F16" s="199"/>
      <c r="G16" s="200"/>
      <c r="H16" s="204"/>
      <c r="I16" s="194"/>
      <c r="K16" s="195" t="s">
        <v>574</v>
      </c>
      <c r="L16" s="195">
        <f>COUNTIF($F$6:$F$25,K16)</f>
        <v>0</v>
      </c>
    </row>
    <row r="17" spans="1:12" ht="34.5" customHeight="1">
      <c r="A17" s="194"/>
      <c r="B17" s="355">
        <v>12</v>
      </c>
      <c r="C17" s="199"/>
      <c r="D17" s="199"/>
      <c r="E17" s="199"/>
      <c r="F17" s="199"/>
      <c r="G17" s="200"/>
      <c r="H17" s="204"/>
      <c r="I17" s="194"/>
      <c r="K17" s="195" t="s">
        <v>601</v>
      </c>
      <c r="L17" s="195">
        <f>COUNTIF($F$6:$F$25,K17)</f>
        <v>0</v>
      </c>
    </row>
    <row r="18" spans="1:12" ht="34.5" customHeight="1">
      <c r="A18" s="194"/>
      <c r="B18" s="355">
        <v>13</v>
      </c>
      <c r="C18" s="199"/>
      <c r="D18" s="199"/>
      <c r="E18" s="199"/>
      <c r="F18" s="199"/>
      <c r="G18" s="200"/>
      <c r="H18" s="204"/>
      <c r="I18" s="194"/>
      <c r="K18" s="195" t="s">
        <v>575</v>
      </c>
      <c r="L18" s="195">
        <f>COUNTIF($F$6:$F$25,K18)</f>
        <v>0</v>
      </c>
    </row>
    <row r="19" spans="1:12" ht="34.5" customHeight="1">
      <c r="A19" s="194"/>
      <c r="B19" s="355">
        <v>14</v>
      </c>
      <c r="C19" s="199"/>
      <c r="D19" s="199"/>
      <c r="E19" s="199"/>
      <c r="F19" s="199"/>
      <c r="G19" s="200"/>
      <c r="H19" s="204"/>
      <c r="I19" s="194"/>
      <c r="L19" s="195">
        <f>SUM(L15:L18)</f>
        <v>0</v>
      </c>
    </row>
    <row r="20" spans="1:12" ht="34.5" customHeight="1">
      <c r="A20" s="194"/>
      <c r="B20" s="355">
        <v>15</v>
      </c>
      <c r="C20" s="199"/>
      <c r="D20" s="199"/>
      <c r="E20" s="199"/>
      <c r="F20" s="199"/>
      <c r="G20" s="200"/>
      <c r="H20" s="204"/>
      <c r="I20" s="194"/>
    </row>
    <row r="21" spans="1:12" ht="34.5" customHeight="1">
      <c r="A21" s="194"/>
      <c r="B21" s="355">
        <v>16</v>
      </c>
      <c r="C21" s="199"/>
      <c r="D21" s="199"/>
      <c r="E21" s="199"/>
      <c r="F21" s="199"/>
      <c r="G21" s="200"/>
      <c r="H21" s="204"/>
      <c r="I21" s="194"/>
    </row>
    <row r="22" spans="1:12" ht="34.5" customHeight="1">
      <c r="A22" s="194"/>
      <c r="B22" s="355">
        <v>17</v>
      </c>
      <c r="C22" s="199"/>
      <c r="D22" s="199"/>
      <c r="E22" s="199"/>
      <c r="F22" s="199"/>
      <c r="G22" s="200"/>
      <c r="H22" s="204"/>
      <c r="I22" s="194"/>
    </row>
    <row r="23" spans="1:12" ht="34.5" customHeight="1">
      <c r="A23" s="194"/>
      <c r="B23" s="355">
        <v>18</v>
      </c>
      <c r="C23" s="199"/>
      <c r="D23" s="199"/>
      <c r="E23" s="199"/>
      <c r="F23" s="199"/>
      <c r="G23" s="200"/>
      <c r="H23" s="204"/>
      <c r="I23" s="194"/>
    </row>
    <row r="24" spans="1:12" ht="34.5" customHeight="1">
      <c r="A24" s="194"/>
      <c r="B24" s="355">
        <v>19</v>
      </c>
      <c r="C24" s="199"/>
      <c r="D24" s="199"/>
      <c r="E24" s="199"/>
      <c r="F24" s="199"/>
      <c r="G24" s="200"/>
      <c r="H24" s="204"/>
      <c r="I24" s="194"/>
    </row>
    <row r="25" spans="1:12" ht="34.5" customHeight="1">
      <c r="A25" s="194"/>
      <c r="B25" s="355">
        <v>20</v>
      </c>
      <c r="C25" s="199"/>
      <c r="D25" s="199"/>
      <c r="E25" s="199"/>
      <c r="F25" s="199"/>
      <c r="G25" s="200"/>
      <c r="H25" s="204"/>
      <c r="I25" s="194"/>
    </row>
    <row r="26" spans="1:12" ht="21" customHeight="1">
      <c r="A26" s="194"/>
      <c r="B26" s="360"/>
      <c r="I26" s="194"/>
    </row>
    <row r="27" spans="1:12" ht="34.5" customHeight="1">
      <c r="A27" s="194"/>
      <c r="I27" s="194"/>
    </row>
    <row r="28" spans="1:12" ht="34.5" customHeight="1">
      <c r="A28" s="194"/>
      <c r="I28" s="194"/>
    </row>
    <row r="29" spans="1:12" ht="34.5" customHeight="1">
      <c r="A29" s="194"/>
      <c r="I29" s="194"/>
    </row>
    <row r="30" spans="1:12" ht="34.5" customHeight="1">
      <c r="A30" s="194"/>
      <c r="I30" s="194"/>
    </row>
    <row r="31" spans="1:12" ht="34.5" customHeight="1">
      <c r="A31" s="194"/>
      <c r="I31" s="194"/>
    </row>
    <row r="32" spans="1:12" ht="34.5" customHeight="1">
      <c r="A32" s="194"/>
      <c r="I32" s="194"/>
    </row>
    <row r="33" spans="1:9" ht="34.5" customHeight="1">
      <c r="A33" s="194"/>
      <c r="I33" s="194"/>
    </row>
    <row r="34" spans="1:9" ht="34.5" customHeight="1">
      <c r="A34" s="194"/>
      <c r="I34" s="194"/>
    </row>
    <row r="35" spans="1:9" ht="34.5" customHeight="1">
      <c r="A35" s="194"/>
      <c r="I35" s="194"/>
    </row>
    <row r="36" spans="1:9" ht="34.5" customHeight="1">
      <c r="A36" s="194"/>
      <c r="I36" s="194"/>
    </row>
    <row r="37" spans="1:9" ht="34.5" customHeight="1">
      <c r="A37" s="194"/>
      <c r="I37" s="194"/>
    </row>
    <row r="38" spans="1:9" ht="34.5" customHeight="1">
      <c r="A38" s="194"/>
      <c r="I38" s="194"/>
    </row>
    <row r="39" spans="1:9" ht="34.5" customHeight="1">
      <c r="A39" s="194"/>
      <c r="I39" s="194"/>
    </row>
    <row r="40" spans="1:9" ht="34.5" customHeight="1">
      <c r="A40" s="194"/>
      <c r="I40" s="194"/>
    </row>
    <row r="41" spans="1:9" ht="34.5" customHeight="1">
      <c r="A41" s="194"/>
      <c r="I41" s="194"/>
    </row>
    <row r="42" spans="1:9" ht="34.5" customHeight="1">
      <c r="A42" s="194"/>
      <c r="I42" s="194"/>
    </row>
    <row r="43" spans="1:9" ht="34.5" customHeight="1">
      <c r="A43" s="194"/>
      <c r="I43" s="194"/>
    </row>
    <row r="44" spans="1:9" ht="34.5" customHeight="1">
      <c r="A44" s="194"/>
      <c r="I44" s="194"/>
    </row>
    <row r="45" spans="1:9" ht="34.5" customHeight="1">
      <c r="A45" s="194"/>
      <c r="I45" s="194"/>
    </row>
    <row r="46" spans="1:9" ht="34.5" customHeight="1">
      <c r="A46" s="194"/>
      <c r="I46" s="194"/>
    </row>
    <row r="47" spans="1:9" ht="34.5" customHeight="1">
      <c r="A47" s="194"/>
      <c r="I47" s="194"/>
    </row>
    <row r="48" spans="1:9" ht="34.5" customHeight="1">
      <c r="A48" s="194"/>
      <c r="I48" s="194"/>
    </row>
    <row r="49" spans="1:9" ht="34.5" customHeight="1">
      <c r="A49" s="194"/>
      <c r="I49" s="194"/>
    </row>
    <row r="50" spans="1:9" ht="34.5" customHeight="1">
      <c r="A50" s="194"/>
      <c r="I50" s="194"/>
    </row>
    <row r="51" spans="1:9" ht="34.5" customHeight="1">
      <c r="A51" s="194"/>
      <c r="I51" s="194"/>
    </row>
    <row r="52" spans="1:9" ht="34.5" customHeight="1">
      <c r="A52" s="194"/>
      <c r="I52" s="194"/>
    </row>
    <row r="53" spans="1:9" ht="34.5" customHeight="1">
      <c r="A53" s="194"/>
      <c r="I53" s="194"/>
    </row>
    <row r="54" spans="1:9" ht="34.5" customHeight="1">
      <c r="A54" s="194"/>
      <c r="I54" s="194"/>
    </row>
    <row r="55" spans="1:9" ht="34.5" customHeight="1">
      <c r="A55" s="194"/>
      <c r="I55" s="194"/>
    </row>
    <row r="56" spans="1:9" ht="34.5" customHeight="1">
      <c r="A56" s="194"/>
      <c r="I56" s="194"/>
    </row>
    <row r="57" spans="1:9" ht="34.5" customHeight="1">
      <c r="A57" s="194"/>
      <c r="I57" s="194"/>
    </row>
    <row r="58" spans="1:9" ht="34.5" customHeight="1">
      <c r="A58" s="194"/>
      <c r="I58" s="194"/>
    </row>
    <row r="59" spans="1:9" ht="34.5" customHeight="1">
      <c r="A59" s="194"/>
      <c r="I59" s="194"/>
    </row>
    <row r="60" spans="1:9" ht="34.5" customHeight="1">
      <c r="A60" s="194"/>
      <c r="I60" s="194"/>
    </row>
    <row r="61" spans="1:9" ht="34.5" customHeight="1">
      <c r="A61" s="194"/>
      <c r="I61" s="194"/>
    </row>
    <row r="62" spans="1:9" ht="34.5" customHeight="1">
      <c r="A62" s="194"/>
      <c r="I62" s="194"/>
    </row>
    <row r="63" spans="1:9" ht="34.5" customHeight="1">
      <c r="A63" s="194"/>
      <c r="I63" s="194"/>
    </row>
    <row r="64" spans="1:9" ht="34.5" customHeight="1">
      <c r="A64" s="194"/>
      <c r="I64" s="194"/>
    </row>
    <row r="65" spans="1:9" ht="34.5" customHeight="1">
      <c r="A65" s="194"/>
      <c r="I65" s="194"/>
    </row>
    <row r="66" spans="1:9" ht="34.5" customHeight="1">
      <c r="A66" s="194"/>
      <c r="I66" s="194"/>
    </row>
    <row r="67" spans="1:9" ht="34.5" customHeight="1">
      <c r="A67" s="194"/>
      <c r="I67" s="194"/>
    </row>
    <row r="68" spans="1:9" ht="34.5" customHeight="1">
      <c r="A68" s="194"/>
      <c r="I68" s="194"/>
    </row>
    <row r="69" spans="1:9" ht="34.5" customHeight="1">
      <c r="A69" s="194"/>
      <c r="I69" s="194"/>
    </row>
    <row r="70" spans="1:9" ht="34.5" customHeight="1">
      <c r="A70" s="194"/>
      <c r="I70" s="194"/>
    </row>
    <row r="71" spans="1:9" ht="34.5" customHeight="1">
      <c r="A71" s="194"/>
      <c r="I71" s="194"/>
    </row>
    <row r="72" spans="1:9" ht="34.5" customHeight="1">
      <c r="A72" s="194"/>
      <c r="I72" s="194"/>
    </row>
    <row r="73" spans="1:9" ht="34.5" customHeight="1">
      <c r="A73" s="194"/>
      <c r="I73" s="194"/>
    </row>
    <row r="74" spans="1:9" ht="34.5" customHeight="1">
      <c r="A74" s="194"/>
      <c r="I74" s="194"/>
    </row>
    <row r="75" spans="1:9" ht="34.5" customHeight="1">
      <c r="A75" s="194"/>
      <c r="I75" s="194"/>
    </row>
    <row r="76" spans="1:9" ht="34.5" customHeight="1">
      <c r="A76" s="194"/>
      <c r="I76" s="194"/>
    </row>
    <row r="77" spans="1:9" ht="34.5" customHeight="1">
      <c r="A77" s="194"/>
      <c r="I77" s="194"/>
    </row>
    <row r="78" spans="1:9" ht="34.5" customHeight="1">
      <c r="A78" s="194"/>
      <c r="I78" s="194"/>
    </row>
    <row r="79" spans="1:9" ht="34.5" customHeight="1">
      <c r="A79" s="194"/>
      <c r="I79" s="194"/>
    </row>
    <row r="80" spans="1:9" ht="34.5" customHeight="1">
      <c r="A80" s="194"/>
      <c r="I80" s="194"/>
    </row>
    <row r="81" spans="1:9" ht="34.5" customHeight="1">
      <c r="A81" s="194"/>
      <c r="I81" s="194"/>
    </row>
    <row r="82" spans="1:9" ht="34.5" customHeight="1">
      <c r="A82" s="194"/>
      <c r="I82" s="194"/>
    </row>
    <row r="83" spans="1:9" ht="34.5" customHeight="1">
      <c r="A83" s="194"/>
      <c r="I83" s="194"/>
    </row>
    <row r="84" spans="1:9" ht="34.5" customHeight="1">
      <c r="A84" s="194"/>
      <c r="I84" s="194"/>
    </row>
    <row r="85" spans="1:9" ht="34.5" customHeight="1">
      <c r="A85" s="194"/>
      <c r="I85" s="194"/>
    </row>
    <row r="86" spans="1:9" ht="34.5" customHeight="1">
      <c r="A86" s="194"/>
      <c r="I86" s="194"/>
    </row>
    <row r="87" spans="1:9" ht="34.5" customHeight="1">
      <c r="A87" s="194"/>
      <c r="I87" s="194"/>
    </row>
    <row r="88" spans="1:9" ht="34.5" customHeight="1">
      <c r="A88" s="194"/>
      <c r="I88" s="194"/>
    </row>
    <row r="89" spans="1:9" ht="34.5" customHeight="1">
      <c r="A89" s="194"/>
      <c r="I89" s="194"/>
    </row>
    <row r="90" spans="1:9" ht="34.5" customHeight="1">
      <c r="A90" s="194"/>
      <c r="I90" s="194"/>
    </row>
    <row r="91" spans="1:9" ht="34.5" customHeight="1">
      <c r="A91" s="194"/>
      <c r="I91" s="194"/>
    </row>
    <row r="92" spans="1:9" ht="34.5" customHeight="1">
      <c r="A92" s="194"/>
      <c r="I92" s="194"/>
    </row>
    <row r="93" spans="1:9" ht="34.5" customHeight="1">
      <c r="A93" s="194"/>
      <c r="I93" s="194"/>
    </row>
    <row r="94" spans="1:9" ht="34.5" customHeight="1">
      <c r="A94" s="194"/>
      <c r="I94" s="194"/>
    </row>
    <row r="95" spans="1:9" ht="34.5" customHeight="1">
      <c r="A95" s="194"/>
      <c r="I95" s="194"/>
    </row>
    <row r="96" spans="1:9" ht="34.5" customHeight="1">
      <c r="A96" s="194"/>
      <c r="I96" s="194"/>
    </row>
    <row r="97" spans="1:9" ht="34.5" customHeight="1">
      <c r="A97" s="194"/>
      <c r="I97" s="194"/>
    </row>
    <row r="98" spans="1:9" ht="34.5" customHeight="1">
      <c r="A98" s="194"/>
      <c r="I98" s="194"/>
    </row>
    <row r="99" spans="1:9" ht="34.5" customHeight="1">
      <c r="A99" s="194"/>
      <c r="I99" s="194"/>
    </row>
    <row r="100" spans="1:9" ht="34.5" customHeight="1">
      <c r="A100" s="194"/>
      <c r="I100" s="194"/>
    </row>
    <row r="101" spans="1:9" ht="34.5" customHeight="1">
      <c r="A101" s="194"/>
      <c r="I101" s="194"/>
    </row>
    <row r="102" spans="1:9" ht="34.5" customHeight="1">
      <c r="A102" s="194"/>
      <c r="I102" s="194"/>
    </row>
    <row r="103" spans="1:9" ht="34.5" customHeight="1">
      <c r="A103" s="194"/>
      <c r="I103" s="194"/>
    </row>
    <row r="104" spans="1:9" ht="34.5" customHeight="1">
      <c r="A104" s="194"/>
      <c r="I104" s="194"/>
    </row>
    <row r="105" spans="1:9" ht="34.5" customHeight="1">
      <c r="A105" s="194"/>
      <c r="I105" s="194"/>
    </row>
    <row r="106" spans="1:9" ht="34.5" customHeight="1">
      <c r="A106" s="194"/>
      <c r="I106" s="194"/>
    </row>
    <row r="107" spans="1:9" ht="34.5" customHeight="1">
      <c r="A107" s="203"/>
      <c r="I107" s="194"/>
    </row>
    <row r="108" spans="1:9" ht="34.5" customHeight="1">
      <c r="A108" s="203"/>
      <c r="I108" s="194"/>
    </row>
    <row r="109" spans="1:9" ht="34.5" customHeight="1">
      <c r="A109" s="203"/>
      <c r="I109" s="194"/>
    </row>
    <row r="110" spans="1:9" ht="34.5" customHeight="1">
      <c r="A110" s="203"/>
      <c r="I110" s="194"/>
    </row>
    <row r="111" spans="1:9" ht="34.5" customHeight="1">
      <c r="A111" s="203"/>
      <c r="I111" s="194"/>
    </row>
    <row r="112" spans="1:9" ht="34.5" customHeight="1">
      <c r="A112" s="203"/>
      <c r="I112" s="194"/>
    </row>
    <row r="113" spans="1:9" ht="34.5" customHeight="1">
      <c r="A113" s="203"/>
      <c r="I113" s="194"/>
    </row>
    <row r="114" spans="1:9" ht="34.5" customHeight="1">
      <c r="A114" s="203"/>
      <c r="I114" s="194"/>
    </row>
    <row r="206" ht="22.5" customHeight="1"/>
    <row r="207" ht="22.5" customHeight="1"/>
    <row r="208" ht="22.5" customHeight="1"/>
    <row r="209" ht="22.5" customHeight="1"/>
    <row r="210" ht="22.5" customHeight="1"/>
  </sheetData>
  <sheetProtection algorithmName="SHA-512" hashValue="UmA+0Ou9tmeyLOp5qx+DweNbY6p69voaRQXDFgpHahFz2OH/tJzcysGqUFe+4M1bg1qwWyyPaEMinl43macG6A==" saltValue="BFz62qec+MsckTDiRhhVVg==" spinCount="100000" sheet="1" objects="1" scenarios="1"/>
  <mergeCells count="1">
    <mergeCell ref="A1:G2"/>
  </mergeCells>
  <phoneticPr fontId="2"/>
  <dataValidations count="2">
    <dataValidation type="list" allowBlank="1" showInputMessage="1" showErrorMessage="1" sqref="F6:F25" xr:uid="{387A1F4E-8077-42A1-8B5D-062303456A24}">
      <formula1>$K$15:$K$18</formula1>
    </dataValidation>
    <dataValidation type="list" allowBlank="1" showInputMessage="1" showErrorMessage="1" sqref="G6:G25" xr:uid="{5B00481F-83F9-4A64-B35C-5BEC797BF37D}">
      <formula1>"①看護職員,②助産師,③保健師,①看護職員と②助産師,①看護職員と③保健師,②助産師と③保健師,①看護職員と②助産師と③保健師"</formula1>
    </dataValidation>
  </dataValidations>
  <hyperlinks>
    <hyperlink ref="J1" location="チェックリスト!A1" display="チェックリストに戻る" xr:uid="{5D543147-63C0-4396-BD6C-EDDFE1D3F2BF}"/>
    <hyperlink ref="J3" location="'基本情報シート(※ここから入力作成始めてください)'!A1" display="基本情報シートに戻る" xr:uid="{41945FB5-9095-447C-AFCC-0C89D36763B7}"/>
  </hyperlinks>
  <printOptions horizontalCentered="1"/>
  <pageMargins left="0.43307086614173229" right="0.19685039370078741" top="1.0629921259842521" bottom="1.6929133858267718" header="0.47244094488188981" footer="0.98425196850393704"/>
  <pageSetup paperSize="9" scale="82" orientation="portrait" r:id="rId1"/>
  <headerFooter scaleWithDoc="0" alignWithMargins="0">
    <oddHeader>&amp;R&amp;"游明朝,標準"&amp;14別紙１－6</oddHeader>
    <oddFooter xml:space="preserve">&amp;L&amp;"游明朝,標準"&amp;9（注）１ 「免許」欄には、①看護師、②助産師、③保健師、④准看護師の中から選択し、番号を記入すること。また、複数免許を有する場合は、主な業務に最も関係する免許を選択すること。
2 「研修種別」欄には、何の研修に参加したかを①看護職員、②助産師、③保健師、①看護職員と②助産師、①看護職員と③保健師、②助産師と③保健師、①看護職員と②助産師と③保健師の中から選択し、番号を記入すること。
</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26</vt:i4>
      </vt:variant>
    </vt:vector>
  </HeadingPairs>
  <TitlesOfParts>
    <vt:vector size="50" baseType="lpstr">
      <vt:lpstr>基本情報シート(※ここから入力作成始めてください)</vt:lpstr>
      <vt:lpstr>チェックリスト</vt:lpstr>
      <vt:lpstr>第1号様式</vt:lpstr>
      <vt:lpstr>別紙1-1</vt:lpstr>
      <vt:lpstr>別紙1-2 </vt:lpstr>
      <vt:lpstr>別紙1-3</vt:lpstr>
      <vt:lpstr>別紙1-4(研修内容計画書)</vt:lpstr>
      <vt:lpstr>別紙1-5(参加者名簿)</vt:lpstr>
      <vt:lpstr>別紙1-6(受入職員)</vt:lpstr>
      <vt:lpstr>別紙1-7(研修責任者教育担当者)</vt:lpstr>
      <vt:lpstr>★予算書(歳入歳出予算書抄本様式)</vt:lpstr>
      <vt:lpstr>人件費算出根拠 </vt:lpstr>
      <vt:lpstr>消耗品費算出根拠</vt:lpstr>
      <vt:lpstr>印刷製本費算出根拠</vt:lpstr>
      <vt:lpstr>図書購入費算出根拠</vt:lpstr>
      <vt:lpstr>役務費(通信運搬費・雑役務費)算出根拠</vt:lpstr>
      <vt:lpstr>使用料及び貸借料算出根拠</vt:lpstr>
      <vt:lpstr>備品購入費算出根拠</vt:lpstr>
      <vt:lpstr>委任状(Jグランツ用)①</vt:lpstr>
      <vt:lpstr>委任状(Jグランツ用)②</vt:lpstr>
      <vt:lpstr>委任状（紙）①</vt:lpstr>
      <vt:lpstr>委任状（紙）②</vt:lpstr>
      <vt:lpstr>印鑑使用届</vt:lpstr>
      <vt:lpstr>データ(都使用)</vt:lpstr>
      <vt:lpstr>'★予算書(歳入歳出予算書抄本様式)'!Print_Area</vt:lpstr>
      <vt:lpstr>チェックリスト!Print_Area</vt:lpstr>
      <vt:lpstr>'委任状(Jグランツ用)①'!Print_Area</vt:lpstr>
      <vt:lpstr>'委任状(Jグランツ用)②'!Print_Area</vt:lpstr>
      <vt:lpstr>'委任状（紙）①'!Print_Area</vt:lpstr>
      <vt:lpstr>'委任状（紙）②'!Print_Area</vt:lpstr>
      <vt:lpstr>印鑑使用届!Print_Area</vt:lpstr>
      <vt:lpstr>印刷製本費算出根拠!Print_Area</vt:lpstr>
      <vt:lpstr>使用料及び貸借料算出根拠!Print_Area</vt:lpstr>
      <vt:lpstr>消耗品費算出根拠!Print_Area</vt:lpstr>
      <vt:lpstr>'人件費算出根拠 '!Print_Area</vt:lpstr>
      <vt:lpstr>図書購入費算出根拠!Print_Area</vt:lpstr>
      <vt:lpstr>第1号様式!Print_Area</vt:lpstr>
      <vt:lpstr>備品購入費算出根拠!Print_Area</vt:lpstr>
      <vt:lpstr>'別紙1-1'!Print_Area</vt:lpstr>
      <vt:lpstr>'別紙1-2 '!Print_Area</vt:lpstr>
      <vt:lpstr>'別紙1-3'!Print_Area</vt:lpstr>
      <vt:lpstr>'別紙1-4(研修内容計画書)'!Print_Area</vt:lpstr>
      <vt:lpstr>'別紙1-5(参加者名簿)'!Print_Area</vt:lpstr>
      <vt:lpstr>'別紙1-6(受入職員)'!Print_Area</vt:lpstr>
      <vt:lpstr>'別紙1-7(研修責任者教育担当者)'!Print_Area</vt:lpstr>
      <vt:lpstr>'役務費(通信運搬費・雑役務費)算出根拠'!Print_Area</vt:lpstr>
      <vt:lpstr>'人件費算出根拠 '!Print_Titles</vt:lpstr>
      <vt:lpstr>'別紙1-4(研修内容計画書)'!Print_Titles</vt:lpstr>
      <vt:lpstr>'別紙1-5(参加者名簿)'!Print_Titles</vt:lpstr>
      <vt:lpstr>'別紙1-6(受入職員)'!Print_Titles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宮本　里彩子</cp:lastModifiedBy>
  <cp:lastPrinted>2025-09-30T11:25:04Z</cp:lastPrinted>
  <dcterms:created xsi:type="dcterms:W3CDTF">2002-04-23T00:44:17Z</dcterms:created>
  <dcterms:modified xsi:type="dcterms:W3CDTF">2025-10-02T02:22:11Z</dcterms:modified>
</cp:coreProperties>
</file>