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defaultThemeVersion="124226"/>
  <mc:AlternateContent xmlns:mc="http://schemas.openxmlformats.org/markup-compatibility/2006">
    <mc:Choice Requires="x15">
      <x15ac:absPath xmlns:x15ac="http://schemas.microsoft.com/office/spreadsheetml/2010/11/ac" url="\\10.226.128.2\感染症対策部\部共有\05　結核係\○39_結核予防費補助金（私立学校等）\R7\03_実施\送付\R7様式（完成）\"/>
    </mc:Choice>
  </mc:AlternateContent>
  <xr:revisionPtr revIDLastSave="0" documentId="13_ncr:1_{5136D1FD-B463-4CAA-957C-107E5DD7AF60}" xr6:coauthVersionLast="47" xr6:coauthVersionMax="47" xr10:uidLastSave="{00000000-0000-0000-0000-000000000000}"/>
  <bookViews>
    <workbookView xWindow="1308" yWindow="276" windowWidth="16704" windowHeight="11964" tabRatio="843" activeTab="3" xr2:uid="{00000000-000D-0000-FFFF-FFFF00000000}"/>
  </bookViews>
  <sheets>
    <sheet name="提出前確認事項" sheetId="36" r:id="rId1"/>
    <sheet name="提出前確認事項 (郵送の場合のみ)" sheetId="39" r:id="rId2"/>
    <sheet name="基本情報入力シート" sheetId="33" r:id="rId3"/>
    <sheet name="当初交付（別記第1号）" sheetId="27" r:id="rId4"/>
    <sheet name="事業計画書（第２号）" sheetId="37" r:id="rId5"/>
    <sheet name="支出予定額調書（第3・4号）" sheetId="38" r:id="rId6"/>
    <sheet name="予算書抄本（第5号）" sheetId="26" r:id="rId7"/>
    <sheet name="チェックリスト（第6号）" sheetId="34" r:id="rId8"/>
    <sheet name="集計シート" sheetId="35" state="hidden" r:id="rId9"/>
    <sheet name="リスト" sheetId="25" state="hidden" r:id="rId10"/>
    <sheet name="事業計画書（第2号）×" sheetId="24" state="hidden" r:id="rId11"/>
    <sheet name="×支出予定額調書（第3・4号）" sheetId="18" state="hidden" r:id="rId12"/>
  </sheets>
  <externalReferences>
    <externalReference r:id="rId13"/>
    <externalReference r:id="rId14"/>
  </externalReferences>
  <definedNames>
    <definedName name="ｄ">[1]基本情報入力シート!$B$9</definedName>
    <definedName name="_xlnm.Print_Area" localSheetId="11">'×支出予定額調書（第3・4号）'!$A$2:$S$34</definedName>
    <definedName name="_xlnm.Print_Area" localSheetId="7">'チェックリスト（第6号）'!$A$1:$AB$26</definedName>
    <definedName name="_xlnm.Print_Area" localSheetId="2">基本情報入力シート!$A$1:$G$18</definedName>
    <definedName name="_xlnm.Print_Area" localSheetId="5">'支出予定額調書（第3・4号）'!$A$1:$T$51</definedName>
    <definedName name="_xlnm.Print_Area" localSheetId="4">'事業計画書（第２号）'!$A$3:$N$62</definedName>
    <definedName name="_xlnm.Print_Area" localSheetId="10">'事業計画書（第2号）×'!$A$3:$J$33</definedName>
    <definedName name="_xlnm.Print_Area" localSheetId="0">提出前確認事項!$A$2:$G$47</definedName>
    <definedName name="_xlnm.Print_Area" localSheetId="1">'提出前確認事項 (郵送の場合のみ)'!$A$2:$G$43</definedName>
    <definedName name="_xlnm.Print_Area" localSheetId="3">'当初交付（別記第1号）'!$A$2:$V$40</definedName>
    <definedName name="_xlnm.Print_Area" localSheetId="6">'予算書抄本（第5号）'!$A$3:$H$32</definedName>
    <definedName name="学校_区分">リスト!$C$3:$C$9</definedName>
    <definedName name="総事業費" localSheetId="5">'支出予定額調書（第3・4号）'!$C$9</definedName>
    <definedName name="総事業費">'×支出予定額調書（第3・4号）'!$C$9</definedName>
    <definedName name="対象経費" localSheetId="5">'支出予定額調書（第3・4号）'!$H$9</definedName>
    <definedName name="対象経費">'×支出予定額調書（第3・4号）'!$H$9</definedName>
    <definedName name="代表者">[1]基本情報入力シート!$D$9</definedName>
    <definedName name="代表者職" localSheetId="5">'[2]基本情報入力シート '!$B$9</definedName>
    <definedName name="代表者職">基本情報入力シート!$B$9</definedName>
    <definedName name="代表者名" localSheetId="5">'[2]基本情報入力シート '!$D$9</definedName>
    <definedName name="代表者名">基本情報入力シート!$D$9</definedName>
    <definedName name="都道府県" localSheetId="5">[2]リスト!$D$3:$D$50</definedName>
    <definedName name="都道府県">リスト!$D$3:$D$50</definedName>
    <definedName name="都補助所要額" localSheetId="5">'×支出予定額調書（第3・4号）'!$P$9</definedName>
    <definedName name="都補助所要額2">'支出予定額調書（第3・4号）'!$P$9</definedName>
    <definedName name="日">'[1]当初交付（別記第1号）'!$O$4</definedName>
    <definedName name="日付" localSheetId="5">'[2]当初交付（別記第1号）'!$O$4</definedName>
    <definedName name="日付">'当初交付（別記第1号）'!$O$4</definedName>
    <definedName name="補助金番号">基本情報入力シート!$B$5</definedName>
    <definedName name="法人所在地" localSheetId="5">'[2]基本情報入力シート '!$C$8</definedName>
    <definedName name="法人所在地">基本情報入力シート!$C$8</definedName>
    <definedName name="法人番号" localSheetId="5">'[2]基本情報入力シート '!$B$6</definedName>
    <definedName name="法人番号">基本情報入力シート!$B$6</definedName>
    <definedName name="法人名" localSheetId="5">'[2]基本情報入力シート '!$B$7</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27" l="1"/>
  <c r="L22" i="38"/>
  <c r="L31" i="37"/>
  <c r="Q11" i="37" l="1"/>
  <c r="Q10" i="37"/>
  <c r="Q9" i="37"/>
  <c r="L30" i="37"/>
  <c r="E3" i="39" l="1"/>
  <c r="F2" i="39"/>
  <c r="G21" i="26" l="1"/>
  <c r="AA4" i="35" s="1"/>
  <c r="C21" i="26"/>
  <c r="Z4" i="35" s="1"/>
  <c r="G9" i="26"/>
  <c r="B10" i="26"/>
  <c r="Q4" i="35"/>
  <c r="P4" i="35"/>
  <c r="H39" i="27"/>
  <c r="T4" i="35"/>
  <c r="U4" i="35"/>
  <c r="S4" i="35"/>
  <c r="F2" i="36"/>
  <c r="V2" i="34"/>
  <c r="F9" i="38"/>
  <c r="P21" i="26" l="1"/>
  <c r="Q51" i="38"/>
  <c r="Q3" i="38"/>
  <c r="Q50" i="38"/>
  <c r="Q2" i="38"/>
  <c r="L48" i="38"/>
  <c r="J22" i="38"/>
  <c r="J48" i="38" s="1"/>
  <c r="H22" i="38"/>
  <c r="H48" i="38" s="1"/>
  <c r="F22" i="38"/>
  <c r="F48" i="38" s="1"/>
  <c r="D22" i="38"/>
  <c r="D48" i="38" s="1"/>
  <c r="N48" i="38" l="1"/>
  <c r="J9" i="38" s="1"/>
  <c r="R4" i="35"/>
  <c r="M4" i="35"/>
  <c r="A4" i="35"/>
  <c r="Q2" i="18"/>
  <c r="E3" i="36"/>
  <c r="L3" i="37"/>
  <c r="L4" i="37"/>
  <c r="X4" i="35" l="1"/>
  <c r="L9" i="38"/>
  <c r="P9" i="38" s="1"/>
  <c r="Q12" i="37"/>
  <c r="B10" i="33" l="1"/>
  <c r="H18" i="27"/>
  <c r="W4" i="35"/>
  <c r="G11" i="26"/>
  <c r="G13" i="26" s="1"/>
  <c r="V4" i="35"/>
  <c r="L22" i="37"/>
  <c r="O4" i="35"/>
  <c r="J40" i="27"/>
  <c r="J16" i="33"/>
  <c r="J38" i="27" s="1"/>
  <c r="J8" i="33"/>
  <c r="H37" i="27"/>
  <c r="H36" i="27"/>
  <c r="R35" i="27"/>
  <c r="L4" i="35" l="1"/>
  <c r="M7" i="27"/>
  <c r="D4" i="35"/>
  <c r="K4" i="35"/>
  <c r="J4" i="35"/>
  <c r="I4" i="35"/>
  <c r="H4" i="35"/>
  <c r="G4" i="35"/>
  <c r="M9" i="24" l="1"/>
  <c r="L9" i="24"/>
  <c r="K9" i="24"/>
  <c r="F4" i="35" l="1"/>
  <c r="E4" i="35"/>
  <c r="C28" i="26"/>
  <c r="B26"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G12" i="26" l="1"/>
  <c r="Y4"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b/>
            <sz val="11"/>
            <color indexed="81"/>
            <rFont val="游ゴシック"/>
            <family val="3"/>
            <charset val="128"/>
          </rPr>
          <t>交付申請締切前</t>
        </r>
        <r>
          <rPr>
            <sz val="11"/>
            <color indexed="81"/>
            <rFont val="游ゴシック"/>
            <family val="3"/>
            <charset val="128"/>
          </rPr>
          <t>（R7/8/22まで）の入力日(和暦）をご記入下さい。
例）7/15と入力すると　
→自動で令和７年7月15日となります</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　　　　　　　　~　注意事項　~</t>
        </r>
        <r>
          <rPr>
            <b/>
            <sz val="12"/>
            <color indexed="10"/>
            <rFont val="游ゴシック"/>
            <family val="3"/>
            <charset val="128"/>
          </rPr>
          <t xml:space="preserve">
※電子申請（jGrants）の場合は押印不要です
(下記注意の印に係る部分は飛ばしてお読みください。)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H10" authorId="0" shapeId="0" xr:uid="{B8B0762E-B43F-4DBC-8EA4-15CA00C1BBDD}">
      <text>
        <r>
          <rPr>
            <b/>
            <sz val="12"/>
            <color indexed="81"/>
            <rFont val="MS P ゴシック"/>
            <family val="3"/>
            <charset val="128"/>
          </rPr>
          <t>補助対象者欄と人数欄を
両方入力しないと、合計人数に反映されません。</t>
        </r>
      </text>
    </comment>
    <comment ref="N10" authorId="0" shapeId="0" xr:uid="{C3DC669B-2BAF-4F11-881F-39F46088085A}">
      <text>
        <r>
          <rPr>
            <b/>
            <sz val="11"/>
            <color indexed="81"/>
            <rFont val="游ゴシック"/>
            <family val="3"/>
            <charset val="128"/>
          </rPr>
          <t xml:space="preserve">例）令和7年7月15日~令和7年7月16日
</t>
        </r>
        <r>
          <rPr>
            <sz val="11"/>
            <color indexed="81"/>
            <rFont val="游ゴシック"/>
            <family val="3"/>
            <charset val="128"/>
          </rPr>
          <t xml:space="preserve">7/15と入力すると　
→自動で令和7年7月15日となります。
</t>
        </r>
        <r>
          <rPr>
            <b/>
            <sz val="11"/>
            <color indexed="81"/>
            <rFont val="游ゴシック"/>
            <family val="3"/>
            <charset val="128"/>
          </rPr>
          <t>令和8年1月～3月を入力する場合は</t>
        </r>
        <r>
          <rPr>
            <sz val="11"/>
            <color indexed="81"/>
            <rFont val="游ゴシック"/>
            <family val="3"/>
            <charset val="128"/>
          </rPr>
          <t>、
手動で2026年に変えてください。
始期と終期が同じ日の場合、
必ず</t>
        </r>
        <r>
          <rPr>
            <b/>
            <sz val="11"/>
            <color indexed="81"/>
            <rFont val="游ゴシック"/>
            <family val="3"/>
            <charset val="128"/>
          </rPr>
          <t>終期にも</t>
        </r>
        <r>
          <rPr>
            <sz val="11"/>
            <color indexed="81"/>
            <rFont val="游ゴシック"/>
            <family val="3"/>
            <charset val="128"/>
          </rPr>
          <t>同じ日を入力してください。</t>
        </r>
      </text>
    </comment>
    <comment ref="N30" authorId="0" shapeId="0" xr:uid="{952649E3-5134-4C56-97D5-7F913E28ADCC}">
      <text>
        <r>
          <rPr>
            <b/>
            <sz val="16"/>
            <color indexed="81"/>
            <rFont val="Meiryo UI"/>
            <family val="3"/>
            <charset val="128"/>
          </rPr>
          <t xml:space="preserve">1ページ目で足りない場合は2ページ目以降を使用してください。
</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第5様式の（対象経費の計(J)）と同額です。</t>
        </r>
        <r>
          <rPr>
            <sz val="9"/>
            <color indexed="81"/>
            <rFont val="MS P ゴシック"/>
            <family val="3"/>
            <charset val="128"/>
          </rPr>
          <t xml:space="preserve">
</t>
        </r>
      </text>
    </comment>
    <comment ref="L23" authorId="0" shapeId="0" xr:uid="{574ABAB3-6C53-4893-9ADA-280E1E8373D7}">
      <text>
        <r>
          <rPr>
            <b/>
            <sz val="12"/>
            <color indexed="81"/>
            <rFont val="MS P ゴシック"/>
            <family val="3"/>
            <charset val="128"/>
          </rPr>
          <t>人数は直接入力してください。</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 xml:space="preserve">『総事業予定経費』の計(I)
</t>
        </r>
        <r>
          <rPr>
            <sz val="12"/>
            <color indexed="81"/>
            <rFont val="游ゴシック"/>
            <family val="3"/>
            <charset val="128"/>
          </rPr>
          <t>第3号様式の（A）と同額となるようにしてください。</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第3号様式の（D)と同額となるようにしてください。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<sst xmlns="http://schemas.openxmlformats.org/spreadsheetml/2006/main" count="740" uniqueCount="446">
  <si>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</si>
  <si>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</si>
  <si>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</si>
  <si>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</si>
  <si>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</si>
  <si>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</si>
  <si>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</si>
  <si>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</si>
  <si>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</si>
  <si>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</si>
  <si>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</si>
  <si>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</si>
  <si>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</si>
  <si>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</si>
  <si>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</si>
  <si>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</si>
  <si>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</si>
  <si>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</si>
  <si>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</si>
  <si>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</si>
  <si>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</si>
  <si>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</si>
  <si>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</si>
  <si>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</si>
  <si>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</si>
  <si>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</si>
  <si>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</si>
  <si>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</si>
  <si>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</si>
  <si>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</si>
  <si>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</si>
  <si>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</si>
  <si>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</si>
  <si>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</si>
  <si>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</si>
  <si>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</si>
  <si>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</si>
  <si>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</si>
  <si>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</si>
  <si>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</si>
  <si>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</si>
  <si>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</si>
  <si>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</si>
  <si>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</si>
  <si>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</si>
  <si>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</si>
  <si>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</si>
  <si>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</si>
  <si>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</si>
  <si>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</si>
  <si>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</si>
  <si>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</si>
  <si>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</si>
  <si>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</si>
  <si>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</si>
  <si>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</si>
  <si>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</si>
  <si>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</si>
  <si>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</si>
  <si>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</si>
  <si>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</si>
  <si>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</si>
  <si>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</si>
  <si>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</si>
  <si>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</si>
  <si>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</si>
  <si>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</si>
  <si>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</si>
  <si>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</si>
  <si>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</si>
  <si>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</si>
  <si>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</si>
  <si>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</si>
  <si>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</si>
  <si>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</si>
  <si>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</si>
  <si>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結核予防費都費補助金交付申請書</t>
    <rPh sb="0" eb="2">
      <t>ケッカク</t>
    </rPh>
    <rPh sb="2" eb="4">
      <t>ヨボウ</t>
    </rPh>
    <rPh sb="4" eb="5">
      <t>ヒ</t>
    </rPh>
    <rPh sb="5" eb="6">
      <t>ト</t>
    </rPh>
    <rPh sb="6" eb="7">
      <t>ヒ</t>
    </rPh>
    <rPh sb="7" eb="10">
      <t>ホジョキン</t>
    </rPh>
    <rPh sb="10" eb="12">
      <t>コウフ</t>
    </rPh>
    <rPh sb="12" eb="15">
      <t>シンセイショ</t>
    </rPh>
    <phoneticPr fontId="3"/>
  </si>
  <si>
    <t>２　事業目的</t>
    <rPh sb="2" eb="4">
      <t>ジギョウ</t>
    </rPh>
    <rPh sb="4" eb="6">
      <t>モクテキ</t>
    </rPh>
    <phoneticPr fontId="3"/>
  </si>
  <si>
    <t>３　事業内容</t>
    <rPh sb="2" eb="4">
      <t>ジギョウ</t>
    </rPh>
    <rPh sb="4" eb="6">
      <t>ナイヨウ</t>
    </rPh>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</si>
  <si>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</si>
  <si>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４　所要経費</t>
    <rPh sb="2" eb="4">
      <t>ショヨウ</t>
    </rPh>
    <rPh sb="4" eb="6">
      <t>ケイヒ</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</si>
  <si>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</si>
  <si>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</si>
  <si>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</si>
  <si>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</si>
  <si>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</si>
  <si>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</si>
  <si>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</si>
  <si>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</si>
  <si>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</si>
  <si>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</si>
  <si>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</si>
  <si>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</si>
  <si>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</si>
  <si>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</si>
  <si>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</si>
  <si>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</si>
  <si>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</si>
  <si>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</si>
  <si>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</si>
  <si>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</si>
  <si>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</si>
  <si>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</si>
  <si>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</si>
  <si>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</si>
  <si>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</si>
  <si>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</si>
  <si>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</si>
  <si>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</si>
  <si>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</si>
  <si>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</si>
  <si>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</si>
  <si>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</si>
  <si>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</si>
  <si>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</si>
  <si>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※有効期限3か月以内のもの</t>
  </si>
  <si>
    <t>（第５号様式、関係部分のみ）</t>
  </si>
  <si>
    <t>５　予算書抄本</t>
    <rPh sb="2" eb="5">
      <t>ヨサンショ</t>
    </rPh>
    <rPh sb="5" eb="7">
      <t>ショウホン</t>
    </rPh>
    <phoneticPr fontId="3"/>
  </si>
  <si>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</si>
  <si>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</si>
  <si>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</si>
  <si>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t>第１号様式（当初交付申請用）</t>
    <rPh sb="0" eb="1">
      <t>ダイ</t>
    </rPh>
    <rPh sb="2" eb="3">
      <t>ゴウ</t>
    </rPh>
    <rPh sb="3" eb="5">
      <t>ヨウシキ</t>
    </rPh>
    <rPh sb="6" eb="8">
      <t>トウショ</t>
    </rPh>
    <rPh sb="8" eb="10">
      <t>コウフ</t>
    </rPh>
    <rPh sb="10" eb="13">
      <t>シンセイヨウ</t>
    </rPh>
    <phoneticPr fontId="3"/>
  </si>
  <si>
    <t>申請者印の印鑑登録証明書原本（１通）</t>
    <rPh sb="0" eb="3">
      <t>シンセイシャ</t>
    </rPh>
    <rPh sb="3" eb="4">
      <t>イン</t>
    </rPh>
    <rPh sb="5" eb="7">
      <t>インカン</t>
    </rPh>
    <rPh sb="7" eb="9">
      <t>トウロク</t>
    </rPh>
    <rPh sb="9" eb="12">
      <t>ショウメイショ</t>
    </rPh>
    <rPh sb="12" eb="14">
      <t>ゲンポン</t>
    </rPh>
    <rPh sb="16" eb="17">
      <t>ツウ</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</si>
  <si>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</si>
  <si>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</si>
  <si>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</si>
  <si>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</si>
  <si>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</si>
  <si>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</si>
  <si>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</si>
  <si>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</si>
  <si>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</si>
  <si>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</si>
  <si>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</si>
  <si>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</si>
  <si>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１　交 付 申 請 額    　　　　　　　　　　　　　　　　</t>
    <rPh sb="2" eb="3">
      <t>コウ</t>
    </rPh>
    <rPh sb="4" eb="5">
      <t>ツキ</t>
    </rPh>
    <rPh sb="6" eb="7">
      <t>サル</t>
    </rPh>
    <rPh sb="8" eb="9">
      <t>ショウ</t>
    </rPh>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</si>
  <si>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</si>
  <si>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</si>
  <si>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</si>
  <si>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</si>
  <si>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</si>
  <si>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</si>
  <si>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</si>
  <si>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</si>
  <si>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</si>
  <si>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</si>
  <si>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</si>
  <si>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</si>
  <si>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</si>
  <si>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</si>
  <si>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</si>
  <si>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</si>
  <si>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</si>
  <si>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</si>
  <si>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</si>
  <si>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</si>
  <si>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</si>
  <si>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</si>
  <si>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</si>
  <si>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</si>
  <si>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</si>
  <si>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</si>
  <si>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</si>
  <si>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</si>
  <si>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</si>
  <si>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</si>
  <si>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</si>
  <si>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</si>
  <si>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</si>
  <si>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</si>
  <si>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</si>
  <si>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</si>
  <si>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</si>
  <si>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</si>
  <si>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</si>
  <si>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</si>
  <si>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</si>
  <si>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</si>
  <si>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</si>
  <si>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</si>
  <si>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</si>
  <si>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</si>
  <si>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</si>
  <si>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</si>
  <si>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</si>
  <si>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</si>
  <si>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</si>
  <si>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</si>
  <si>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</si>
  <si>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</si>
  <si>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</si>
  <si>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</si>
  <si>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</si>
  <si>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</si>
  <si>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</si>
  <si>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</si>
  <si>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</si>
  <si>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</si>
  <si>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</si>
  <si>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</si>
  <si>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</si>
  <si>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</si>
  <si>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</si>
  <si>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</si>
  <si>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</si>
  <si>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</si>
  <si>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</si>
  <si>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</si>
  <si>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</si>
  <si>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</si>
  <si>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</si>
  <si>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</si>
  <si>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</si>
  <si>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</si>
  <si>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</si>
  <si>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</si>
  <si>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</si>
  <si>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</si>
  <si>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</si>
  <si>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</si>
  <si>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</si>
  <si>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</si>
  <si>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</si>
  <si>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</si>
  <si>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</si>
  <si>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</si>
  <si>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</si>
  <si>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</si>
  <si>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</si>
  <si>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</si>
  <si>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</si>
  <si>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</si>
  <si>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</si>
  <si>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</si>
  <si>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</si>
  <si>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</si>
  <si>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</si>
  <si>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</si>
  <si>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</si>
  <si>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</si>
  <si>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</si>
  <si>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</si>
  <si>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</si>
  <si>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</si>
  <si>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</si>
  <si>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</si>
  <si>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</si>
  <si>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</si>
  <si>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</si>
  <si>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</si>
  <si>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</si>
  <si>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</si>
  <si>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</si>
  <si>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</si>
  <si>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</si>
  <si>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</si>
  <si>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</si>
  <si>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</si>
  <si>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</si>
  <si>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</si>
  <si>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</si>
  <si>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内）シート　</t>
    <rPh sb="4" eb="5">
      <t>ウチ</t>
    </rPh>
    <phoneticPr fontId="23"/>
  </si>
  <si>
    <t>【補足事項】</t>
    <rPh sb="1" eb="3">
      <t>ホソク</t>
    </rPh>
    <rPh sb="3" eb="5">
      <t>ジコウ</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</si>
  <si>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</si>
  <si>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</si>
  <si>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</si>
  <si>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</si>
  <si>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</si>
  <si>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</si>
  <si>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</si>
  <si>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東京都新宿区新宿二丁目8番1号　東京都庁第一本庁舎30階南側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</si>
  <si>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</si>
  <si>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</si>
  <si>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</si>
  <si>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</si>
  <si>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</si>
  <si>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</si>
  <si>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</si>
  <si>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令和７年度結核予防費都費補助金対象者チェックリスト（第6号様式）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</si>
  <si>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mail:kekkaku.tokyo.jyushin@section.metro.tokyo.jp</t>
    <phoneticPr fontId="23"/>
  </si>
  <si>
    <t>令和7年度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</si>
  <si>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t>令和７年度</t>
    <rPh sb="0" eb="2">
      <t>レイワ</t>
    </rPh>
    <rPh sb="3" eb="5">
      <t>ネンド</t>
    </rPh>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</si>
  <si>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</si>
  <si>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</si>
  <si>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</si>
  <si>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</si>
  <si>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</si>
  <si>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</si>
  <si>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</si>
  <si>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</si>
  <si>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</si>
  <si>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</si>
  <si>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</si>
  <si>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</si>
  <si>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</si>
  <si>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</si>
  <si>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</si>
  <si>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</si>
  <si>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</si>
  <si>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</si>
  <si>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</si>
  <si>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</si>
  <si>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令和7年度結核予防費都費補助金の交付の申請を下記のとおり申請します。</t>
    <rPh sb="0" eb="2">
      <t>レイワ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</si>
  <si>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</si>
  <si>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</si>
  <si>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</si>
  <si>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過程年数</t>
    <rPh sb="0" eb="2">
      <t>カテイ</t>
    </rPh>
    <rPh sb="2" eb="4">
      <t>ネンスウ</t>
    </rPh>
    <phoneticPr fontId="3"/>
  </si>
  <si>
    <t>編入生※</t>
    <rPh sb="0" eb="2">
      <t>ヘンニュウ</t>
    </rPh>
    <rPh sb="2" eb="3">
      <t>セイ</t>
    </rPh>
    <phoneticPr fontId="3"/>
  </si>
  <si>
    <t>～</t>
    <phoneticPr fontId="3"/>
  </si>
  <si>
    <t>①と②</t>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</si>
  <si>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</si>
  <si>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</si>
  <si>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</si>
  <si>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</si>
  <si>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</si>
  <si>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</si>
  <si>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</si>
  <si>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</si>
  <si>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</si>
  <si>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</si>
  <si>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</si>
  <si>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</si>
  <si>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</si>
  <si>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</si>
  <si>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</si>
  <si>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</si>
  <si>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</si>
  <si>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</si>
  <si>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</si>
  <si>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</si>
  <si>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</si>
  <si>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</si>
  <si>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</si>
  <si>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</si>
  <si>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</si>
  <si>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</si>
  <si>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</si>
  <si>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t>事業名</t>
    <rPh sb="0" eb="2">
      <t>ジギョウ</t>
    </rPh>
    <rPh sb="2" eb="3">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</si>
  <si>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</si>
  <si>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</si>
  <si>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</si>
  <si>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</si>
  <si>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</si>
  <si>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</si>
  <si>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</si>
  <si>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</si>
  <si>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</si>
  <si>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</si>
  <si>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</si>
  <si>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</si>
  <si>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</si>
  <si>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私立学校結核予防費都費補助事業</t>
    <rPh sb="0" eb="2">
      <t>シリツ</t>
    </rPh>
    <rPh sb="2" eb="4">
      <t>ガッコウ</t>
    </rPh>
    <rPh sb="4" eb="6">
      <t>ケッカク</t>
    </rPh>
    <rPh sb="6" eb="8">
      <t>ヨボウ</t>
    </rPh>
    <rPh sb="8" eb="9">
      <t>ヒ</t>
    </rPh>
    <rPh sb="9" eb="10">
      <t>ト</t>
    </rPh>
    <rPh sb="10" eb="11">
      <t>ヒ</t>
    </rPh>
    <rPh sb="11" eb="13">
      <t>ホジョ</t>
    </rPh>
    <rPh sb="13" eb="15">
      <t>ジギョウ</t>
    </rPh>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</si>
  <si>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</si>
  <si>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</si>
  <si>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</si>
  <si>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</si>
  <si>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</si>
  <si>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令 和 7 年 度 予 算 書 抄 本</t>
    <rPh sb="0" eb="1">
      <t>レイ</t>
    </rPh>
    <rPh sb="2" eb="3">
      <t>ワ</t>
    </rPh>
    <rPh sb="6" eb="7">
      <t>トシ</t>
    </rPh>
    <rPh sb="8" eb="9">
      <t>ド</t>
    </rPh>
    <rPh sb="10" eb="11">
      <t>ヨ</t>
    </rPh>
    <rPh sb="12" eb="13">
      <t>ザン</t>
    </rPh>
    <rPh sb="14" eb="15">
      <t>ショ</t>
    </rPh>
    <rPh sb="16" eb="17">
      <t>ショウ</t>
    </rPh>
    <rPh sb="18" eb="19">
      <t>ホン</t>
    </rPh>
    <phoneticPr fontId="3"/>
  </si>
  <si>
    <t>令和7年度結核予防費都費補助金対象者チェックリスト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</si>
  <si>
    <t xml:space="preserve">大学院の1年生を含めている。   </t>
    <phoneticPr fontId="3"/>
  </si>
  <si>
    <t>※今年度より補助対象となっております。</t>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</si>
  <si>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</si>
  <si>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</si>
  <si>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</si>
  <si>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</si>
  <si>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</si>
  <si>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</si>
  <si>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</si>
  <si>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</si>
  <si>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</si>
  <si>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※各対象施設の対象者及び補助対象外の受診内訳を一行ごとに</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2" eb="44">
      <t>ニュウリョク</t>
    </rPh>
    <rPh sb="46" eb="47">
      <t>クダ</t>
    </rPh>
    <phoneticPr fontId="23"/>
  </si>
  <si>
    <t>※同日の場合も入力</t>
    <rPh sb="1" eb="3">
      <t>ドウジツ</t>
    </rPh>
    <rPh sb="4" eb="6">
      <t>バアイ</t>
    </rPh>
    <rPh sb="7" eb="9">
      <t>ニュウリョク</t>
    </rPh>
    <phoneticPr fontId="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</si>
  <si>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）ごとに入力してください。</t>
    </r>
    <r>
      <rPr>
        <sz val="10"/>
        <color theme="1"/>
        <rFont val="Meiryo UI"/>
        <family val="3"/>
        <charset val="128"/>
      </rPr>
      <t xml:space="preserve">
※</t>
    </r>
    <r>
      <rPr>
        <sz val="10"/>
        <color rgb="FFFF0000"/>
        <rFont val="Meiryo UI"/>
        <family val="3"/>
        <charset val="128"/>
      </rPr>
      <t>今年度より、『</t>
    </r>
    <r>
      <rPr>
        <b/>
        <sz val="10"/>
        <color rgb="FFFF0000"/>
        <rFont val="Meiryo UI"/>
        <family val="3"/>
        <charset val="128"/>
      </rPr>
      <t>大学院生（1年生のみ）</t>
    </r>
    <r>
      <rPr>
        <sz val="10"/>
        <color rgb="FFFF0000"/>
        <rFont val="Meiryo UI"/>
        <family val="3"/>
        <charset val="128"/>
      </rPr>
      <t>』も対象です。ご注意ください。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施設において、65歳以上（</t>
    </r>
    <r>
      <rPr>
        <sz val="10"/>
        <color rgb="FF0066FF"/>
        <rFont val="Meiryo UI"/>
        <family val="3"/>
        <charset val="128"/>
      </rPr>
      <t>当該年度に65歳になる方を含む）</t>
    </r>
    <r>
      <rPr>
        <sz val="10"/>
        <color theme="1"/>
        <rFont val="Meiryo UI"/>
        <family val="3"/>
        <charset val="128"/>
      </rPr>
      <t>は対象です。65歳未満は対象外です。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63" eb="66">
      <t>コンネンド</t>
    </rPh>
    <rPh sb="70" eb="72">
      <t>ダイガク</t>
    </rPh>
    <rPh sb="72" eb="74">
      <t>インセイ</t>
    </rPh>
    <rPh sb="76" eb="78">
      <t>ネンセイ</t>
    </rPh>
    <rPh sb="83" eb="85">
      <t>タイショウ</t>
    </rPh>
    <rPh sb="89" eb="91">
      <t>チュウイ</t>
    </rPh>
    <rPh sb="98" eb="100">
      <t>シセツ</t>
    </rPh>
    <rPh sb="107" eb="108">
      <t>サイ</t>
    </rPh>
    <rPh sb="108" eb="110">
      <t>イジョウ</t>
    </rPh>
    <rPh sb="111" eb="113">
      <t>トウガイ</t>
    </rPh>
    <rPh sb="113" eb="115">
      <t>ネンド</t>
    </rPh>
    <rPh sb="122" eb="123">
      <t>カタ</t>
    </rPh>
    <rPh sb="124" eb="125">
      <t>フク</t>
    </rPh>
    <rPh sb="128" eb="130">
      <t>タイショウ</t>
    </rPh>
    <rPh sb="135" eb="138">
      <t>サイミマン</t>
    </rPh>
    <rPh sb="139" eb="142">
      <t>タイショウガイ</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</si>
  <si>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黄色のセルに入力お願いします。正しく入力されない場合、</t>
    </r>
    <r>
      <rPr>
        <sz val="10"/>
        <color rgb="FF0066FF"/>
        <rFont val="Meiryo UI"/>
        <family val="3"/>
        <charset val="128"/>
      </rPr>
      <t>22行目にエラーが表記</t>
    </r>
    <r>
      <rPr>
        <sz val="10"/>
        <rFont val="Meiryo UI"/>
        <family val="3"/>
        <charset val="128"/>
      </rPr>
      <t>されます。</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5">
      <t>ニュウリョク</t>
    </rPh>
    <rPh sb="52" eb="54">
      <t>バアイ</t>
    </rPh>
    <rPh sb="61" eb="63">
      <t>ヒョウキ</t>
    </rPh>
    <phoneticPr fontId="23"/>
  </si>
  <si>
    <r>
      <rPr>
        <sz val="10"/>
        <color theme="1"/>
        <rFont val="Meiryo UI"/>
        <family val="3"/>
        <charset val="128"/>
      </rPr>
      <t>　</t>
    </r>
    <r>
      <rPr>
        <u/>
        <sz val="10"/>
        <color theme="1"/>
        <rFont val="Meiryo UI"/>
        <family val="3"/>
        <charset val="128"/>
      </rPr>
      <t>令和７年度結核予防費都費補助金対象者チェックリスト（第6号様式）</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phoneticPr fontId="23"/>
  </si>
  <si>
    <t>mail : kekkaku.tokyo.jyushin@section.metro.tokyo.jp</t>
    <phoneticPr fontId="23"/>
  </si>
  <si>
    <t>〒163-8001　東京都新宿区新宿二丁目8番1号　東京都庁第一本庁舎30階南側</t>
    <rPh sb="10" eb="12">
      <t>トウキョウ</t>
    </rPh>
    <rPh sb="12" eb="13">
      <t>ト</t>
    </rPh>
    <rPh sb="13" eb="16">
      <t>シンジュクク</t>
    </rPh>
    <rPh sb="16" eb="18">
      <t>シンジュク</t>
    </rPh>
    <rPh sb="18" eb="21">
      <t>２チョウメ</t>
    </rPh>
    <rPh sb="22" eb="23">
      <t>バン</t>
    </rPh>
    <rPh sb="24" eb="25">
      <t>ゴウ</t>
    </rPh>
    <rPh sb="26" eb="28">
      <t>トウキョウ</t>
    </rPh>
    <rPh sb="28" eb="30">
      <t>トチョウ</t>
    </rPh>
    <rPh sb="30" eb="32">
      <t>ダイイチ</t>
    </rPh>
    <rPh sb="32" eb="33">
      <t>ホン</t>
    </rPh>
    <rPh sb="33" eb="35">
      <t>チョウシャ</t>
    </rPh>
    <rPh sb="37" eb="38">
      <t>カイ</t>
    </rPh>
    <rPh sb="38" eb="40">
      <t>ミナミガワ</t>
    </rPh>
    <phoneticPr fontId="23"/>
  </si>
  <si>
    <t>東京都保健医療局　感染症対策部　防疫課　結核担当</t>
    <rPh sb="0" eb="3">
      <t>トウキョウト</t>
    </rPh>
    <rPh sb="3" eb="5">
      <t>ホケン</t>
    </rPh>
    <rPh sb="5" eb="7">
      <t>イリョウ</t>
    </rPh>
    <rPh sb="7" eb="8">
      <t>キョク</t>
    </rPh>
    <rPh sb="9" eb="12">
      <t>カンセンショウ</t>
    </rPh>
    <rPh sb="12" eb="14">
      <t>タイサク</t>
    </rPh>
    <rPh sb="14" eb="15">
      <t>ブ</t>
    </rPh>
    <rPh sb="16" eb="18">
      <t>ボウエキ</t>
    </rPh>
    <rPh sb="18" eb="19">
      <t>カ</t>
    </rPh>
    <rPh sb="20" eb="22">
      <t>ケッカク</t>
    </rPh>
    <rPh sb="22" eb="24">
      <t>タントウ</t>
    </rPh>
    <phoneticPr fontId="23"/>
  </si>
  <si>
    <t>https://gbiz-id.go.jp/top/manual/manual.html</t>
    <phoneticPr fontId="3"/>
  </si>
  <si>
    <r>
      <t>　</t>
    </r>
    <r>
      <rPr>
        <u/>
        <sz val="10"/>
        <color theme="1"/>
        <rFont val="Meiryo UI"/>
        <family val="3"/>
        <charset val="128"/>
      </rPr>
      <t xml:space="preserve">基本情報入力シート
</t>
    </r>
    <r>
      <rPr>
        <sz val="10"/>
        <color theme="1"/>
        <rFont val="Meiryo UI"/>
        <family val="3"/>
        <charset val="128"/>
      </rPr>
      <t>　　　　　</t>
    </r>
    <r>
      <rPr>
        <sz val="9"/>
        <color theme="1"/>
        <rFont val="Meiryo UI"/>
        <family val="3"/>
        <charset val="128"/>
      </rPr>
      <t>※</t>
    </r>
    <r>
      <rPr>
        <sz val="10"/>
        <color theme="1"/>
        <rFont val="Meiryo UI"/>
        <family val="3"/>
        <charset val="128"/>
      </rPr>
      <t>以降全シート　　</t>
    </r>
    <r>
      <rPr>
        <b/>
        <sz val="10"/>
        <rFont val="Meiryo UI"/>
        <family val="3"/>
        <charset val="128"/>
      </rPr>
      <t>黄色いセル　　　</t>
    </r>
    <r>
      <rPr>
        <sz val="10"/>
        <color rgb="FF0066FF"/>
        <rFont val="Meiryo UI"/>
        <family val="3"/>
        <charset val="128"/>
      </rPr>
      <t>のみ入力可能</t>
    </r>
    <r>
      <rPr>
        <sz val="10"/>
        <color theme="1"/>
        <rFont val="Meiryo UI"/>
        <family val="3"/>
        <charset val="128"/>
      </rPr>
      <t>です。記入漏れのないようにご提出下さい。</t>
    </r>
    <rPh sb="1" eb="3">
      <t>キホン</t>
    </rPh>
    <rPh sb="3" eb="5">
      <t>ジョウホウ</t>
    </rPh>
    <rPh sb="5" eb="7">
      <t>ニュウリョク</t>
    </rPh>
    <rPh sb="17" eb="19">
      <t>イコウ</t>
    </rPh>
    <rPh sb="19" eb="20">
      <t>ゼン</t>
    </rPh>
    <rPh sb="25" eb="27">
      <t>キイロ</t>
    </rPh>
    <rPh sb="35" eb="37">
      <t>ニュウリョク</t>
    </rPh>
    <rPh sb="37" eb="39">
      <t>カノウ</t>
    </rPh>
    <rPh sb="42" eb="44">
      <t>キニュウ</t>
    </rPh>
    <rPh sb="44" eb="45">
      <t>モ</t>
    </rPh>
    <rPh sb="53" eb="55">
      <t>テイシュツ</t>
    </rPh>
    <rPh sb="55" eb="56">
      <t>クダ</t>
    </rPh>
    <phoneticPr fontId="23"/>
  </si>
  <si>
    <t>　下記ページより「GビズIDクイックマニュアルGビズIDプライム編（法人代表者）」をご参照の上、ご対応をお願いいたします。</t>
    <rPh sb="46" eb="47">
      <t>ウエ</t>
    </rPh>
    <rPh sb="49" eb="51">
      <t>タイオウ</t>
    </rPh>
    <rPh sb="53" eb="54">
      <t>ネガ</t>
    </rPh>
    <phoneticPr fontId="3"/>
  </si>
  <si>
    <t>②申請には法人代表者アカウント「GビズIDプライム」が必要です。未取得の場合や昨年度から代表者等が変更になった場合は、</t>
    <rPh sb="1" eb="3">
      <t>シンセイ</t>
    </rPh>
    <rPh sb="5" eb="7">
      <t>ホウジン</t>
    </rPh>
    <rPh sb="7" eb="10">
      <t>ダイヒョウシャ</t>
    </rPh>
    <rPh sb="27" eb="29">
      <t>ヒツヨウ</t>
    </rPh>
    <rPh sb="32" eb="33">
      <t>ミ</t>
    </rPh>
    <rPh sb="33" eb="35">
      <t>シュトク</t>
    </rPh>
    <rPh sb="36" eb="38">
      <t>バアイ</t>
    </rPh>
    <rPh sb="39" eb="42">
      <t>サクネンド</t>
    </rPh>
    <rPh sb="44" eb="47">
      <t>ダイヒョウシャ</t>
    </rPh>
    <rPh sb="47" eb="48">
      <t>トウ</t>
    </rPh>
    <rPh sb="49" eb="51">
      <t>ヘンコウ</t>
    </rPh>
    <rPh sb="55" eb="57">
      <t>バアイ</t>
    </rPh>
    <phoneticPr fontId="23"/>
  </si>
  <si>
    <t>　申請の流れについては下記ページより、「事業者クイックマニュアル」をご確認ください。</t>
    <rPh sb="1" eb="3">
      <t>シンセイ</t>
    </rPh>
    <rPh sb="4" eb="5">
      <t>ナガ</t>
    </rPh>
    <rPh sb="11" eb="13">
      <t>カキ</t>
    </rPh>
    <rPh sb="35" eb="37">
      <t>カクニン</t>
    </rPh>
    <phoneticPr fontId="3"/>
  </si>
  <si>
    <t>https://www.jgrants-portal.go.jp/request-flow</t>
    <phoneticPr fontId="3"/>
  </si>
  <si>
    <t>　　※24時間提出可能、申請等の際に押印や印鑑証明書のご提出が不要です。</t>
    <rPh sb="5" eb="7">
      <t>ジカン</t>
    </rPh>
    <rPh sb="7" eb="9">
      <t>テイシュツ</t>
    </rPh>
    <rPh sb="9" eb="11">
      <t>カノウ</t>
    </rPh>
    <rPh sb="12" eb="14">
      <t>シンセイ</t>
    </rPh>
    <rPh sb="14" eb="15">
      <t>トウ</t>
    </rPh>
    <rPh sb="16" eb="17">
      <t>サイ</t>
    </rPh>
    <rPh sb="18" eb="20">
      <t>オウイン</t>
    </rPh>
    <rPh sb="21" eb="23">
      <t>インカン</t>
    </rPh>
    <rPh sb="23" eb="26">
      <t>ショウメイショ</t>
    </rPh>
    <rPh sb="31" eb="33">
      <t>フヨウ</t>
    </rPh>
    <phoneticPr fontId="23"/>
  </si>
  <si>
    <t>高等専門学校</t>
    <rPh sb="0" eb="2">
      <t>コウトウ</t>
    </rPh>
    <rPh sb="2" eb="4">
      <t>センモン</t>
    </rPh>
    <rPh sb="4" eb="6">
      <t>ガッコウ</t>
    </rPh>
    <phoneticPr fontId="3"/>
  </si>
  <si>
    <t>　当初交付申請用（第1号様式）　
※jGrantsで申請する場合は、押印は不要です。</t>
    <rPh sb="1" eb="3">
      <t>トウショ</t>
    </rPh>
    <rPh sb="3" eb="5">
      <t>コウフ</t>
    </rPh>
    <rPh sb="5" eb="8">
      <t>シンセイヨウ</t>
    </rPh>
    <rPh sb="9" eb="10">
      <t>ダイ</t>
    </rPh>
    <rPh sb="11" eb="12">
      <t>ゴウ</t>
    </rPh>
    <rPh sb="12" eb="14">
      <t>ヨウシキ</t>
    </rPh>
    <rPh sb="26" eb="28">
      <t>シンセイ</t>
    </rPh>
    <rPh sb="30" eb="32">
      <t>バアイ</t>
    </rPh>
    <rPh sb="34" eb="36">
      <t>オウイン</t>
    </rPh>
    <rPh sb="37" eb="39">
      <t>フヨウ</t>
    </rPh>
    <phoneticPr fontId="23"/>
  </si>
  <si>
    <t>①原則 jGrants（電子申請）にてご申請ください。jGrantsは、デジタル庁が運営する補助金の電子申請システムです。　　　　　　　　　　　　　　　　　　　　　　　　　　</t>
    <rPh sb="1" eb="3">
      <t>ゲンソク</t>
    </rPh>
    <rPh sb="12" eb="14">
      <t>デンシ</t>
    </rPh>
    <rPh sb="14" eb="16">
      <t>シンセイ</t>
    </rPh>
    <rPh sb="20" eb="22">
      <t>シンセイ</t>
    </rPh>
    <phoneticPr fontId="2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</si>
  <si>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指定の通りに必ず</t>
    </r>
    <r>
      <rPr>
        <sz val="11"/>
        <color theme="1"/>
        <rFont val="游ゴシック"/>
        <family val="3"/>
        <charset val="128"/>
      </rPr>
      <t>入力して下さい。</t>
    </r>
    <rPh sb="0" eb="2">
      <t>キイロ</t>
    </rPh>
    <rPh sb="6" eb="8">
      <t>ニュウリョク</t>
    </rPh>
    <rPh sb="15" eb="16">
      <t>タ</t>
    </rPh>
    <rPh sb="21" eb="23">
      <t>ドウヨウ</t>
    </rPh>
    <rPh sb="27" eb="29">
      <t>シテイ</t>
    </rPh>
    <rPh sb="30" eb="31">
      <t>トオ</t>
    </rPh>
    <rPh sb="33" eb="34">
      <t>カナラ</t>
    </rPh>
    <rPh sb="35" eb="37">
      <t>ニュウリョク</t>
    </rPh>
    <rPh sb="39" eb="40">
      <t>クダ</t>
    </rPh>
    <phoneticPr fontId="3"/>
  </si>
  <si>
    <t>■補助対象の確認リスト</t>
    <rPh sb="1" eb="3">
      <t>ホジョ</t>
    </rPh>
    <rPh sb="3" eb="5">
      <t>タイショウ</t>
    </rPh>
    <rPh sb="6" eb="8">
      <t>カクニン</t>
    </rPh>
    <phoneticPr fontId="3"/>
  </si>
  <si>
    <t>※今年度より原則として、jGrants（Jグランツ）（電子申請）にて申請をお願いします。</t>
    <rPh sb="1" eb="4">
      <t>コンネンド</t>
    </rPh>
    <rPh sb="6" eb="8">
      <t>ゲンソク</t>
    </rPh>
    <rPh sb="27" eb="29">
      <t>デンシ</t>
    </rPh>
    <rPh sb="29" eb="31">
      <t>シンセイ</t>
    </rPh>
    <rPh sb="34" eb="36">
      <t>シンセイ</t>
    </rPh>
    <rPh sb="38" eb="39">
      <t>ネガ</t>
    </rPh>
    <phoneticPr fontId="23"/>
  </si>
  <si>
    <r>
      <t>　</t>
    </r>
    <r>
      <rPr>
        <u/>
        <sz val="10"/>
        <color theme="1"/>
        <rFont val="Meiryo UI"/>
        <family val="3"/>
        <charset val="128"/>
      </rPr>
      <t>当初交付申請用（第1号様式）</t>
    </r>
    <r>
      <rPr>
        <sz val="10"/>
        <color theme="1"/>
        <rFont val="Meiryo UI"/>
        <family val="3"/>
        <charset val="128"/>
      </rPr>
      <t xml:space="preserve">　
</t>
    </r>
    <r>
      <rPr>
        <sz val="9"/>
        <color theme="1"/>
        <rFont val="Meiryo UI"/>
        <family val="3"/>
        <charset val="128"/>
      </rPr>
      <t>※</t>
    </r>
    <r>
      <rPr>
        <sz val="10"/>
        <color theme="1"/>
        <rFont val="Meiryo UI"/>
        <family val="3"/>
        <charset val="128"/>
      </rPr>
      <t>【郵送】で申請する場合は、印鑑登録証明書と一致している代表者印を押印して下さい。</t>
    </r>
    <rPh sb="1" eb="3">
      <t>トウショ</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phoneticPr fontId="23"/>
  </si>
  <si>
    <t>※jGrantsで申請する場合は、印鑑登録証明書は不要です</t>
    <rPh sb="9" eb="11">
      <t>シンセイ</t>
    </rPh>
    <rPh sb="13" eb="15">
      <t>バアイ</t>
    </rPh>
    <rPh sb="17" eb="19">
      <t>インカン</t>
    </rPh>
    <rPh sb="19" eb="21">
      <t>トウロク</t>
    </rPh>
    <rPh sb="21" eb="23">
      <t>ショウメイ</t>
    </rPh>
    <rPh sb="23" eb="24">
      <t>ショ</t>
    </rPh>
    <rPh sb="25" eb="27">
      <t>フヨウ</t>
    </rPh>
    <phoneticPr fontId="3"/>
  </si>
  <si>
    <t>反映後の第６号様式をご提出ください</t>
    <rPh sb="0" eb="2">
      <t>ハンエイ</t>
    </rPh>
    <rPh sb="2" eb="3">
      <t>ゴ</t>
    </rPh>
    <rPh sb="4" eb="5">
      <t>ダイ</t>
    </rPh>
    <rPh sb="6" eb="7">
      <t>ゴウ</t>
    </rPh>
    <rPh sb="7" eb="9">
      <t>ヨウシキ</t>
    </rPh>
    <rPh sb="11" eb="13">
      <t>テイシュツ</t>
    </rPh>
    <phoneticPr fontId="3"/>
  </si>
  <si>
    <t>学校（施設）ごとに記入して下さい。行が足りない場合は追加してください。</t>
    <rPh sb="17" eb="18">
      <t>ギョウ</t>
    </rPh>
    <rPh sb="19" eb="20">
      <t>タ</t>
    </rPh>
    <rPh sb="23" eb="25">
      <t>バアイ</t>
    </rPh>
    <rPh sb="26" eb="28">
      <t>ツイカ</t>
    </rPh>
    <phoneticPr fontId="3"/>
  </si>
  <si>
    <t>大学院、大学、短期大学、高等学校、高等専門学校、専修学校又は各種学校等の学生若しくは生徒である。</t>
    <phoneticPr fontId="3"/>
  </si>
  <si>
    <t>■ 学校等</t>
    <rPh sb="2" eb="4">
      <t>ガッコウ</t>
    </rPh>
    <rPh sb="4" eb="5">
      <t>トウ</t>
    </rPh>
    <phoneticPr fontId="3"/>
  </si>
  <si>
    <t>学校又は施設名</t>
    <rPh sb="0" eb="2">
      <t>ガッコウ</t>
    </rPh>
    <rPh sb="2" eb="3">
      <t>マタ</t>
    </rPh>
    <rPh sb="4" eb="6">
      <t>シセツ</t>
    </rPh>
    <rPh sb="6" eb="7">
      <t>メイ</t>
    </rPh>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</si>
  <si>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</si>
  <si>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t xml:space="preserve">連絡先※直通
</t>
    </r>
    <r>
      <rPr>
        <sz val="9"/>
        <rFont val="游ゴシック"/>
        <family val="3"/>
        <charset val="128"/>
      </rPr>
      <t>（半角、ハイフンあり）</t>
    </r>
    <rPh sb="0" eb="3">
      <t>レンラクサキ</t>
    </rPh>
    <rPh sb="4" eb="6">
      <t>チョクツウ</t>
    </rPh>
    <rPh sb="8" eb="10">
      <t>ハンカク</t>
    </rPh>
    <phoneticPr fontId="3"/>
  </si>
  <si>
    <t>↓対象となる項目にチェックを必ず入れて下さい</t>
    <rPh sb="1" eb="3">
      <t>タイショウ</t>
    </rPh>
    <rPh sb="6" eb="8">
      <t>コウモク</t>
    </rPh>
    <rPh sb="14" eb="15">
      <t>カナラ</t>
    </rPh>
    <rPh sb="16" eb="17">
      <t>イ</t>
    </rPh>
    <rPh sb="19" eb="20">
      <t>クダ</t>
    </rPh>
    <phoneticPr fontId="3"/>
  </si>
  <si>
    <t>☜入力不要です。（基本情報入力シートの内容が転記されます。）</t>
    <rPh sb="1" eb="3">
      <t>ニュウリョク</t>
    </rPh>
    <rPh sb="3" eb="5">
      <t>フヨウ</t>
    </rPh>
    <rPh sb="9" eb="15">
      <t>キホンジョウホウニュウリョク</t>
    </rPh>
    <rPh sb="19" eb="21">
      <t>ナイヨウ</t>
    </rPh>
    <rPh sb="22" eb="24">
      <t>テンキ</t>
    </rPh>
    <phoneticPr fontId="3"/>
  </si>
  <si>
    <t>　　※アカウント取得のお手続きには2週間以上かかるためお早めにご対応下さい。</t>
    <rPh sb="8" eb="10">
      <t>シュトク</t>
    </rPh>
    <rPh sb="12" eb="14">
      <t>テツヅ</t>
    </rPh>
    <rPh sb="18" eb="22">
      <t>シュウカンイジョウ</t>
    </rPh>
    <rPh sb="28" eb="29">
      <t>ハヤ</t>
    </rPh>
    <rPh sb="32" eb="35">
      <t>タイオウクダ</t>
    </rPh>
    <phoneticPr fontId="3"/>
  </si>
  <si>
    <t>☜各注意事項を確認されましたら、チェックをお願いします。</t>
    <rPh sb="1" eb="2">
      <t>カク</t>
    </rPh>
    <rPh sb="2" eb="4">
      <t>チュウイ</t>
    </rPh>
    <rPh sb="4" eb="6">
      <t>ジコウ</t>
    </rPh>
    <rPh sb="7" eb="9">
      <t>カクニン</t>
    </rPh>
    <rPh sb="22" eb="23">
      <t>ネガ</t>
    </rPh>
    <phoneticPr fontId="3"/>
  </si>
  <si>
    <t>https://www.jgrants-portal.go.jp/subsidy/a0WJ200000CDRmrMAH</t>
    <phoneticPr fontId="3"/>
  </si>
  <si>
    <t>・年度途中で電子申請に変更はできません。　　　　　　　　　　　　　　　　　　</t>
    <rPh sb="1" eb="3">
      <t>ネンド</t>
    </rPh>
    <rPh sb="3" eb="5">
      <t>トチュウ</t>
    </rPh>
    <rPh sb="6" eb="8">
      <t>デンシ</t>
    </rPh>
    <rPh sb="8" eb="10">
      <t>シンセイ</t>
    </rPh>
    <rPh sb="11" eb="13">
      <t>ヘンコウ</t>
    </rPh>
    <phoneticPr fontId="23"/>
  </si>
  <si>
    <t>　郵　送　いただくもの①</t>
    <rPh sb="1" eb="2">
      <t>ユウ</t>
    </rPh>
    <rPh sb="3" eb="4">
      <t>ソウ</t>
    </rPh>
    <phoneticPr fontId="23"/>
  </si>
  <si>
    <t>・必要な項目の黄色いセルに入力いただき、印刷後、法人代表者印を押印の上、ご提出下さい。</t>
    <rPh sb="1" eb="3">
      <t>ヒツヨウ</t>
    </rPh>
    <rPh sb="4" eb="6">
      <t>コウモク</t>
    </rPh>
    <rPh sb="7" eb="9">
      <t>キイロ</t>
    </rPh>
    <rPh sb="13" eb="15">
      <t>ニュウリョク</t>
    </rPh>
    <rPh sb="20" eb="22">
      <t>インサツ</t>
    </rPh>
    <rPh sb="22" eb="23">
      <t>ゴ</t>
    </rPh>
    <rPh sb="24" eb="26">
      <t>ホウジン</t>
    </rPh>
    <rPh sb="26" eb="29">
      <t>ダイヒョウシャ</t>
    </rPh>
    <rPh sb="29" eb="30">
      <t>イン</t>
    </rPh>
    <rPh sb="31" eb="33">
      <t>オウイン</t>
    </rPh>
    <rPh sb="34" eb="35">
      <t>ウエ</t>
    </rPh>
    <rPh sb="37" eb="39">
      <t>テイシュツ</t>
    </rPh>
    <rPh sb="39" eb="40">
      <t>シタ</t>
    </rPh>
    <phoneticPr fontId="23"/>
  </si>
  <si>
    <r>
      <rPr>
        <b/>
        <sz val="10"/>
        <color theme="1"/>
        <rFont val="Meiryo UI"/>
        <family val="3"/>
        <charset val="128"/>
      </rPr>
      <t>法人の印鑑登録証明書（原本）</t>
    </r>
    <r>
      <rPr>
        <sz val="10"/>
        <color theme="1"/>
        <rFont val="Meiryo UI"/>
        <family val="3"/>
        <charset val="128"/>
      </rPr>
      <t>※</t>
    </r>
    <r>
      <rPr>
        <sz val="10"/>
        <color rgb="FF0066FF"/>
        <rFont val="Meiryo UI"/>
        <family val="3"/>
        <charset val="128"/>
      </rPr>
      <t>有効期限3か月以内</t>
    </r>
    <r>
      <rPr>
        <sz val="10"/>
        <color theme="1"/>
        <rFont val="Meiryo UI"/>
        <family val="3"/>
        <charset val="128"/>
      </rPr>
      <t>のもの　　　　　　　　　　　　　　　　　　　　　　　　　　　　　　　　　　　　　　　　　　　　　　　　　　　　　　　　　　　　
※申請者が法人代表者ではない場合、委任状も必要となります。（様式は任意。双方代表印押印のもの。日付は空欄または交付申請を行う日以前の日付。）</t>
    </r>
    <rPh sb="0" eb="2">
      <t>ホウジン</t>
    </rPh>
    <rPh sb="3" eb="5">
      <t>インカン</t>
    </rPh>
    <rPh sb="5" eb="7">
      <t>トウロク</t>
    </rPh>
    <rPh sb="7" eb="10">
      <t>ショウメイショ</t>
    </rPh>
    <rPh sb="11" eb="13">
      <t>ゲンポン</t>
    </rPh>
    <rPh sb="15" eb="17">
      <t>ユウコウ</t>
    </rPh>
    <rPh sb="17" eb="19">
      <t>キゲン</t>
    </rPh>
    <rPh sb="21" eb="22">
      <t>ゲツ</t>
    </rPh>
    <rPh sb="22" eb="24">
      <t>イナイ</t>
    </rPh>
    <rPh sb="89" eb="92">
      <t>シンセイシャ</t>
    </rPh>
    <rPh sb="93" eb="95">
      <t>ホウジン</t>
    </rPh>
    <rPh sb="95" eb="98">
      <t>ダイヒョウシャ</t>
    </rPh>
    <rPh sb="102" eb="104">
      <t>バアイ</t>
    </rPh>
    <rPh sb="105" eb="108">
      <t>イニンジョウ</t>
    </rPh>
    <rPh sb="109" eb="111">
      <t>ヒツヨウ</t>
    </rPh>
    <rPh sb="118" eb="120">
      <t>ヨウシキ</t>
    </rPh>
    <rPh sb="121" eb="123">
      <t>ニンイ</t>
    </rPh>
    <rPh sb="124" eb="126">
      <t>ソウホウ</t>
    </rPh>
    <rPh sb="126" eb="129">
      <t>ダイヒョウイン</t>
    </rPh>
    <rPh sb="129" eb="131">
      <t>オウイン</t>
    </rPh>
    <rPh sb="135" eb="137">
      <t>ヒヅケ</t>
    </rPh>
    <rPh sb="138" eb="140">
      <t>クウラン</t>
    </rPh>
    <rPh sb="143" eb="145">
      <t>コウフ</t>
    </rPh>
    <rPh sb="145" eb="147">
      <t>シンセイ</t>
    </rPh>
    <rPh sb="148" eb="149">
      <t>オコナ</t>
    </rPh>
    <rPh sb="150" eb="151">
      <t>ヒ</t>
    </rPh>
    <rPh sb="151" eb="153">
      <t>イゼン</t>
    </rPh>
    <rPh sb="154" eb="156">
      <t>ヒヅケ</t>
    </rPh>
    <phoneticPr fontId="23"/>
  </si>
  <si>
    <t>　※Jgrantsのアカウント取得が申請締切までに間に合わない場合、郵送での申請も可能です。</t>
    <rPh sb="34" eb="36">
      <t>ユウソウ</t>
    </rPh>
    <rPh sb="38" eb="40">
      <t>シンセイ</t>
    </rPh>
    <rPh sb="41" eb="43">
      <t>カノウ</t>
    </rPh>
    <phoneticPr fontId="3"/>
  </si>
  <si>
    <t>　　　　　　　※こちらは郵送での申請の場合のご案内です。</t>
    <rPh sb="12" eb="14">
      <t>ユウソウ</t>
    </rPh>
    <rPh sb="16" eb="18">
      <t>シンセイ</t>
    </rPh>
    <rPh sb="19" eb="21">
      <t>バアイ</t>
    </rPh>
    <rPh sb="23" eb="25">
      <t>アンナイ</t>
    </rPh>
    <phoneticPr fontId="23"/>
  </si>
  <si>
    <t>　メールで送付　いただくもの（郵送とは別にデータを送付ください）</t>
    <rPh sb="5" eb="7">
      <t>ソウフ</t>
    </rPh>
    <rPh sb="15" eb="17">
      <t>ユウソウ</t>
    </rPh>
    <rPh sb="19" eb="20">
      <t>ベツ</t>
    </rPh>
    <rPh sb="25" eb="27">
      <t>ソウフ</t>
    </rPh>
    <phoneticPr fontId="23"/>
  </si>
  <si>
    <t>　郵　送　いただくもの②　</t>
    <rPh sb="1" eb="2">
      <t>ユウ</t>
    </rPh>
    <rPh sb="3" eb="4">
      <t>ソウ</t>
    </rPh>
    <phoneticPr fontId="23"/>
  </si>
  <si>
    <t>https://www.hokeniryo.metro.tokyo.lg.jp/kansen/info/kekkaku/kekkaku/hojokin</t>
    <phoneticPr fontId="3"/>
  </si>
  <si>
    <t>本エクセルファイル。下記アドレスに、ファイル名を変更のうえ、送付してください。
あて先アドレス：kekkaku.tokyo.jyushin@section.metro.tokyo.jp
ファイル名：【補助金番号_学校法人〇〇学園】結核補助金（交付）　※補助金番号は半角</t>
    <rPh sb="0" eb="1">
      <t>ホン</t>
    </rPh>
    <rPh sb="10" eb="12">
      <t>カキ</t>
    </rPh>
    <rPh sb="22" eb="23">
      <t>メイ</t>
    </rPh>
    <rPh sb="24" eb="26">
      <t>ヘンコウ</t>
    </rPh>
    <rPh sb="30" eb="32">
      <t>ソウフ</t>
    </rPh>
    <rPh sb="42" eb="43">
      <t>サキ</t>
    </rPh>
    <rPh sb="97" eb="98">
      <t>メイ</t>
    </rPh>
    <rPh sb="126" eb="129">
      <t>ホジョキン</t>
    </rPh>
    <rPh sb="129" eb="131">
      <t>バンゴウ</t>
    </rPh>
    <rPh sb="132" eb="134">
      <t>ハンカク</t>
    </rPh>
    <phoneticPr fontId="23"/>
  </si>
  <si>
    <t>②jGrantsの該当ページから申請（URLは⇒）</t>
    <rPh sb="9" eb="11">
      <t>ガイトウ</t>
    </rPh>
    <rPh sb="16" eb="18">
      <t>シンセイ</t>
    </rPh>
    <phoneticPr fontId="23"/>
  </si>
  <si>
    <t>　jGrants　での申請方法</t>
    <rPh sb="11" eb="13">
      <t>シンセイ</t>
    </rPh>
    <rPh sb="13" eb="15">
      <t>ホウホウ</t>
    </rPh>
    <phoneticPr fontId="23"/>
  </si>
  <si>
    <t>①保健医療局のホームページで
　　申請スケジュール等を確認（URLは⇒）</t>
    <rPh sb="1" eb="3">
      <t>ホケン</t>
    </rPh>
    <rPh sb="3" eb="5">
      <t>イリョウ</t>
    </rPh>
    <rPh sb="5" eb="6">
      <t>キョク</t>
    </rPh>
    <rPh sb="17" eb="19">
      <t>シンセイ</t>
    </rPh>
    <rPh sb="25" eb="26">
      <t>トウ</t>
    </rPh>
    <rPh sb="27" eb="29">
      <t>カクニン</t>
    </rPh>
    <phoneticPr fontId="3"/>
  </si>
  <si>
    <t>　jGrantsの入力ページ内に、様式を添付する欄があります。下記案内に沿って様式を完成いただき、
　このエクセルファイル一式を添付してください。</t>
    <rPh sb="9" eb="11">
      <t>ニュウリョク</t>
    </rPh>
    <rPh sb="14" eb="15">
      <t>ナイ</t>
    </rPh>
    <rPh sb="17" eb="19">
      <t>ヨウシキ</t>
    </rPh>
    <rPh sb="20" eb="22">
      <t>テンプ</t>
    </rPh>
    <rPh sb="24" eb="25">
      <t>ラン</t>
    </rPh>
    <rPh sb="31" eb="33">
      <t>カキ</t>
    </rPh>
    <rPh sb="33" eb="35">
      <t>アンナイ</t>
    </rPh>
    <rPh sb="36" eb="37">
      <t>ソ</t>
    </rPh>
    <rPh sb="39" eb="41">
      <t>ヨウシキ</t>
    </rPh>
    <rPh sb="42" eb="44">
      <t>カンセイ</t>
    </rPh>
    <rPh sb="61" eb="63">
      <t>イッシキ</t>
    </rPh>
    <rPh sb="64" eb="66">
      <t>テンプ</t>
    </rPh>
    <phoneticPr fontId="23"/>
  </si>
  <si>
    <t>　　※年度途中で紙申請に変更はできません。</t>
    <rPh sb="3" eb="5">
      <t>ネンド</t>
    </rPh>
    <rPh sb="5" eb="7">
      <t>トチュウ</t>
    </rPh>
    <rPh sb="8" eb="9">
      <t>カミ</t>
    </rPh>
    <rPh sb="9" eb="11">
      <t>シンセイ</t>
    </rPh>
    <rPh sb="12" eb="14">
      <t>ヘンコウ</t>
    </rPh>
    <phoneticPr fontId="3"/>
  </si>
  <si>
    <t>☜基本情報入力シート右側にチェックいただくと、第６号様式に転記されます。</t>
    <rPh sb="1" eb="7">
      <t>キホンジョウホウニュウリョク</t>
    </rPh>
    <rPh sb="10" eb="12">
      <t>ミギガワ</t>
    </rPh>
    <rPh sb="23" eb="24">
      <t>ダイ</t>
    </rPh>
    <rPh sb="25" eb="26">
      <t>ゴウ</t>
    </rPh>
    <rPh sb="26" eb="28">
      <t>ヨウシキ</t>
    </rPh>
    <rPh sb="29" eb="31">
      <t>テンキ</t>
    </rPh>
    <phoneticPr fontId="3"/>
  </si>
  <si>
    <r>
      <t>（重要）このエクセルの</t>
    </r>
    <r>
      <rPr>
        <b/>
        <sz val="10"/>
        <color theme="1"/>
        <rFont val="Meiryo UI"/>
        <family val="3"/>
        <charset val="128"/>
      </rPr>
      <t>ファイル名を下記形式に変更のうえ</t>
    </r>
    <r>
      <rPr>
        <sz val="10"/>
        <color theme="1"/>
        <rFont val="Meiryo UI"/>
        <family val="3"/>
        <charset val="128"/>
      </rPr>
      <t>、ご提出ください。
　　　　ファイル名：　</t>
    </r>
    <r>
      <rPr>
        <b/>
        <sz val="10"/>
        <color theme="1"/>
        <rFont val="Meiryo UI"/>
        <family val="3"/>
        <charset val="128"/>
      </rPr>
      <t>【補助金番号_学校法人〇〇学園】結核補助金（交付）</t>
    </r>
    <r>
      <rPr>
        <sz val="10"/>
        <color theme="1"/>
        <rFont val="Meiryo UI"/>
        <family val="3"/>
        <charset val="128"/>
      </rPr>
      <t>※補助金番号は半角</t>
    </r>
    <rPh sb="1" eb="3">
      <t>ジュウヨウ</t>
    </rPh>
    <rPh sb="29" eb="31">
      <t>テイシュツ</t>
    </rPh>
    <rPh sb="46" eb="47">
      <t>メイ</t>
    </rPh>
    <rPh sb="75" eb="78">
      <t>ホジョキン</t>
    </rPh>
    <rPh sb="78" eb="80">
      <t>バンゴウ</t>
    </rPh>
    <rPh sb="81" eb="83">
      <t>ハンカク</t>
    </rPh>
    <phoneticPr fontId="23"/>
  </si>
  <si>
    <t>③本事業は、当該年度中に健診の実施から健診相手先への支払いまでが完了するものが補助対象です。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</si>
  <si>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1234567890123</t>
  </si>
  <si>
    <t>新宿区西新宿２－８－１</t>
    <rPh sb="0" eb="3">
      <t>シンジュクク</t>
    </rPh>
    <rPh sb="3" eb="6">
      <t>ニシシンジュク</t>
    </rPh>
    <phoneticPr fontId="3"/>
  </si>
  <si>
    <t>理事長</t>
    <rPh sb="0" eb="3">
      <t>リジチョウ</t>
    </rPh>
    <phoneticPr fontId="3"/>
  </si>
  <si>
    <t>学校法人都庁学園</t>
    <rPh sb="0" eb="2">
      <t>ガッコウ</t>
    </rPh>
    <rPh sb="2" eb="4">
      <t>ホウジン</t>
    </rPh>
    <rPh sb="4" eb="6">
      <t>トチョウ</t>
    </rPh>
    <rPh sb="6" eb="8">
      <t>ガクエン</t>
    </rPh>
    <phoneticPr fontId="3"/>
  </si>
  <si>
    <t>東京　花子</t>
    <rPh sb="0" eb="2">
      <t>トウキョウ</t>
    </rPh>
    <rPh sb="3" eb="5">
      <t>ハナコ</t>
    </rPh>
    <phoneticPr fontId="3"/>
  </si>
  <si>
    <t>感染症対策部</t>
    <rPh sb="0" eb="6">
      <t>カンセンショウタイサクブ</t>
    </rPh>
    <phoneticPr fontId="3"/>
  </si>
  <si>
    <t>03-1111-1111</t>
    <phoneticPr fontId="3"/>
  </si>
  <si>
    <t>hanako@tokyo.jp</t>
    <phoneticPr fontId="3"/>
  </si>
  <si>
    <t>123-4567</t>
    <phoneticPr fontId="3"/>
  </si>
  <si>
    <t>新宿区西新宿１－２－３</t>
    <rPh sb="0" eb="3">
      <t>シンジュクク</t>
    </rPh>
    <rPh sb="3" eb="6">
      <t>ニシシンジュク</t>
    </rPh>
    <phoneticPr fontId="3"/>
  </si>
  <si>
    <t>感染症対策部　東京花子宛</t>
    <rPh sb="0" eb="6">
      <t>カンセンショウタイサクブ</t>
    </rPh>
    <rPh sb="7" eb="9">
      <t>トウキョウ</t>
    </rPh>
    <rPh sb="9" eb="11">
      <t>ハナコ</t>
    </rPh>
    <rPh sb="11" eb="12">
      <t>アテ</t>
    </rPh>
    <phoneticPr fontId="3"/>
  </si>
  <si>
    <t>都庁　太郎</t>
    <rPh sb="0" eb="2">
      <t>とちょう</t>
    </rPh>
    <rPh sb="3" eb="5">
      <t>たろう</t>
    </rPh>
    <phoneticPr fontId="143" type="Hiragana"/>
  </si>
  <si>
    <t>都庁学園新宿校</t>
    <rPh sb="0" eb="2">
      <t>トチョウ</t>
    </rPh>
    <rPh sb="2" eb="4">
      <t>ガクエン</t>
    </rPh>
    <rPh sb="4" eb="6">
      <t>シンジュク</t>
    </rPh>
    <rPh sb="6" eb="7">
      <t>コウ</t>
    </rPh>
    <phoneticPr fontId="3"/>
  </si>
  <si>
    <t>新宿区西新宿1-1</t>
    <rPh sb="0" eb="3">
      <t>シンジュクク</t>
    </rPh>
    <rPh sb="3" eb="6">
      <t>ニシシンジュク</t>
    </rPh>
    <phoneticPr fontId="3"/>
  </si>
  <si>
    <t>都庁学園大学</t>
    <rPh sb="0" eb="2">
      <t>トチョウ</t>
    </rPh>
    <rPh sb="2" eb="4">
      <t>ガクエン</t>
    </rPh>
    <rPh sb="4" eb="6">
      <t>ダイガク</t>
    </rPh>
    <phoneticPr fontId="3"/>
  </si>
  <si>
    <t>新宿区西新宿1-2</t>
    <rPh sb="0" eb="3">
      <t>シンジュクク</t>
    </rPh>
    <rPh sb="3" eb="6">
      <t>ニシシンジュク</t>
    </rPh>
    <phoneticPr fontId="3"/>
  </si>
  <si>
    <t>大学</t>
  </si>
  <si>
    <t>都庁学園大学
R7.6/4～R7.6/5</t>
    <rPh sb="0" eb="2">
      <t>トチョウ</t>
    </rPh>
    <rPh sb="2" eb="4">
      <t>ガクエン</t>
    </rPh>
    <rPh sb="4" eb="6">
      <t>ダイガク</t>
    </rPh>
    <phoneticPr fontId="3"/>
  </si>
  <si>
    <t>都庁学園大学
R7.7/4～R7.7/4</t>
    <rPh sb="0" eb="2">
      <t>トチョウ</t>
    </rPh>
    <rPh sb="2" eb="4">
      <t>ガクエン</t>
    </rPh>
    <rPh sb="4" eb="6">
      <t>ダイガク</t>
    </rPh>
    <phoneticPr fontId="3"/>
  </si>
  <si>
    <t>都庁学園新宿校
R7.9/11～R7.9/13</t>
    <rPh sb="0" eb="2">
      <t>トチョウ</t>
    </rPh>
    <rPh sb="2" eb="4">
      <t>ガクエン</t>
    </rPh>
    <rPh sb="4" eb="6">
      <t>シンジュク</t>
    </rPh>
    <rPh sb="6" eb="7">
      <t>コウ</t>
    </rPh>
    <phoneticPr fontId="3"/>
  </si>
  <si>
    <t>都庁第１２３　号</t>
    <rPh sb="0" eb="2">
      <t>トチョウ</t>
    </rPh>
    <rPh sb="2" eb="3">
      <t>ダイ</t>
    </rPh>
    <rPh sb="7" eb="8">
      <t>ゴウ</t>
    </rPh>
    <phoneticPr fontId="3"/>
  </si>
  <si>
    <t>〇</t>
  </si>
  <si>
    <t>・次年度は電子申請のみの予定ですので、アカウント取得等のご準備をお願いいたします。</t>
    <rPh sb="12" eb="14">
      <t>ヨテイ</t>
    </rPh>
    <rPh sb="24" eb="26">
      <t>シュトク</t>
    </rPh>
    <rPh sb="26" eb="27">
      <t>トウ</t>
    </rPh>
    <rPh sb="29" eb="31">
      <t>ジュンビ</t>
    </rPh>
    <rPh sb="33" eb="3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</si>
</sst>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 numFmtId="183" formatCode="[$-800411]ggge&quot;年&quot;m&quot;月&quot;d&quot;日&quot;;@"/>
  </numFmts>
  <fonts count="1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10"/>
      <color rgb="FFFF0000"/>
      <name val="Meiryo UI"/>
      <family val="3"/>
      <charset val="128"/>
    </font>
    <font>
      <b/>
      <sz val="10"/>
      <name val="Meiryo UI"/>
      <family val="3"/>
      <charset val="128"/>
    </font>
    <font>
      <b/>
      <sz val="16"/>
      <color indexed="81"/>
      <name val="Meiryo UI"/>
      <family val="3"/>
      <charset val="128"/>
    </font>
    <font>
      <b/>
      <sz val="12"/>
      <color indexed="81"/>
      <name val="MS P ゴシック"/>
      <family val="3"/>
      <charset val="128"/>
    </font>
    <font>
      <sz val="9.5"/>
      <name val="游ゴシック"/>
      <family val="3"/>
      <charset val="128"/>
    </font>
    <font>
      <sz val="9.5"/>
      <color rgb="FFFF0000"/>
      <name val="Meiryo UI"/>
      <family val="3"/>
      <charset val="128"/>
    </font>
    <font>
      <u/>
      <sz val="9"/>
      <color theme="10"/>
      <name val="Meiryo UI"/>
      <family val="2"/>
      <charset val="128"/>
    </font>
    <font>
      <u/>
      <sz val="9.5"/>
      <color theme="10"/>
      <name val="Meiryo UI"/>
      <family val="2"/>
      <charset val="128"/>
    </font>
    <font>
      <sz val="6"/>
      <color indexed="10"/>
      <name val="ＭＳ Ｐゴシック"/>
      <family val="3"/>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825">
    <xf numFmtId="0" fontId="0" fillId="0" borderId="0" xfId="0">
      <alignment vertical="center"/>
    </xf>
    <xf numFmtId="0" fontId="5" fillId="0" borderId="0" xfId="0" applyFont="1">
      <alignment vertical="center"/>
    </xf>
    <xf numFmtId="49" fontId="0" fillId="0" borderId="0" xfId="0" applyNumberFormat="1">
      <alignment vertical="center"/>
    </xf>
    <xf numFmtId="49" fontId="0" fillId="0" borderId="0" xfId="0" applyNumberFormat="1" applyAlignment="1">
      <alignment horizontal="left" vertical="center"/>
    </xf>
    <xf numFmtId="0" fontId="0" fillId="0" borderId="0" xfId="0"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49" fontId="4" fillId="0" borderId="0" xfId="0" applyNumberFormat="1" applyFont="1">
      <alignment vertical="center"/>
    </xf>
    <xf numFmtId="49" fontId="4" fillId="0" borderId="0" xfId="0" applyNumberFormat="1" applyFont="1" applyAlignment="1">
      <alignment horizontal="left" vertical="center"/>
    </xf>
    <xf numFmtId="0" fontId="0" fillId="0" borderId="0" xfId="0" applyAlignment="1">
      <alignment horizontal="lef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46" fillId="0" borderId="0" xfId="0" applyFont="1" applyAlignment="1">
      <alignment horizontal="center" vertical="center"/>
    </xf>
    <xf numFmtId="0" fontId="56" fillId="0" borderId="6" xfId="0" applyFont="1" applyBorder="1">
      <alignment vertical="center"/>
    </xf>
    <xf numFmtId="0" fontId="33" fillId="0" borderId="0" xfId="0" applyFont="1" applyAlignment="1">
      <alignment vertical="top"/>
    </xf>
    <xf numFmtId="0" fontId="36" fillId="0" borderId="0" xfId="0" applyFont="1">
      <alignment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21" fillId="0" borderId="0" xfId="2" applyFont="1" applyAlignment="1">
      <alignment vertical="center"/>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38" fontId="36" fillId="5" borderId="3" xfId="1" applyFont="1" applyFill="1" applyBorder="1" applyAlignment="1" applyProtection="1">
      <alignment horizontal="right"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0" fillId="0" borderId="0" xfId="0" applyAlignment="1">
      <alignment horizontal="center" vertical="center" shrinkToFit="1"/>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38" fontId="33" fillId="0" borderId="4" xfId="1" applyFont="1" applyBorder="1" applyProtection="1">
      <alignment vertical="center"/>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38" fontId="37" fillId="0" borderId="0" xfId="1" applyFont="1" applyBorder="1" applyAlignment="1" applyProtection="1">
      <alignment horizontal="left" vertical="top"/>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0" fontId="91" fillId="0" borderId="0" xfId="6" applyAlignment="1">
      <alignment vertical="center" wrapText="1"/>
    </xf>
    <xf numFmtId="0" fontId="114" fillId="0" borderId="0" xfId="7" applyFont="1" applyAlignment="1">
      <alignment horizontal="left" vertical="center"/>
    </xf>
    <xf numFmtId="0" fontId="103" fillId="0" borderId="78" xfId="7" applyFont="1" applyBorder="1" applyAlignment="1">
      <alignment vertical="center" wrapText="1"/>
    </xf>
    <xf numFmtId="0" fontId="103" fillId="13" borderId="1" xfId="7" applyFont="1" applyFill="1" applyBorder="1" applyAlignment="1">
      <alignment horizontal="center" vertical="center" wrapText="1"/>
    </xf>
    <xf numFmtId="0" fontId="103" fillId="13" borderId="4" xfId="7" applyFont="1" applyFill="1" applyBorder="1" applyAlignment="1">
      <alignment vertical="center" wrapText="1"/>
    </xf>
    <xf numFmtId="0" fontId="108" fillId="0" borderId="0" xfId="7" applyFont="1" applyAlignment="1">
      <alignment vertical="center" wrapText="1"/>
    </xf>
    <xf numFmtId="0" fontId="103" fillId="0" borderId="0" xfId="7" applyFont="1" applyAlignment="1" applyProtection="1">
      <alignment horizontal="center" vertical="center"/>
      <protection locked="0"/>
    </xf>
    <xf numFmtId="0" fontId="103" fillId="14" borderId="79" xfId="7" applyFont="1" applyFill="1" applyBorder="1" applyAlignment="1">
      <alignment vertical="center" wrapText="1"/>
    </xf>
    <xf numFmtId="0" fontId="107" fillId="0" borderId="20" xfId="7" applyFont="1" applyBorder="1" applyAlignment="1">
      <alignment horizontal="left"/>
    </xf>
    <xf numFmtId="0" fontId="107" fillId="0" borderId="0" xfId="7" applyFont="1" applyAlignment="1">
      <alignment horizontal="left"/>
    </xf>
    <xf numFmtId="0" fontId="140" fillId="0" borderId="0" xfId="7" applyFont="1" applyAlignment="1">
      <alignment horizontal="left"/>
    </xf>
    <xf numFmtId="0" fontId="103" fillId="14" borderId="23" xfId="7" applyFont="1" applyFill="1" applyBorder="1" applyAlignment="1">
      <alignment horizontal="center" vertical="center" wrapText="1"/>
    </xf>
    <xf numFmtId="0" fontId="141" fillId="0" borderId="57" xfId="6" applyFont="1" applyBorder="1" applyAlignment="1">
      <alignment vertical="center" wrapText="1"/>
    </xf>
    <xf numFmtId="0" fontId="103" fillId="13" borderId="79" xfId="7" applyFont="1" applyFill="1" applyBorder="1" applyAlignment="1">
      <alignment vertical="center" wrapText="1"/>
    </xf>
    <xf numFmtId="0" fontId="103" fillId="0" borderId="112" xfId="7" applyFont="1" applyBorder="1" applyAlignment="1">
      <alignment vertical="center" wrapText="1"/>
    </xf>
    <xf numFmtId="0" fontId="142" fillId="0" borderId="57" xfId="6" applyFont="1" applyBorder="1" applyAlignment="1">
      <alignment vertical="center" wrapText="1"/>
    </xf>
    <xf numFmtId="0" fontId="103" fillId="0" borderId="3" xfId="7" applyFont="1" applyBorder="1" applyAlignment="1" applyProtection="1">
      <alignment horizontal="center" vertical="center"/>
      <protection locked="0"/>
    </xf>
    <xf numFmtId="0" fontId="33" fillId="0" borderId="0" xfId="0" applyFont="1" applyAlignment="1">
      <alignment horizontal="center" vertical="center"/>
    </xf>
    <xf numFmtId="0" fontId="33" fillId="0" borderId="0" xfId="0" applyFont="1" applyAlignment="1">
      <alignment horizontal="left" vertical="center"/>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0" xfId="0" applyFont="1" applyAlignment="1">
      <alignment horizontal="left" vertical="top" wrapText="1"/>
    </xf>
    <xf numFmtId="0" fontId="116" fillId="0" borderId="0" xfId="0" applyFont="1" applyAlignment="1">
      <alignment horizontal="center" vertical="center"/>
    </xf>
    <xf numFmtId="0" fontId="7" fillId="0" borderId="0" xfId="0" applyFo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33" fillId="15" borderId="11" xfId="2" applyFont="1" applyFill="1" applyBorder="1" applyAlignment="1">
      <alignment horizontal="center" vertical="center"/>
    </xf>
    <xf numFmtId="0" fontId="81" fillId="0" borderId="10" xfId="2" applyFont="1" applyBorder="1" applyAlignment="1">
      <alignment horizontal="center" vertical="center"/>
    </xf>
    <xf numFmtId="0" fontId="36" fillId="0" borderId="43"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shrinkToFit="1"/>
    </xf>
    <xf numFmtId="0" fontId="70" fillId="0" borderId="0" xfId="0" applyFont="1" applyAlignment="1">
      <alignment horizontal="left" vertical="center"/>
    </xf>
    <xf numFmtId="0" fontId="81" fillId="0" borderId="10" xfId="2" applyFont="1" applyBorder="1" applyAlignment="1">
      <alignment horizontal="centerContinuous" vertical="center"/>
    </xf>
    <xf numFmtId="0" fontId="36" fillId="0" borderId="43" xfId="0" applyFont="1" applyBorder="1" applyAlignment="1">
      <alignment horizontal="centerContinuous" vertical="center"/>
    </xf>
    <xf numFmtId="0" fontId="5" fillId="0" borderId="9" xfId="0" applyFont="1" applyBorder="1" applyAlignment="1">
      <alignment horizontal="centerContinuous" vertical="center"/>
    </xf>
    <xf numFmtId="0" fontId="57" fillId="5" borderId="22" xfId="0" applyFont="1" applyFill="1" applyBorder="1">
      <alignment vertical="center"/>
    </xf>
    <xf numFmtId="0" fontId="133" fillId="0" borderId="22" xfId="0" applyFont="1" applyBorder="1" applyAlignment="1">
      <alignment horizontal="left" vertical="top" wrapText="1"/>
    </xf>
    <xf numFmtId="0" fontId="33" fillId="15" borderId="11" xfId="2" applyFont="1" applyFill="1" applyBorder="1" applyAlignment="1">
      <alignment horizontal="center" vertical="center" wrapText="1"/>
    </xf>
    <xf numFmtId="0" fontId="57" fillId="5" borderId="21" xfId="0" applyFont="1" applyFill="1" applyBorder="1">
      <alignment vertical="center"/>
    </xf>
    <xf numFmtId="0" fontId="46" fillId="0" borderId="21" xfId="0" applyFont="1" applyBorder="1" applyAlignment="1">
      <alignment horizontal="left" vertical="center" wrapText="1"/>
    </xf>
    <xf numFmtId="0" fontId="84" fillId="0" borderId="0" xfId="0" applyFont="1">
      <alignment vertical="center"/>
    </xf>
    <xf numFmtId="0" fontId="18" fillId="0" borderId="0" xfId="0" applyFont="1">
      <alignment vertical="center"/>
    </xf>
    <xf numFmtId="49" fontId="80" fillId="0" borderId="0" xfId="0" applyNumberFormat="1" applyFont="1" applyAlignment="1">
      <alignment horizontal="center" vertical="center" shrinkToFit="1"/>
    </xf>
    <xf numFmtId="0" fontId="134" fillId="0" borderId="21" xfId="0" applyFont="1" applyBorder="1" applyAlignment="1">
      <alignment horizontal="left" vertical="center" wrapText="1"/>
    </xf>
    <xf numFmtId="0" fontId="80" fillId="0" borderId="0" xfId="0" applyFont="1" applyAlignment="1">
      <alignment horizontal="center" vertical="center" shrinkToFit="1"/>
    </xf>
    <xf numFmtId="0" fontId="71" fillId="0" borderId="21" xfId="0" applyFont="1" applyBorder="1" applyAlignment="1">
      <alignment horizontal="left" vertical="center" wrapText="1"/>
    </xf>
    <xf numFmtId="0" fontId="37" fillId="5" borderId="11" xfId="2" applyFont="1" applyFill="1" applyBorder="1" applyAlignment="1">
      <alignment horizontal="center" vertical="center" wrapText="1"/>
    </xf>
    <xf numFmtId="0" fontId="10" fillId="0" borderId="0" xfId="0" applyFont="1" applyAlignment="1">
      <alignment horizontal="left" vertical="center" wrapText="1"/>
    </xf>
    <xf numFmtId="0" fontId="57" fillId="5" borderId="59" xfId="0" applyFont="1" applyFill="1" applyBorder="1">
      <alignment vertical="center"/>
    </xf>
    <xf numFmtId="0" fontId="71" fillId="0" borderId="69" xfId="0" applyFont="1" applyBorder="1" applyAlignment="1">
      <alignment horizontal="left" vertical="center" wrapText="1"/>
    </xf>
    <xf numFmtId="0" fontId="37" fillId="5" borderId="10" xfId="2" applyFont="1" applyFill="1" applyBorder="1" applyAlignment="1">
      <alignment horizontal="center" vertical="center"/>
    </xf>
    <xf numFmtId="0" fontId="10" fillId="5" borderId="11" xfId="0" applyFont="1" applyFill="1" applyBorder="1" applyAlignment="1">
      <alignment horizontal="center" vertical="center" shrinkToFit="1"/>
    </xf>
    <xf numFmtId="0" fontId="10" fillId="0" borderId="0" xfId="0" applyFont="1" applyAlignment="1">
      <alignment horizontal="center" vertical="center"/>
    </xf>
    <xf numFmtId="0" fontId="55" fillId="0" borderId="14" xfId="0" applyFont="1" applyBorder="1">
      <alignment vertical="center"/>
    </xf>
    <xf numFmtId="0" fontId="85" fillId="0" borderId="14" xfId="0" applyFont="1" applyBorder="1" applyAlignment="1">
      <alignment horizontal="left" vertical="center" wrapText="1"/>
    </xf>
    <xf numFmtId="0" fontId="56" fillId="16" borderId="11" xfId="2" applyFont="1" applyFill="1" applyBorder="1" applyAlignment="1">
      <alignment horizontal="center" vertical="center" wrapText="1"/>
    </xf>
    <xf numFmtId="0" fontId="69" fillId="0" borderId="0" xfId="2" applyFont="1" applyAlignment="1">
      <alignment vertical="center"/>
    </xf>
    <xf numFmtId="0" fontId="7" fillId="0" borderId="0" xfId="0" applyFont="1" applyAlignment="1">
      <alignment vertical="center" shrinkToFit="1"/>
    </xf>
    <xf numFmtId="0" fontId="71" fillId="0" borderId="22" xfId="0" applyFont="1" applyBorder="1" applyAlignment="1">
      <alignment horizontal="left" vertical="center" wrapText="1"/>
    </xf>
    <xf numFmtId="0" fontId="33" fillId="15" borderId="11" xfId="0" applyFont="1" applyFill="1" applyBorder="1" applyAlignment="1">
      <alignment horizontal="center" vertical="center" wrapText="1"/>
    </xf>
    <xf numFmtId="0" fontId="132" fillId="5" borderId="10" xfId="0" applyFont="1" applyFill="1" applyBorder="1" applyAlignment="1">
      <alignment horizontal="left" vertical="center"/>
    </xf>
    <xf numFmtId="0" fontId="33" fillId="15" borderId="11" xfId="0" applyFont="1" applyFill="1" applyBorder="1" applyAlignment="1">
      <alignment horizontal="center" vertical="center"/>
    </xf>
    <xf numFmtId="0" fontId="33" fillId="5" borderId="11" xfId="0" applyFont="1" applyFill="1" applyBorder="1" applyAlignment="1">
      <alignment horizontal="left" vertical="center"/>
    </xf>
    <xf numFmtId="0" fontId="33" fillId="5" borderId="10" xfId="0" applyFont="1" applyFill="1" applyBorder="1" applyAlignment="1">
      <alignment horizontal="left" vertical="center"/>
    </xf>
    <xf numFmtId="0" fontId="91" fillId="5" borderId="11" xfId="6" applyFill="1" applyBorder="1" applyAlignment="1" applyProtection="1">
      <alignment horizontal="left" vertical="center"/>
    </xf>
    <xf numFmtId="180" fontId="33" fillId="5" borderId="10" xfId="0" applyNumberFormat="1" applyFont="1" applyFill="1" applyBorder="1" applyAlignment="1">
      <alignment horizontal="center" vertical="center"/>
    </xf>
    <xf numFmtId="0" fontId="71" fillId="0" borderId="59" xfId="0" applyFont="1" applyBorder="1" applyAlignment="1">
      <alignment horizontal="left" vertical="center" wrapText="1"/>
    </xf>
    <xf numFmtId="0" fontId="37" fillId="5" borderId="11" xfId="0" applyFont="1" applyFill="1" applyBorder="1" applyAlignment="1">
      <alignment horizontal="center" vertical="center"/>
    </xf>
    <xf numFmtId="0" fontId="33" fillId="0" borderId="0" xfId="0" applyFont="1" applyAlignment="1">
      <alignment horizontal="right" vertical="center"/>
    </xf>
    <xf numFmtId="0" fontId="125" fillId="0" borderId="0" xfId="0" applyFont="1">
      <alignment vertical="center"/>
    </xf>
    <xf numFmtId="0" fontId="33" fillId="0" borderId="0" xfId="0" applyFont="1" applyAlignment="1">
      <alignment vertical="center" wrapText="1"/>
    </xf>
    <xf numFmtId="0" fontId="25" fillId="0" borderId="0" xfId="0" applyFont="1">
      <alignment vertical="center"/>
    </xf>
    <xf numFmtId="0" fontId="57" fillId="0" borderId="0" xfId="0" applyFont="1">
      <alignment vertical="center"/>
    </xf>
    <xf numFmtId="14" fontId="18" fillId="0" borderId="0" xfId="0" applyNumberFormat="1" applyFont="1">
      <alignment vertical="center"/>
    </xf>
    <xf numFmtId="0" fontId="121" fillId="0" borderId="0" xfId="0" applyFont="1">
      <alignment vertical="center"/>
    </xf>
    <xf numFmtId="0" fontId="17" fillId="0" borderId="0" xfId="0" applyFont="1">
      <alignment vertical="center"/>
    </xf>
    <xf numFmtId="0" fontId="53" fillId="0" borderId="0" xfId="0" applyFont="1">
      <alignment vertical="center"/>
    </xf>
    <xf numFmtId="0" fontId="120" fillId="0" borderId="0" xfId="0" applyFont="1">
      <alignment vertical="center"/>
    </xf>
    <xf numFmtId="0" fontId="19" fillId="0" borderId="0" xfId="0" applyFont="1">
      <alignment vertical="center"/>
    </xf>
    <xf numFmtId="0" fontId="21"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51" fillId="0" borderId="0" xfId="0" applyFont="1">
      <alignment vertical="center"/>
    </xf>
    <xf numFmtId="0" fontId="52" fillId="0" borderId="0" xfId="0" applyFont="1">
      <alignment vertical="center"/>
    </xf>
    <xf numFmtId="0" fontId="18" fillId="0" borderId="0" xfId="0" applyFont="1" applyAlignment="1">
      <alignment vertical="center" wrapText="1"/>
    </xf>
    <xf numFmtId="0" fontId="34" fillId="0" borderId="0" xfId="0" applyFont="1" applyAlignment="1">
      <alignment vertical="top"/>
    </xf>
    <xf numFmtId="0" fontId="47" fillId="0" borderId="82" xfId="0" applyFont="1" applyBorder="1" applyAlignment="1">
      <alignment horizontal="centerContinuous" vertical="center"/>
    </xf>
    <xf numFmtId="0" fontId="47" fillId="0" borderId="83" xfId="0" applyFont="1" applyBorder="1" applyAlignment="1">
      <alignment horizontal="centerContinuous" vertical="center"/>
    </xf>
    <xf numFmtId="0" fontId="46" fillId="0" borderId="83" xfId="0" applyFont="1" applyBorder="1">
      <alignment vertical="center"/>
    </xf>
    <xf numFmtId="0" fontId="33" fillId="0" borderId="83" xfId="0" applyFont="1" applyBorder="1">
      <alignment vertical="center"/>
    </xf>
    <xf numFmtId="0" fontId="18" fillId="0" borderId="84" xfId="0" applyFont="1" applyBorder="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46" fillId="0" borderId="85" xfId="0" applyFont="1" applyBorder="1" applyAlignment="1">
      <alignment horizontal="centerContinuous" vertical="center"/>
    </xf>
    <xf numFmtId="0" fontId="46" fillId="0" borderId="0" xfId="0" applyFont="1" applyAlignment="1">
      <alignment horizontal="centerContinuous" vertical="center"/>
    </xf>
    <xf numFmtId="0" fontId="18" fillId="0" borderId="86" xfId="0" applyFont="1" applyBorder="1">
      <alignment vertical="center"/>
    </xf>
    <xf numFmtId="0" fontId="46" fillId="0" borderId="87"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8" xfId="0" applyFont="1" applyBorder="1">
      <alignment vertical="center"/>
    </xf>
    <xf numFmtId="0" fontId="46" fillId="0" borderId="89" xfId="0" applyFont="1" applyBorder="1" applyAlignment="1">
      <alignment horizontal="centerContinuous"/>
    </xf>
    <xf numFmtId="0" fontId="46" fillId="0" borderId="90" xfId="0" applyFont="1" applyBorder="1" applyAlignment="1">
      <alignment horizontal="centerContinuous"/>
    </xf>
    <xf numFmtId="0" fontId="33"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0" fontId="46" fillId="0" borderId="94" xfId="0" applyFont="1" applyBorder="1" applyAlignment="1">
      <alignment horizontal="centerContinuous" vertical="center"/>
    </xf>
    <xf numFmtId="0" fontId="46" fillId="0" borderId="95" xfId="0" applyFont="1" applyBorder="1" applyAlignment="1">
      <alignment horizontal="centerContinuous" vertical="center"/>
    </xf>
    <xf numFmtId="0" fontId="34" fillId="0" borderId="0" xfId="0" applyFont="1" applyAlignment="1">
      <alignment horizontal="center" vertical="center"/>
    </xf>
    <xf numFmtId="0" fontId="33" fillId="0" borderId="0" xfId="0" applyFont="1" applyAlignment="1">
      <alignment horizontal="right"/>
    </xf>
    <xf numFmtId="0" fontId="59" fillId="0" borderId="0" xfId="0" applyFont="1" applyAlignment="1">
      <alignment horizontal="centerContinuous"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7" fillId="3" borderId="99" xfId="0" applyFont="1" applyFill="1" applyBorder="1" applyAlignment="1">
      <alignment horizontal="centerContinuous" vertical="center"/>
    </xf>
    <xf numFmtId="0" fontId="127" fillId="3" borderId="103" xfId="0" applyFont="1" applyFill="1" applyBorder="1" applyAlignment="1">
      <alignment horizontal="centerContinuous" vertical="center"/>
    </xf>
    <xf numFmtId="0" fontId="126" fillId="3" borderId="103" xfId="0" applyFont="1" applyFill="1" applyBorder="1" applyAlignment="1">
      <alignment horizontal="centerContinuous" vertical="center"/>
    </xf>
    <xf numFmtId="0" fontId="47" fillId="11" borderId="1" xfId="0" applyFont="1" applyFill="1" applyBorder="1" applyAlignment="1">
      <alignment horizontal="right"/>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46" fillId="11" borderId="102" xfId="0" applyFont="1" applyFill="1" applyBorder="1" applyAlignment="1">
      <alignment horizontal="center" vertical="center"/>
    </xf>
    <xf numFmtId="0" fontId="46" fillId="11" borderId="105" xfId="0" applyFont="1" applyFill="1" applyBorder="1" applyAlignment="1">
      <alignment horizontal="centerContinuous" vertical="center"/>
    </xf>
    <xf numFmtId="0" fontId="33" fillId="11" borderId="106" xfId="0" applyFont="1" applyFill="1" applyBorder="1" applyAlignment="1">
      <alignment horizontal="centerContinuous" vertical="center"/>
    </xf>
    <xf numFmtId="0" fontId="46" fillId="11" borderId="8" xfId="0" applyFont="1" applyFill="1" applyBorder="1" applyAlignment="1">
      <alignment horizontal="right"/>
    </xf>
    <xf numFmtId="0" fontId="46" fillId="11" borderId="3"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0" borderId="3" xfId="0" applyFont="1" applyBorder="1" applyAlignment="1">
      <alignment horizontal="center" vertical="center"/>
    </xf>
    <xf numFmtId="0" fontId="34" fillId="5" borderId="3" xfId="0" applyFont="1" applyFill="1" applyBorder="1" applyAlignment="1">
      <alignment horizontal="center" vertical="center"/>
    </xf>
    <xf numFmtId="0" fontId="46" fillId="5" borderId="3" xfId="0" applyFont="1" applyFill="1" applyBorder="1" applyAlignment="1">
      <alignment horizontal="left" vertical="center" wrapText="1"/>
    </xf>
    <xf numFmtId="0" fontId="46" fillId="5" borderId="7" xfId="0" applyFont="1" applyFill="1" applyBorder="1" applyAlignment="1">
      <alignment horizontal="left" vertical="center" wrapText="1"/>
    </xf>
    <xf numFmtId="0" fontId="34" fillId="3" borderId="100" xfId="0" applyFont="1" applyFill="1" applyBorder="1" applyAlignment="1">
      <alignment horizontal="center" vertical="center"/>
    </xf>
    <xf numFmtId="0" fontId="34" fillId="3" borderId="12" xfId="0" applyFont="1" applyFill="1" applyBorder="1" applyAlignment="1">
      <alignment horizontal="center" vertical="center"/>
    </xf>
    <xf numFmtId="0" fontId="47" fillId="0" borderId="101" xfId="0" applyFont="1" applyBorder="1" applyAlignment="1">
      <alignment horizontal="center" vertical="center"/>
    </xf>
    <xf numFmtId="0" fontId="46" fillId="5" borderId="8" xfId="0" applyFont="1" applyFill="1" applyBorder="1" applyAlignment="1">
      <alignment horizontal="center" vertical="center"/>
    </xf>
    <xf numFmtId="0" fontId="46" fillId="5" borderId="11" xfId="0" applyFont="1" applyFill="1" applyBorder="1">
      <alignment vertical="center"/>
    </xf>
    <xf numFmtId="0" fontId="46" fillId="5" borderId="3" xfId="0" applyFont="1" applyFill="1" applyBorder="1" applyAlignment="1">
      <alignment horizontal="center" vertical="center"/>
    </xf>
    <xf numFmtId="0" fontId="46" fillId="5" borderId="3" xfId="0" applyFont="1" applyFill="1" applyBorder="1">
      <alignment vertical="center"/>
    </xf>
    <xf numFmtId="181" fontId="46" fillId="5" borderId="3" xfId="0" applyNumberFormat="1" applyFont="1" applyFill="1" applyBorder="1" applyAlignment="1">
      <alignment horizontal="center" vertical="center"/>
    </xf>
    <xf numFmtId="0" fontId="34" fillId="0" borderId="3" xfId="0" applyFont="1" applyBorder="1" applyAlignment="1">
      <alignment horizontal="center" vertical="center"/>
    </xf>
    <xf numFmtId="179" fontId="46" fillId="5" borderId="3" xfId="0" applyNumberFormat="1" applyFont="1" applyFill="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lignment horizontal="center" vertical="center"/>
    </xf>
    <xf numFmtId="0" fontId="34" fillId="3" borderId="43" xfId="0" applyFont="1" applyFill="1" applyBorder="1" applyAlignment="1">
      <alignment horizontal="center" vertical="center"/>
    </xf>
    <xf numFmtId="0" fontId="46" fillId="5" borderId="9" xfId="0" applyFont="1" applyFill="1" applyBorder="1" applyAlignment="1">
      <alignment horizontal="center" vertical="center"/>
    </xf>
    <xf numFmtId="0" fontId="46" fillId="5" borderId="11" xfId="0" applyFont="1" applyFill="1" applyBorder="1" applyAlignment="1">
      <alignment horizontal="center" vertical="center"/>
    </xf>
    <xf numFmtId="181" fontId="46" fillId="5" borderId="11" xfId="0" applyNumberFormat="1" applyFont="1" applyFill="1" applyBorder="1" applyAlignment="1">
      <alignment horizontal="center" vertical="center"/>
    </xf>
    <xf numFmtId="0" fontId="34" fillId="0" borderId="11" xfId="0" applyFont="1" applyBorder="1" applyAlignment="1">
      <alignment horizontal="center" vertical="center"/>
    </xf>
    <xf numFmtId="179" fontId="46" fillId="5" borderId="11" xfId="0" applyNumberFormat="1" applyFont="1" applyFill="1" applyBorder="1" applyAlignment="1">
      <alignment horizontal="center" vertical="center"/>
    </xf>
    <xf numFmtId="183" fontId="46" fillId="5" borderId="11" xfId="0" applyNumberFormat="1" applyFont="1" applyFill="1" applyBorder="1" applyAlignment="1">
      <alignment horizontal="center" vertical="center"/>
    </xf>
    <xf numFmtId="0" fontId="46" fillId="5" borderId="10" xfId="0" applyFont="1" applyFill="1" applyBorder="1" applyAlignment="1">
      <alignment horizontal="left" vertical="top" wrapText="1"/>
    </xf>
    <xf numFmtId="0" fontId="34" fillId="3" borderId="104" xfId="0" applyFont="1" applyFill="1" applyBorder="1" applyAlignment="1">
      <alignment horizontal="center" vertical="center"/>
    </xf>
    <xf numFmtId="0" fontId="33" fillId="0" borderId="0" xfId="0" applyFont="1" applyAlignment="1">
      <alignment horizontal="left"/>
    </xf>
    <xf numFmtId="0" fontId="126" fillId="0" borderId="0" xfId="0" applyFont="1" applyAlignment="1">
      <alignment horizontal="left" vertical="top"/>
    </xf>
    <xf numFmtId="0" fontId="126" fillId="0" borderId="0" xfId="0" applyFont="1" applyAlignment="1">
      <alignment horizontal="left" vertical="center"/>
    </xf>
    <xf numFmtId="181" fontId="33" fillId="0" borderId="0" xfId="0" applyNumberFormat="1" applyFont="1">
      <alignment vertical="center"/>
    </xf>
    <xf numFmtId="179" fontId="33" fillId="0" borderId="0" xfId="0" applyNumberFormat="1" applyFont="1">
      <alignment vertical="center"/>
    </xf>
    <xf numFmtId="0" fontId="33" fillId="5" borderId="10" xfId="0" applyFont="1" applyFill="1" applyBorder="1" applyAlignment="1">
      <alignment horizontal="left" vertical="top" wrapText="1"/>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0" fontId="35" fillId="0" borderId="97" xfId="0" applyFont="1" applyBorder="1" applyAlignment="1">
      <alignment horizontal="right" wrapText="1"/>
    </xf>
    <xf numFmtId="0" fontId="33" fillId="0" borderId="0" xfId="0" applyFont="1" applyAlignment="1">
      <alignment horizontal="right" wrapText="1"/>
    </xf>
    <xf numFmtId="0" fontId="126" fillId="0" borderId="0" xfId="0" applyFont="1" applyAlignment="1">
      <alignment horizontal="center" vertical="center"/>
    </xf>
    <xf numFmtId="181" fontId="126" fillId="0" borderId="0" xfId="0" applyNumberFormat="1" applyFont="1" applyAlignment="1">
      <alignment horizontal="left"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34" fillId="5" borderId="3" xfId="0" applyFont="1" applyFill="1" applyBorder="1" applyAlignment="1">
      <alignment horizontal="left" vertical="center" wrapText="1"/>
    </xf>
    <xf numFmtId="0" fontId="34" fillId="5" borderId="7"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xf>
    <xf numFmtId="0" fontId="12" fillId="0" borderId="0" xfId="0" applyFont="1">
      <alignment vertical="center"/>
    </xf>
    <xf numFmtId="0" fontId="33" fillId="0" borderId="0" xfId="0" applyFont="1" applyAlignment="1">
      <alignment horizontal="center" vertical="center" shrinkToFit="1"/>
    </xf>
    <xf numFmtId="0" fontId="42" fillId="0" borderId="0" xfId="0" applyFont="1">
      <alignment vertical="center"/>
    </xf>
    <xf numFmtId="38" fontId="36" fillId="5" borderId="3" xfId="1" applyFont="1" applyFill="1" applyBorder="1" applyAlignment="1" applyProtection="1">
      <alignment horizontal="right" vertical="center"/>
    </xf>
    <xf numFmtId="0" fontId="30"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top"/>
    </xf>
    <xf numFmtId="0" fontId="15" fillId="0" borderId="0" xfId="0" applyFont="1">
      <alignment vertical="center"/>
    </xf>
    <xf numFmtId="0" fontId="16" fillId="0" borderId="0" xfId="0" applyFont="1" applyAlignment="1">
      <alignment horizontal="right" vertical="center"/>
    </xf>
    <xf numFmtId="0" fontId="36" fillId="0" borderId="4" xfId="0" applyFont="1" applyBorder="1" applyAlignment="1">
      <alignment horizontal="right" vertical="center"/>
    </xf>
    <xf numFmtId="0" fontId="46" fillId="5" borderId="6" xfId="0" applyFont="1" applyFill="1" applyBorder="1" applyAlignment="1">
      <alignment horizontal="left" vertical="top" wrapText="1"/>
    </xf>
    <xf numFmtId="0" fontId="46" fillId="5" borderId="13" xfId="0" applyFont="1" applyFill="1" applyBorder="1" applyAlignment="1">
      <alignment horizontal="left" vertical="top" wrapText="1"/>
    </xf>
    <xf numFmtId="0" fontId="46" fillId="5" borderId="13" xfId="0" applyFont="1" applyFill="1" applyBorder="1" applyAlignment="1">
      <alignment vertical="center" wrapText="1"/>
    </xf>
    <xf numFmtId="0" fontId="46" fillId="5" borderId="21" xfId="0" applyFont="1" applyFill="1" applyBorder="1" applyAlignment="1">
      <alignment vertical="center" wrapText="1"/>
    </xf>
    <xf numFmtId="0" fontId="46" fillId="5" borderId="59" xfId="0" applyFont="1" applyFill="1" applyBorder="1" applyAlignment="1">
      <alignment vertical="center" wrapText="1"/>
    </xf>
    <xf numFmtId="0" fontId="33" fillId="0" borderId="15" xfId="0" applyFont="1" applyBorder="1">
      <alignment vertical="center"/>
    </xf>
    <xf numFmtId="0" fontId="33" fillId="0" borderId="0" xfId="0" applyFont="1" applyAlignment="1">
      <alignment horizontal="left" vertical="top"/>
    </xf>
    <xf numFmtId="38" fontId="36" fillId="5" borderId="54" xfId="1" applyFont="1" applyFill="1" applyBorder="1" applyAlignment="1" applyProtection="1">
      <alignment vertical="center"/>
    </xf>
    <xf numFmtId="0" fontId="11"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8" fillId="0" borderId="0" xfId="0" applyFont="1">
      <alignment vertical="center"/>
    </xf>
    <xf numFmtId="38" fontId="0" fillId="0" borderId="0" xfId="0" applyNumberFormat="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7" fillId="0" borderId="5" xfId="0" applyFont="1" applyBorder="1" applyAlignment="1">
      <alignment horizontal="center"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22" xfId="0" applyFont="1" applyBorder="1" applyAlignment="1">
      <alignment horizontal="left" vertical="center"/>
    </xf>
    <xf numFmtId="0" fontId="34" fillId="0" borderId="5" xfId="0" applyFont="1" applyBorder="1" applyAlignment="1">
      <alignment horizontal="right" vertical="top"/>
    </xf>
    <xf numFmtId="0" fontId="36" fillId="5" borderId="21" xfId="0" applyFont="1" applyFill="1" applyBorder="1">
      <alignment vertical="center"/>
    </xf>
    <xf numFmtId="0" fontId="33" fillId="0" borderId="55" xfId="0" applyFont="1" applyBorder="1">
      <alignment vertical="center"/>
    </xf>
    <xf numFmtId="38" fontId="36" fillId="5" borderId="13" xfId="1" applyFont="1" applyFill="1" applyBorder="1" applyAlignment="1" applyProtection="1">
      <alignment horizontal="right" vertical="center"/>
    </xf>
    <xf numFmtId="0" fontId="36" fillId="5" borderId="62" xfId="0" applyFont="1" applyFill="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xf>
    <xf numFmtId="0" fontId="36" fillId="0" borderId="3" xfId="0" applyFont="1" applyBorder="1" applyAlignment="1">
      <alignment horizontal="right" vertical="center"/>
    </xf>
    <xf numFmtId="0" fontId="79" fillId="0" borderId="8" xfId="0" applyFont="1" applyBorder="1" applyAlignment="1">
      <alignment horizontal="center" vertical="center"/>
    </xf>
    <xf numFmtId="38" fontId="83" fillId="0" borderId="0" xfId="0" applyNumberFormat="1" applyFont="1" applyAlignment="1">
      <alignment horizontal="right" vertical="top"/>
    </xf>
    <xf numFmtId="179" fontId="10" fillId="0" borderId="0" xfId="0" applyNumberFormat="1" applyFont="1" applyAlignment="1">
      <alignment horizontal="left" vertical="center" shrinkToFit="1"/>
    </xf>
    <xf numFmtId="0" fontId="139" fillId="0" borderId="0" xfId="0" applyFont="1" applyAlignment="1">
      <alignment horizontal="left" vertical="center" wrapText="1"/>
    </xf>
    <xf numFmtId="0" fontId="37" fillId="0" borderId="0" xfId="0" applyFont="1" applyAlignment="1">
      <alignment horizontal="left" vertical="center" wrapText="1"/>
    </xf>
    <xf numFmtId="0" fontId="41" fillId="0" borderId="0" xfId="0" applyFont="1" applyAlignment="1">
      <alignment horizontal="center" vertical="center"/>
    </xf>
    <xf numFmtId="0" fontId="103" fillId="18" borderId="81" xfId="7" applyFont="1" applyFill="1" applyBorder="1" applyAlignment="1">
      <alignment vertical="center" wrapText="1"/>
    </xf>
    <xf numFmtId="0" fontId="103" fillId="18" borderId="55" xfId="7" applyFont="1" applyFill="1" applyBorder="1" applyAlignment="1">
      <alignment vertical="center" wrapText="1"/>
    </xf>
    <xf numFmtId="0" fontId="103" fillId="0" borderId="81" xfId="7" applyFont="1" applyBorder="1" applyAlignment="1">
      <alignment vertical="center" wrapText="1"/>
    </xf>
    <xf numFmtId="0" fontId="103" fillId="0" borderId="55" xfId="7" applyFont="1" applyBorder="1" applyAlignment="1">
      <alignment vertical="center" wrapText="1"/>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35" fillId="0" borderId="77" xfId="7" applyFont="1" applyBorder="1" applyAlignment="1">
      <alignment horizontal="center"/>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14" borderId="6" xfId="7" applyFont="1" applyFill="1" applyBorder="1" applyAlignment="1">
      <alignment horizontal="left" vertical="center" wrapText="1" shrinkToFit="1"/>
    </xf>
    <xf numFmtId="0" fontId="103" fillId="14" borderId="14" xfId="7" applyFont="1" applyFill="1" applyBorder="1" applyAlignment="1">
      <alignment horizontal="left" vertical="center" wrapText="1" shrinkToFit="1"/>
    </xf>
    <xf numFmtId="0" fontId="103" fillId="14" borderId="5" xfId="7" applyFont="1" applyFill="1" applyBorder="1" applyAlignment="1">
      <alignment horizontal="left" vertical="center" wrapText="1"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10" fillId="0" borderId="81"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03" fillId="14" borderId="6" xfId="7" applyFont="1" applyFill="1" applyBorder="1" applyAlignment="1">
      <alignment horizontal="left" vertical="center"/>
    </xf>
    <xf numFmtId="0" fontId="103" fillId="14" borderId="14" xfId="7" applyFont="1" applyFill="1" applyBorder="1" applyAlignment="1">
      <alignment horizontal="left" vertical="center"/>
    </xf>
    <xf numFmtId="0" fontId="103" fillId="14" borderId="5" xfId="7" applyFont="1" applyFill="1" applyBorder="1" applyAlignment="1">
      <alignment horizontal="left" vertical="center"/>
    </xf>
    <xf numFmtId="0" fontId="108" fillId="0" borderId="78" xfId="7" applyFont="1" applyBorder="1" applyAlignment="1">
      <alignment vertical="center" wrapText="1"/>
    </xf>
    <xf numFmtId="0" fontId="107" fillId="0" borderId="77" xfId="7" applyFont="1" applyBorder="1" applyAlignment="1">
      <alignment horizontal="left"/>
    </xf>
    <xf numFmtId="0" fontId="107" fillId="0" borderId="20" xfId="7" applyFont="1" applyBorder="1" applyAlignment="1">
      <alignment horizontal="left"/>
    </xf>
    <xf numFmtId="0" fontId="103" fillId="13" borderId="6" xfId="7" applyFont="1" applyFill="1" applyBorder="1" applyAlignment="1">
      <alignment horizontal="left" vertical="center" wrapText="1" shrinkToFit="1"/>
    </xf>
    <xf numFmtId="0" fontId="103" fillId="13" borderId="14" xfId="7" applyFont="1" applyFill="1" applyBorder="1" applyAlignment="1">
      <alignment horizontal="left" vertical="center" shrinkToFit="1"/>
    </xf>
    <xf numFmtId="0" fontId="103" fillId="13" borderId="5" xfId="7" applyFont="1" applyFill="1" applyBorder="1" applyAlignment="1">
      <alignment horizontal="left" vertical="center" shrinkToFit="1"/>
    </xf>
    <xf numFmtId="0" fontId="78" fillId="0" borderId="0" xfId="0" applyFont="1" applyAlignment="1">
      <alignment horizontal="center" vertical="center" wrapText="1"/>
    </xf>
    <xf numFmtId="178" fontId="119" fillId="0" borderId="10" xfId="5" applyNumberFormat="1" applyFont="1" applyFill="1" applyBorder="1" applyAlignment="1" applyProtection="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118" fillId="0" borderId="14" xfId="0" applyFont="1" applyBorder="1" applyAlignment="1">
      <alignment vertical="center" shrinkToFit="1"/>
    </xf>
    <xf numFmtId="0" fontId="37" fillId="5" borderId="10"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shrinkToFit="1"/>
    </xf>
    <xf numFmtId="0" fontId="10" fillId="5" borderId="9" xfId="0" applyFont="1" applyFill="1" applyBorder="1" applyAlignment="1">
      <alignment horizontal="left" vertical="center" wrapText="1" shrinkToFit="1"/>
    </xf>
    <xf numFmtId="0" fontId="117" fillId="0" borderId="14" xfId="0" applyFont="1" applyBorder="1" applyAlignment="1">
      <alignment horizontal="left" vertical="center" shrinkToFit="1"/>
    </xf>
    <xf numFmtId="0" fontId="37" fillId="5" borderId="10" xfId="2" applyFont="1" applyFill="1" applyBorder="1" applyAlignment="1">
      <alignment horizontal="left" vertical="center" wrapText="1"/>
    </xf>
    <xf numFmtId="0" fontId="81" fillId="5" borderId="10" xfId="2" applyFont="1" applyFill="1" applyBorder="1" applyAlignment="1">
      <alignment horizontal="center" vertical="center" shrinkToFit="1"/>
    </xf>
    <xf numFmtId="0" fontId="5" fillId="5" borderId="43"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49" fontId="79" fillId="5" borderId="10" xfId="2" applyNumberFormat="1" applyFont="1" applyFill="1" applyBorder="1" applyAlignment="1">
      <alignment horizontal="center" vertical="center" shrinkToFit="1"/>
    </xf>
    <xf numFmtId="49" fontId="80" fillId="5" borderId="43" xfId="0" applyNumberFormat="1" applyFont="1" applyFill="1" applyBorder="1" applyAlignment="1">
      <alignment horizontal="center" vertical="center" shrinkToFit="1"/>
    </xf>
    <xf numFmtId="49" fontId="80" fillId="5" borderId="9" xfId="0" applyNumberFormat="1" applyFont="1" applyFill="1" applyBorder="1" applyAlignment="1">
      <alignment horizontal="center" vertical="center" shrinkToFit="1"/>
    </xf>
    <xf numFmtId="0" fontId="79" fillId="5" borderId="10" xfId="2" applyFont="1" applyFill="1" applyBorder="1" applyAlignment="1">
      <alignment horizontal="center" vertical="center" shrinkToFit="1"/>
    </xf>
    <xf numFmtId="0" fontId="80" fillId="5" borderId="43" xfId="0" applyFont="1" applyFill="1" applyBorder="1" applyAlignment="1">
      <alignment horizontal="center" vertical="center" shrinkToFit="1"/>
    </xf>
    <xf numFmtId="0" fontId="80" fillId="5" borderId="9" xfId="0" applyFont="1" applyFill="1" applyBorder="1" applyAlignment="1">
      <alignment horizontal="center" vertical="center" shrinkToFit="1"/>
    </xf>
    <xf numFmtId="180" fontId="33" fillId="0" borderId="90" xfId="0" applyNumberFormat="1" applyFont="1" applyBorder="1" applyAlignment="1">
      <alignment horizontal="center" shrinkToFit="1"/>
    </xf>
    <xf numFmtId="180" fontId="0" fillId="0" borderId="90"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3"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8" xfId="0" applyBorder="1" applyAlignment="1">
      <alignment horizontal="left" vertical="top" wrapText="1" shrinkToFit="1"/>
    </xf>
    <xf numFmtId="0" fontId="33" fillId="0" borderId="95" xfId="0" applyFont="1" applyBorder="1" applyAlignment="1">
      <alignment horizontal="left" vertical="center" shrinkToFit="1"/>
    </xf>
    <xf numFmtId="0" fontId="0" fillId="0" borderId="95" xfId="0" applyBorder="1" applyAlignment="1">
      <alignment horizontal="left" vertical="center" shrinkToFit="1"/>
    </xf>
    <xf numFmtId="0" fontId="0" fillId="0" borderId="96"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0" fontId="33"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5" borderId="0" xfId="0" applyFont="1" applyFill="1" applyAlignment="1">
      <alignment horizontal="right" vertical="center"/>
    </xf>
    <xf numFmtId="179" fontId="33" fillId="5" borderId="0" xfId="0" applyNumberFormat="1" applyFont="1" applyFill="1" applyAlignment="1">
      <alignment horizontal="righ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33" fillId="5" borderId="10" xfId="0" applyFont="1" applyFill="1" applyBorder="1" applyAlignment="1">
      <alignment horizontal="left" vertical="top" wrapText="1"/>
    </xf>
    <xf numFmtId="0" fontId="33" fillId="5" borderId="43" xfId="0" applyFont="1" applyFill="1" applyBorder="1" applyAlignment="1">
      <alignment horizontal="left" vertical="top" wrapText="1"/>
    </xf>
    <xf numFmtId="0" fontId="33" fillId="5" borderId="9" xfId="0" applyFont="1" applyFill="1" applyBorder="1" applyAlignment="1">
      <alignment horizontal="left" vertical="top" wrapText="1"/>
    </xf>
    <xf numFmtId="0" fontId="0" fillId="0" borderId="0" xfId="0" applyAlignment="1">
      <alignment horizontal="left" vertical="center" shrinkToFit="1"/>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8"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lignment horizontal="left" vertical="top" wrapText="1"/>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horizontal="center" vertical="center" shrinkToFit="1"/>
    </xf>
    <xf numFmtId="0" fontId="0" fillId="0" borderId="0" xfId="0" applyAlignment="1">
      <alignment horizontal="center" vertical="center" shrinkToFit="1"/>
    </xf>
    <xf numFmtId="0" fontId="63" fillId="0" borderId="0" xfId="0" applyFont="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6"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0" fillId="0" borderId="0" xfId="0">
      <alignment vertical="center"/>
    </xf>
    <xf numFmtId="0" fontId="43" fillId="0" borderId="0" xfId="0" applyFont="1" applyAlignment="1">
      <alignment vertical="center" wrapText="1"/>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6"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38" fontId="36" fillId="5" borderId="7" xfId="1" applyFont="1" applyFill="1" applyBorder="1" applyAlignment="1" applyProtection="1">
      <alignment horizontal="right" vertical="center"/>
    </xf>
    <xf numFmtId="38" fontId="36" fillId="5" borderId="8" xfId="1" applyFont="1" applyFill="1" applyBorder="1" applyAlignment="1" applyProtection="1">
      <alignment horizontal="right" vertical="center"/>
    </xf>
    <xf numFmtId="38" fontId="36" fillId="15" borderId="7" xfId="1" applyFont="1" applyFill="1" applyBorder="1" applyAlignment="1" applyProtection="1">
      <alignmen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33" fillId="0" borderId="14"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7" xfId="1" applyFont="1" applyFill="1" applyBorder="1" applyAlignment="1" applyProtection="1">
      <alignment horizontal="right" vertical="center"/>
    </xf>
    <xf numFmtId="38" fontId="36" fillId="5" borderId="110" xfId="1" applyFont="1" applyFill="1" applyBorder="1" applyAlignment="1" applyProtection="1">
      <alignment vertical="center"/>
    </xf>
    <xf numFmtId="38" fontId="36" fillId="5" borderId="111" xfId="1" applyFont="1" applyFill="1" applyBorder="1" applyAlignment="1" applyProtection="1">
      <alignment vertical="center"/>
    </xf>
    <xf numFmtId="38" fontId="36" fillId="5" borderId="13" xfId="1" applyFont="1" applyFill="1" applyBorder="1" applyAlignment="1" applyProtection="1">
      <alignment vertical="center"/>
    </xf>
    <xf numFmtId="38" fontId="36" fillId="5" borderId="55" xfId="1" applyFont="1" applyFill="1" applyBorder="1" applyAlignment="1" applyProtection="1">
      <alignment vertical="center"/>
    </xf>
    <xf numFmtId="0" fontId="14" fillId="0" borderId="0" xfId="0" applyFont="1" applyAlignment="1">
      <alignment vertical="center" wrapText="1"/>
    </xf>
    <xf numFmtId="38" fontId="36" fillId="5" borderId="13" xfId="1" applyFont="1" applyFill="1" applyBorder="1" applyAlignment="1" applyProtection="1">
      <alignment vertical="center" shrinkToFit="1"/>
    </xf>
    <xf numFmtId="0" fontId="0" fillId="0" borderId="55" xfId="0" applyBorder="1" applyAlignment="1">
      <alignment vertical="center" shrinkToFit="1"/>
    </xf>
    <xf numFmtId="0" fontId="0" fillId="0" borderId="55" xfId="0" applyBorder="1">
      <alignment vertical="center"/>
    </xf>
    <xf numFmtId="38" fontId="36" fillId="5" borderId="56" xfId="1" applyFont="1" applyFill="1" applyBorder="1" applyAlignment="1" applyProtection="1">
      <alignment vertical="center" shrinkToFit="1"/>
    </xf>
    <xf numFmtId="0" fontId="0" fillId="0" borderId="57" xfId="0" applyBorder="1" applyAlignment="1">
      <alignment vertical="center" shrinkToFit="1"/>
    </xf>
    <xf numFmtId="38" fontId="36" fillId="5" borderId="56" xfId="1" applyFont="1" applyFill="1" applyBorder="1" applyAlignment="1" applyProtection="1">
      <alignment vertical="center"/>
    </xf>
    <xf numFmtId="0" fontId="0" fillId="0" borderId="57" xfId="0" applyBorder="1">
      <alignment vertical="center"/>
    </xf>
    <xf numFmtId="38" fontId="36" fillId="5" borderId="54" xfId="1" applyFont="1" applyFill="1" applyBorder="1" applyAlignment="1" applyProtection="1">
      <alignment vertical="center"/>
    </xf>
    <xf numFmtId="0" fontId="0" fillId="0" borderId="23" xfId="0" applyBorder="1">
      <alignment vertical="center"/>
    </xf>
    <xf numFmtId="0" fontId="47"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7" xfId="0" applyBorder="1" applyAlignment="1">
      <alignment horizontal="center" vertical="center"/>
    </xf>
    <xf numFmtId="38" fontId="36" fillId="15" borderId="7" xfId="1" applyFont="1" applyFill="1" applyBorder="1" applyAlignment="1" applyProtection="1">
      <alignment horizontal="right" vertical="center"/>
    </xf>
    <xf numFmtId="38" fontId="36" fillId="15" borderId="8"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15" borderId="12" xfId="1" applyFont="1" applyFill="1" applyBorder="1" applyAlignment="1" applyProtection="1">
      <alignment horizontal="right" vertical="center"/>
    </xf>
    <xf numFmtId="0" fontId="8" fillId="0" borderId="4" xfId="0" applyFont="1" applyBorder="1" applyAlignment="1">
      <alignment vertical="center" wrapTex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0" fontId="0" fillId="0" borderId="0" xfId="0" applyAlignment="1">
      <alignment horizontal="left" vertical="top" wrapText="1"/>
    </xf>
    <xf numFmtId="38" fontId="36" fillId="5" borderId="13" xfId="1" applyFont="1" applyFill="1" applyBorder="1" applyAlignment="1" applyProtection="1">
      <alignment horizontal="right" vertical="center" shrinkToFit="1"/>
    </xf>
    <xf numFmtId="0" fontId="0" fillId="0" borderId="65" xfId="0" applyBorder="1" applyAlignment="1">
      <alignment horizontal="right" vertical="center" shrinkToFit="1"/>
    </xf>
    <xf numFmtId="38" fontId="36" fillId="5" borderId="63" xfId="1" applyFont="1" applyFill="1" applyBorder="1" applyAlignment="1" applyProtection="1">
      <alignment horizontal="right" vertical="center" shrinkToFit="1"/>
    </xf>
    <xf numFmtId="0" fontId="0" fillId="0" borderId="66" xfId="0" applyBorder="1" applyAlignment="1">
      <alignment horizontal="right" vertical="center" shrinkToFit="1"/>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xf>
    <xf numFmtId="0" fontId="0" fillId="0" borderId="14" xfId="0" applyBorder="1" applyAlignment="1">
      <alignment horizontal="right" vertical="center" shrinkToFit="1"/>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28" fillId="0" borderId="0" xfId="2" applyFont="1" applyAlignment="1">
      <alignment vertical="center"/>
    </xf>
    <xf numFmtId="0" fontId="33" fillId="0" borderId="0" xfId="0" applyFont="1" applyAlignment="1">
      <alignment horizontal="left" vertical="top" wrapText="1"/>
    </xf>
    <xf numFmtId="0" fontId="29" fillId="0" borderId="0" xfId="0" applyFont="1" applyAlignment="1">
      <alignment vertical="center" wrapText="1"/>
    </xf>
    <xf numFmtId="0" fontId="36" fillId="0" borderId="0" xfId="0" applyFont="1" applyAlignment="1">
      <alignmen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35" fillId="3" borderId="0" xfId="3" applyFont="1" applyFill="1" applyAlignment="1">
      <alignment horizontal="center" vertical="center"/>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46" fillId="0" borderId="25" xfId="0" applyFont="1" applyBorder="1" applyAlignment="1">
      <alignment vertical="center" wrapText="1"/>
    </xf>
    <xf numFmtId="0" fontId="74" fillId="0" borderId="24" xfId="0" applyFont="1" applyBorder="1" applyAlignment="1">
      <alignment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34" fillId="5" borderId="2"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0" fillId="0" borderId="2" xfId="0" applyBorder="1" applyAlignment="1" applyProtection="1">
      <alignment horizontal="left" vertical="center" wrapText="1"/>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6" xfId="1" applyFont="1" applyFill="1" applyBorder="1" applyAlignment="1" applyProtection="1">
      <alignment vertical="center"/>
      <protection locked="0"/>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xf numFmtId="38" fontId="36" fillId="5" borderId="13" xfId="1" applyFont="1" applyFill="1" applyBorder="1" applyAlignment="1" applyProtection="1">
      <alignment vertical="center"/>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54" xfId="1" applyFont="1" applyFill="1" applyBorder="1" applyAlignment="1" applyProtection="1">
      <alignment vertical="center"/>
      <protection locked="0"/>
    </xf>
    <xf numFmtId="38" fontId="36" fillId="5" borderId="23" xfId="1" applyFont="1" applyFill="1" applyBorder="1" applyAlignment="1" applyProtection="1">
      <alignment vertical="center"/>
      <protection locked="0"/>
    </xf>
    <xf numFmtId="0" fontId="43" fillId="0" borderId="0" xfId="0" applyFont="1" applyAlignment="1" applyProtection="1">
      <alignment vertical="center" wrapText="1"/>
      <protection locked="0"/>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0" fontId="6" fillId="0" borderId="0" xfId="0" applyFont="1" applyAlignment="1">
      <alignment horizontal="left" vertical="center" shrinkToFit="1"/>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CCFFFF"/>
      <color rgb="FFCCFFCC"/>
      <color rgb="FFFFFFCC"/>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fmlaLink="$F$4" lockText="1" noThreeD="1"/>
</file>

<file path=xl/ctrlProps/ctrlProp10.xml><?xml version="1.0" encoding="utf-8"?>
<formControlPr xmlns="http://schemas.microsoft.com/office/spreadsheetml/2009/9/main" objectType="CheckBox" checked="Checked" fmlaLink="$F$7" lockText="1" noThreeD="1"/>
</file>

<file path=xl/ctrlProps/ctrlProp11.xml><?xml version="1.0" encoding="utf-8"?>
<formControlPr xmlns="http://schemas.microsoft.com/office/spreadsheetml/2009/9/main" objectType="CheckBox" checked="Checked" fmlaLink="基本情報入力シート!$F$4" lockText="1" noThreeD="1"/>
</file>

<file path=xl/ctrlProps/ctrlProp12.xml><?xml version="1.0" encoding="utf-8"?>
<formControlPr xmlns="http://schemas.microsoft.com/office/spreadsheetml/2009/9/main" objectType="CheckBox" checked="Checked" fmlaLink="基本情報入力シート!$F$5" lockText="1" noThreeD="1"/>
</file>

<file path=xl/ctrlProps/ctrlProp13.xml><?xml version="1.0" encoding="utf-8"?>
<formControlPr xmlns="http://schemas.microsoft.com/office/spreadsheetml/2009/9/main" objectType="CheckBox" checked="Checked" fmlaLink="基本情報入力シート!$F$6" lockText="1" noThreeD="1"/>
</file>

<file path=xl/ctrlProps/ctrlProp14.xml><?xml version="1.0" encoding="utf-8"?>
<formControlPr xmlns="http://schemas.microsoft.com/office/spreadsheetml/2009/9/main" objectType="CheckBox" checked="Checked" fmlaLink="基本情報入力シート!$F$7" lockText="1" noThreeD="1"/>
</file>

<file path=xl/ctrlProps/ctrlProp15.xml><?xml version="1.0" encoding="utf-8"?>
<formControlPr xmlns="http://schemas.microsoft.com/office/spreadsheetml/2009/9/main" objectType="CheckBox" checked="Checked" fmlaLink="基本情報入力シート!$F$8" lockText="1" noThreeD="1"/>
</file>

<file path=xl/ctrlProps/ctrlProp16.xml><?xml version="1.0" encoding="utf-8"?>
<formControlPr xmlns="http://schemas.microsoft.com/office/spreadsheetml/2009/9/main" objectType="CheckBox" checked="Checked" fmlaLink="基本情報入力シート!$F$11" lockText="1" noThreeD="1"/>
</file>

<file path=xl/ctrlProps/ctrlProp17.xml><?xml version="1.0" encoding="utf-8"?>
<formControlPr xmlns="http://schemas.microsoft.com/office/spreadsheetml/2009/9/main" objectType="CheckBox" checked="Checked" fmlaLink="基本情報入力シート!$F$12" lockText="1" noThreeD="1"/>
</file>

<file path=xl/ctrlProps/ctrlProp18.xml><?xml version="1.0" encoding="utf-8"?>
<formControlPr xmlns="http://schemas.microsoft.com/office/spreadsheetml/2009/9/main" objectType="CheckBox" checked="Checked" fmlaLink="基本情報入力シート!$F$13" lockText="1" noThreeD="1"/>
</file>

<file path=xl/ctrlProps/ctrlProp19.xml><?xml version="1.0" encoding="utf-8"?>
<formControlPr xmlns="http://schemas.microsoft.com/office/spreadsheetml/2009/9/main" objectType="CheckBox" checked="Checked" fmlaLink="基本情報入力シート!$F$14" lockText="1" noThreeD="1"/>
</file>

<file path=xl/ctrlProps/ctrlProp2.xml><?xml version="1.0" encoding="utf-8"?>
<formControlPr xmlns="http://schemas.microsoft.com/office/spreadsheetml/2009/9/main" objectType="CheckBox" checked="Checked" fmlaLink="$F$5" lockText="1" noThreeD="1"/>
</file>

<file path=xl/ctrlProps/ctrlProp20.xml><?xml version="1.0" encoding="utf-8"?>
<formControlPr xmlns="http://schemas.microsoft.com/office/spreadsheetml/2009/9/main" objectType="CheckBox" checked="Checked" fmlaLink="基本情報入力シート!$F$15" lockText="1" noThreeD="1"/>
</file>

<file path=xl/ctrlProps/ctrlProp3.xml><?xml version="1.0" encoding="utf-8"?>
<formControlPr xmlns="http://schemas.microsoft.com/office/spreadsheetml/2009/9/main" objectType="CheckBox" checked="Checked" fmlaLink="$F$6" lockText="1" noThreeD="1"/>
</file>

<file path=xl/ctrlProps/ctrlProp4.xml><?xml version="1.0" encoding="utf-8"?>
<formControlPr xmlns="http://schemas.microsoft.com/office/spreadsheetml/2009/9/main" objectType="CheckBox" checked="Checked" fmlaLink="$F$8" lockText="1" noThreeD="1"/>
</file>

<file path=xl/ctrlProps/ctrlProp5.xml><?xml version="1.0" encoding="utf-8"?>
<formControlPr xmlns="http://schemas.microsoft.com/office/spreadsheetml/2009/9/main" objectType="CheckBox" checked="Checked" fmlaLink="$F$11" lockText="1" noThreeD="1"/>
</file>

<file path=xl/ctrlProps/ctrlProp6.xml><?xml version="1.0" encoding="utf-8"?>
<formControlPr xmlns="http://schemas.microsoft.com/office/spreadsheetml/2009/9/main" objectType="CheckBox" checked="Checked" fmlaLink="$F$12" lockText="1" noThreeD="1"/>
</file>

<file path=xl/ctrlProps/ctrlProp7.xml><?xml version="1.0" encoding="utf-8"?>
<formControlPr xmlns="http://schemas.microsoft.com/office/spreadsheetml/2009/9/main" objectType="CheckBox" checked="Checked" fmlaLink="$F$13" lockText="1" noThreeD="1"/>
</file>

<file path=xl/ctrlProps/ctrlProp8.xml><?xml version="1.0" encoding="utf-8"?>
<formControlPr xmlns="http://schemas.microsoft.com/office/spreadsheetml/2009/9/main" objectType="CheckBox" checked="Checked" fmlaLink="$F$14" lockText="1" noThreeD="1"/>
</file>

<file path=xl/ctrlProps/ctrlProp9.xml><?xml version="1.0" encoding="utf-8"?>
<formControlPr xmlns="http://schemas.microsoft.com/office/spreadsheetml/2009/9/main" objectType="CheckBox" checked="Checked" fmlaLink="$F$15" lockText="1" noThreeD="1"/>
</file>

<file path=xl/drawings/drawing1.xml><?xml version="1.0" encoding="utf-8"?>
<xdr:wsDr xmlns:xdr="http://schemas.openxmlformats.org/drawingml/2006/spreadsheetDrawing" xmlns:a="http://schemas.openxmlformats.org/drawingml/2006/main">
  <xdr:twoCellAnchor>
    <xdr:from>
      <xdr:col>3</xdr:col>
      <xdr:colOff>1331844</xdr:colOff>
      <xdr:row>18</xdr:row>
      <xdr:rowOff>357808</xdr:rowOff>
    </xdr:from>
    <xdr:to>
      <xdr:col>3</xdr:col>
      <xdr:colOff>2173356</xdr:colOff>
      <xdr:row>18</xdr:row>
      <xdr:rowOff>589721</xdr:rowOff>
    </xdr:to>
    <xdr:sp macro="" textlink="">
      <xdr:nvSpPr>
        <xdr:cNvPr id="2" name="正方形/長方形 1">
          <a:extLst>
            <a:ext uri="{FF2B5EF4-FFF2-40B4-BE49-F238E27FC236}">
              <a16:creationId xmlns:a16="http://schemas.microsoft.com/office/drawing/2014/main" id="{51BB190A-6D0C-090C-B92A-66A6A1B0C5CB}"/>
            </a:ext>
          </a:extLst>
        </xdr:cNvPr>
        <xdr:cNvSpPr/>
      </xdr:nvSpPr>
      <xdr:spPr>
        <a:xfrm>
          <a:off x="1961322" y="3558208"/>
          <a:ext cx="841512" cy="231913"/>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Meiryo UI" panose="020B0604030504040204" pitchFamily="50" charset="-128"/>
              <a:ea typeface="Meiryo UI" panose="020B0604030504040204" pitchFamily="50" charset="-128"/>
            </a:rPr>
            <a:t>黄色いセル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79512</xdr:colOff>
      <xdr:row>4</xdr:row>
      <xdr:rowOff>86138</xdr:rowOff>
    </xdr:from>
    <xdr:to>
      <xdr:col>12</xdr:col>
      <xdr:colOff>152400</xdr:colOff>
      <xdr:row>17</xdr:row>
      <xdr:rowOff>192157</xdr:rowOff>
    </xdr:to>
    <xdr:sp macro="" textlink="">
      <xdr:nvSpPr>
        <xdr:cNvPr id="2" name="テキスト ボックス 1">
          <a:extLst>
            <a:ext uri="{FF2B5EF4-FFF2-40B4-BE49-F238E27FC236}">
              <a16:creationId xmlns:a16="http://schemas.microsoft.com/office/drawing/2014/main" id="{F83BC099-49CD-4870-A76D-15C00349A59E}"/>
            </a:ext>
          </a:extLst>
        </xdr:cNvPr>
        <xdr:cNvSpPr txBox="1"/>
      </xdr:nvSpPr>
      <xdr:spPr>
        <a:xfrm>
          <a:off x="7441095" y="1239077"/>
          <a:ext cx="3896140" cy="3385932"/>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※jGrants</a:t>
          </a:r>
          <a:r>
            <a:rPr kumimoji="1" lang="ja-JP" altLang="en-US" sz="1800"/>
            <a:t>で申請する場合はこのシートはお読みいただく必要はありません。</a:t>
          </a:r>
          <a:endParaRPr kumimoji="1" lang="en-US" altLang="ja-JP" sz="1800"/>
        </a:p>
        <a:p>
          <a:endParaRPr kumimoji="1" lang="en-US" altLang="ja-JP" sz="1800"/>
        </a:p>
        <a:p>
          <a:r>
            <a:rPr kumimoji="1" lang="ja-JP" altLang="en-US" sz="1800"/>
            <a:t>やむを得ず郵送の場合のみこのシートの案内に沿ってご対応ください。</a:t>
          </a:r>
          <a:endParaRPr kumimoji="1" lang="en-US" altLang="ja-JP" sz="1800"/>
        </a:p>
        <a:p>
          <a:endParaRPr kumimoji="1" lang="en-US" altLang="ja-JP" sz="1800"/>
        </a:p>
        <a:p>
          <a:r>
            <a:rPr kumimoji="1" lang="ja-JP" altLang="en-US" sz="1800" b="0"/>
            <a:t>なお、ｊ</a:t>
          </a:r>
          <a:r>
            <a:rPr kumimoji="1" lang="en-US" altLang="ja-JP" sz="1800" b="0"/>
            <a:t>Grants</a:t>
          </a:r>
          <a:r>
            <a:rPr kumimoji="1" lang="ja-JP" altLang="en-US" sz="1800" b="0"/>
            <a:t>でエクセル一式を提出する際は、</a:t>
          </a:r>
          <a:endParaRPr kumimoji="1" lang="en-US" altLang="ja-JP" sz="1800" b="0"/>
        </a:p>
        <a:p>
          <a:r>
            <a:rPr kumimoji="1" lang="ja-JP" altLang="en-US" sz="1800" b="0"/>
            <a:t>このシートも含めて提出してください。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2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2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2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2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2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2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2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2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2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2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247650</xdr:colOff>
      <xdr:row>1</xdr:row>
      <xdr:rowOff>122480</xdr:rowOff>
    </xdr:from>
    <xdr:to>
      <xdr:col>16</xdr:col>
      <xdr:colOff>160020</xdr:colOff>
      <xdr:row>3</xdr:row>
      <xdr:rowOff>525443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47270" y="57968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2</xdr:col>
      <xdr:colOff>533400</xdr:colOff>
      <xdr:row>19</xdr:row>
      <xdr:rowOff>130628</xdr:rowOff>
    </xdr:from>
    <xdr:to>
      <xdr:col>3</xdr:col>
      <xdr:colOff>1758044</xdr:colOff>
      <xdr:row>21</xdr:row>
      <xdr:rowOff>26669</xdr:rowOff>
    </xdr:to>
    <xdr:sp macro="" textlink="">
      <xdr:nvSpPr>
        <xdr:cNvPr id="3" name="四角形吹き出し 1">
          <a:extLst>
            <a:ext uri="{FF2B5EF4-FFF2-40B4-BE49-F238E27FC236}">
              <a16:creationId xmlns:a16="http://schemas.microsoft.com/office/drawing/2014/main" id="{6138C98D-FA72-4D34-AD58-BA667AAF7617}"/>
            </a:ext>
          </a:extLst>
        </xdr:cNvPr>
        <xdr:cNvSpPr/>
      </xdr:nvSpPr>
      <xdr:spPr>
        <a:xfrm>
          <a:off x="3385457" y="8958942"/>
          <a:ext cx="2628901" cy="788670"/>
        </a:xfrm>
        <a:prstGeom prst="wedgeRectCallout">
          <a:avLst>
            <a:gd name="adj1" fmla="val -30093"/>
            <a:gd name="adj2" fmla="val -10704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游ゴシック" panose="020B0400000000000000" pitchFamily="50" charset="-128"/>
              <a:ea typeface="游ゴシック" panose="020B0400000000000000" pitchFamily="50" charset="-128"/>
            </a:rPr>
            <a:t>補助金申請担当者は、</a:t>
          </a:r>
          <a:r>
            <a:rPr kumimoji="1" lang="en-US" altLang="ja-JP" sz="1100">
              <a:latin typeface="游ゴシック" panose="020B0400000000000000" pitchFamily="50" charset="-128"/>
              <a:ea typeface="游ゴシック" panose="020B0400000000000000" pitchFamily="50" charset="-128"/>
            </a:rPr>
            <a:t>J</a:t>
          </a:r>
          <a:r>
            <a:rPr kumimoji="1" lang="ja-JP" altLang="en-US" sz="1100">
              <a:latin typeface="游ゴシック" panose="020B0400000000000000" pitchFamily="50" charset="-128"/>
              <a:ea typeface="游ゴシック" panose="020B0400000000000000" pitchFamily="50" charset="-128"/>
            </a:rPr>
            <a:t>グランツで入力する「申請担当者」と同じです。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114298</xdr:colOff>
      <xdr:row>7</xdr:row>
      <xdr:rowOff>97155</xdr:rowOff>
    </xdr:from>
    <xdr:to>
      <xdr:col>33</xdr:col>
      <xdr:colOff>228599</xdr:colOff>
      <xdr:row>10</xdr:row>
      <xdr:rowOff>177165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10248" y="1764030"/>
          <a:ext cx="2590801" cy="79438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540228</xdr:colOff>
      <xdr:row>15</xdr:row>
      <xdr:rowOff>108427</xdr:rowOff>
    </xdr:from>
    <xdr:to>
      <xdr:col>26</xdr:col>
      <xdr:colOff>219076</xdr:colOff>
      <xdr:row>18</xdr:row>
      <xdr:rowOff>257653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418153" y="4499452"/>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1" u="sng">
              <a:solidFill>
                <a:srgbClr val="0066FF"/>
              </a:solidFill>
              <a:latin typeface="游ゴシック" panose="020B0400000000000000" pitchFamily="50" charset="-128"/>
              <a:ea typeface="游ゴシック" panose="020B0400000000000000" pitchFamily="50" charset="-128"/>
            </a:rPr>
            <a:t>1</a:t>
          </a:r>
          <a:r>
            <a:rPr kumimoji="1" lang="ja-JP" altLang="en-US" sz="1600" b="1" u="sng">
              <a:solidFill>
                <a:srgbClr val="0066FF"/>
              </a:solidFill>
              <a:latin typeface="游ゴシック" panose="020B0400000000000000" pitchFamily="50" charset="-128"/>
              <a:ea typeface="游ゴシック" panose="020B0400000000000000" pitchFamily="50" charset="-128"/>
            </a:rPr>
            <a:t>施設だけの場合</a:t>
          </a:r>
          <a:r>
            <a:rPr kumimoji="1" lang="ja-JP" altLang="en-US" sz="1600" b="0">
              <a:solidFill>
                <a:srgbClr val="0066FF"/>
              </a:solidFill>
              <a:latin typeface="游ゴシック" panose="020B0400000000000000" pitchFamily="50" charset="-128"/>
              <a:ea typeface="游ゴシック" panose="020B0400000000000000" pitchFamily="50" charset="-128"/>
            </a:rPr>
            <a:t>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0</xdr:colOff>
      <xdr:row>23</xdr:row>
      <xdr:rowOff>381000</xdr:rowOff>
    </xdr:from>
    <xdr:to>
      <xdr:col>26</xdr:col>
      <xdr:colOff>231298</xdr:colOff>
      <xdr:row>26</xdr:row>
      <xdr:rowOff>187326</xdr:rowOff>
    </xdr:to>
    <xdr:sp macro="" textlink="">
      <xdr:nvSpPr>
        <xdr:cNvPr id="3" name="テキスト ボックス 2">
          <a:extLst>
            <a:ext uri="{FF2B5EF4-FFF2-40B4-BE49-F238E27FC236}">
              <a16:creationId xmlns:a16="http://schemas.microsoft.com/office/drawing/2014/main" id="{D85E9060-3D19-4C6D-AEC4-48E1EE369E92}"/>
            </a:ext>
          </a:extLst>
        </xdr:cNvPr>
        <xdr:cNvSpPr txBox="1"/>
      </xdr:nvSpPr>
      <xdr:spPr>
        <a:xfrm>
          <a:off x="14430375" y="7410450"/>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下にスクロールいただき、</a:t>
          </a:r>
          <a:r>
            <a:rPr kumimoji="1" lang="en-US" altLang="ja-JP" sz="1600" b="0">
              <a:solidFill>
                <a:srgbClr val="0066FF"/>
              </a:solidFill>
              <a:latin typeface="游ゴシック" panose="020B0400000000000000" pitchFamily="50" charset="-128"/>
              <a:ea typeface="游ゴシック" panose="020B0400000000000000" pitchFamily="50" charset="-128"/>
            </a:rPr>
            <a:t>48</a:t>
          </a:r>
          <a:r>
            <a:rPr kumimoji="1" lang="ja-JP" altLang="en-US" sz="1600" b="0">
              <a:solidFill>
                <a:srgbClr val="0066FF"/>
              </a:solidFill>
              <a:latin typeface="游ゴシック" panose="020B0400000000000000" pitchFamily="50" charset="-128"/>
              <a:ea typeface="游ゴシック" panose="020B0400000000000000" pitchFamily="50" charset="-128"/>
            </a:rPr>
            <a:t>行目の合計額をご確認ください。</a:t>
          </a:r>
          <a:endParaRPr kumimoji="1" lang="en-US" altLang="ja-JP" sz="1600" b="0">
            <a:solidFill>
              <a:srgbClr val="0066FF"/>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28576</xdr:colOff>
      <xdr:row>20</xdr:row>
      <xdr:rowOff>219075</xdr:rowOff>
    </xdr:from>
    <xdr:to>
      <xdr:col>26</xdr:col>
      <xdr:colOff>171451</xdr:colOff>
      <xdr:row>23</xdr:row>
      <xdr:rowOff>9525</xdr:rowOff>
    </xdr:to>
    <xdr:sp macro="" textlink="">
      <xdr:nvSpPr>
        <xdr:cNvPr id="4" name="テキスト ボックス 3">
          <a:extLst>
            <a:ext uri="{FF2B5EF4-FFF2-40B4-BE49-F238E27FC236}">
              <a16:creationId xmlns:a16="http://schemas.microsoft.com/office/drawing/2014/main" id="{5BC93057-4BD5-436D-A527-FACAEE867915}"/>
            </a:ext>
          </a:extLst>
        </xdr:cNvPr>
        <xdr:cNvSpPr txBox="1"/>
      </xdr:nvSpPr>
      <xdr:spPr>
        <a:xfrm>
          <a:off x="14458951" y="5991225"/>
          <a:ext cx="3390900" cy="104775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0066FF"/>
              </a:solidFill>
              <a:latin typeface="游ゴシック" panose="020B0400000000000000" pitchFamily="50" charset="-128"/>
              <a:ea typeface="游ゴシック" panose="020B0400000000000000" pitchFamily="50" charset="-128"/>
            </a:rPr>
            <a:t>一次検診として実施する</a:t>
          </a:r>
          <a:r>
            <a:rPr kumimoji="1" lang="ja-JP" altLang="en-US" sz="1400" b="1">
              <a:solidFill>
                <a:srgbClr val="0066FF"/>
              </a:solidFill>
              <a:latin typeface="游ゴシック" panose="020B0400000000000000" pitchFamily="50" charset="-128"/>
              <a:ea typeface="游ゴシック" panose="020B0400000000000000" pitchFamily="50" charset="-128"/>
            </a:rPr>
            <a:t>デジタル撮影</a:t>
          </a:r>
          <a:r>
            <a:rPr kumimoji="1" lang="ja-JP" altLang="en-US" sz="1400" b="0">
              <a:solidFill>
                <a:srgbClr val="0066FF"/>
              </a:solidFill>
              <a:latin typeface="游ゴシック" panose="020B0400000000000000" pitchFamily="50" charset="-128"/>
              <a:ea typeface="游ゴシック" panose="020B0400000000000000" pitchFamily="50" charset="-128"/>
            </a:rPr>
            <a:t>については医療機関</a:t>
          </a:r>
          <a:r>
            <a:rPr kumimoji="1" lang="en-US" altLang="ja-JP" sz="1400" b="0">
              <a:solidFill>
                <a:srgbClr val="0066FF"/>
              </a:solidFill>
              <a:latin typeface="游ゴシック" panose="020B0400000000000000" pitchFamily="50" charset="-128"/>
              <a:ea typeface="游ゴシック" panose="020B0400000000000000" pitchFamily="50" charset="-128"/>
            </a:rPr>
            <a:t>100mm</a:t>
          </a:r>
          <a:r>
            <a:rPr kumimoji="1" lang="ja-JP" altLang="en-US" sz="1400" b="0">
              <a:solidFill>
                <a:srgbClr val="0066FF"/>
              </a:solidFill>
              <a:latin typeface="游ゴシック" panose="020B0400000000000000" pitchFamily="50" charset="-128"/>
              <a:ea typeface="游ゴシック" panose="020B0400000000000000" pitchFamily="50" charset="-128"/>
            </a:rPr>
            <a:t>ミラーカメラに計上してください。</a:t>
          </a:r>
          <a:endParaRPr kumimoji="1" lang="en-US" altLang="ja-JP" sz="1400" b="0">
            <a:solidFill>
              <a:srgbClr val="0066FF"/>
            </a:solidFill>
            <a:latin typeface="游ゴシック" panose="020B0400000000000000" pitchFamily="50" charset="-128"/>
            <a:ea typeface="游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114300</xdr:colOff>
      <xdr:row>6</xdr:row>
      <xdr:rowOff>60960</xdr:rowOff>
    </xdr:from>
    <xdr:to>
      <xdr:col>16</xdr:col>
      <xdr:colOff>85725</xdr:colOff>
      <xdr:row>13</xdr:row>
      <xdr:rowOff>297180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2780" y="1653540"/>
          <a:ext cx="4291965" cy="197358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baseline="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7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096;&#20849;&#26377;/05&#12288;&#32080;&#26680;&#20418;/&#9675;39_&#32080;&#26680;&#20104;&#38450;&#36027;&#35036;&#21161;&#37329;&#65288;&#31169;&#31435;&#23398;&#26657;&#31561;&#65289;/R6/&#27096;&#24335;&#12501;&#12457;&#12523;&#12480;(&#20132;&#20184;&#30003;&#35531;&#65289;/&#20316;&#26989;&#20013;02_&#20132;&#20184;&#30003;&#35531;&#27096;&#2433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 Id="rId1" Type="http://schemas.openxmlformats.org/officeDocument/2006/relationships/externalLinkPath" Target="/&#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当初交付（別記第1号）"/>
      <sheetName val="事業計画書（第2号）"/>
      <sheetName val="支出予定額調書（第3・4号）"/>
      <sheetName val="予算書抄本（第5号）"/>
      <sheetName val="チェックリスト（第6号）"/>
      <sheetName val="集計シート"/>
      <sheetName val="リスト"/>
    </sheetNames>
    <sheetDataSet>
      <sheetData sheetId="0"/>
      <sheetData sheetId="1">
        <row r="4">
          <cell r="O4" t="str">
            <v>令和　年　月　日</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前確認事項（実績）"/>
      <sheetName val="基本情報入力シート"/>
      <sheetName val="実績報告書（第８号）"/>
      <sheetName val="支出済額調書（第9・10号）"/>
      <sheetName val="支出額内訳書（１0号の2）"/>
      <sheetName val="実施件数内訳書（第11号）"/>
      <sheetName val="決算書抄本（第12号）"/>
      <sheetName val="集計シート"/>
      <sheetName val="リスト"/>
      <sheetName val="当初交付（別記第1号）"/>
      <sheetName val="基本情報入力シート "/>
      <sheetName val="事業計画書（第2号①~⑤）"/>
      <sheetName val="支出予定額調書（第3・4号）20行対応"/>
      <sheetName val="予算書抄本（第5号）"/>
      <sheetName val="チェックリスト（第6号）"/>
    </sheetNames>
    <sheetDataSet>
      <sheetData sheetId="0"/>
      <sheetData sheetId="1">
        <row r="7">
          <cell r="B7" t="str">
            <v>あいうえお</v>
          </cell>
        </row>
      </sheetData>
      <sheetData sheetId="2"/>
      <sheetData sheetId="3"/>
      <sheetData sheetId="4"/>
      <sheetData sheetId="5"/>
      <sheetData sheetId="6"/>
      <sheetData sheetId="7"/>
      <sheetData sheetId="8">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 sheetId="9">
        <row r="4">
          <cell r="O4" t="str">
            <v>令和　年　月　日</v>
          </cell>
        </row>
      </sheetData>
      <sheetData sheetId="10">
        <row r="7">
          <cell r="B7"/>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grants-portal.go.jp/request-flow" TargetMode="External"/><Relationship Id="rId7" Type="http://schemas.openxmlformats.org/officeDocument/2006/relationships/drawing" Target="../drawings/drawing1.xml"/><Relationship Id="rId2" Type="http://schemas.openxmlformats.org/officeDocument/2006/relationships/hyperlink" Target="https://gbiz-id.go.jp/top/manual/manual.html" TargetMode="External"/><Relationship Id="rId1" Type="http://schemas.openxmlformats.org/officeDocument/2006/relationships/hyperlink" Target="tel:03-5320-4483&#12288;&#12288;&#12288;" TargetMode="External"/><Relationship Id="rId6" Type="http://schemas.openxmlformats.org/officeDocument/2006/relationships/printerSettings" Target="../printerSettings/printerSettings1.bin"/><Relationship Id="rId5" Type="http://schemas.openxmlformats.org/officeDocument/2006/relationships/hyperlink" Target="https://www.jgrants-portal.go.jp/subsidy/a0WJ200000CDRmrMAH" TargetMode="External"/><Relationship Id="rId4" Type="http://schemas.openxmlformats.org/officeDocument/2006/relationships/hyperlink" Target="https://www.hokeniryo.metro.tokyo.lg.jp/kansen/info/kekkaku/kekkaku/hojok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03-5320-4483&#12288;&#12288;&#12288;"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3.bin"/><Relationship Id="rId1" Type="http://schemas.openxmlformats.org/officeDocument/2006/relationships/hyperlink" Target="mailto:hanako@toky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5"/>
  <sheetViews>
    <sheetView showGridLines="0" view="pageBreakPreview" topLeftCell="A30" zoomScale="115" zoomScaleNormal="100" zoomScaleSheetLayoutView="115" workbookViewId="0">
      <selection activeCell="D20" sqref="D20:E20"/>
    </sheetView>
  </sheetViews>
  <sheetFormatPr defaultColWidth="8.6640625" defaultRowHeight="18" customHeight="1"/>
  <cols>
    <col min="1" max="1" width="1.44140625" style="214" customWidth="1"/>
    <col min="2" max="3" width="3.88671875" style="214" customWidth="1"/>
    <col min="4" max="4" width="53.21875" style="235" customWidth="1"/>
    <col min="5" max="5" width="32.44140625" style="235" customWidth="1"/>
    <col min="6" max="6" width="10.88671875" style="236" customWidth="1"/>
    <col min="7" max="7" width="1" style="214" customWidth="1"/>
    <col min="8" max="8" width="0.88671875" style="214" customWidth="1"/>
    <col min="9" max="9" width="23.88671875" style="214" customWidth="1"/>
    <col min="10" max="14" width="10.6640625" style="214" customWidth="1"/>
    <col min="15" max="15" width="1.6640625" style="214" customWidth="1"/>
    <col min="16" max="16384" width="8.6640625" style="214"/>
  </cols>
  <sheetData>
    <row r="1" spans="1:24" s="201" customFormat="1" ht="35.1" customHeight="1" thickBot="1">
      <c r="A1" s="504"/>
      <c r="B1" s="504"/>
      <c r="C1" s="504"/>
      <c r="D1" s="504"/>
      <c r="E1" s="504"/>
      <c r="F1" s="504"/>
      <c r="G1" s="504"/>
      <c r="H1" s="198"/>
      <c r="I1" s="198"/>
      <c r="J1" s="198"/>
      <c r="K1" s="198"/>
      <c r="L1" s="198"/>
      <c r="M1" s="198"/>
      <c r="N1" s="198"/>
      <c r="O1" s="198"/>
      <c r="P1" s="198"/>
      <c r="Q1" s="199"/>
      <c r="R1" s="200"/>
      <c r="S1" s="200"/>
      <c r="T1" s="200"/>
      <c r="U1" s="199"/>
      <c r="V1" s="200"/>
      <c r="W1" s="200"/>
      <c r="X1" s="200"/>
    </row>
    <row r="2" spans="1:24" s="201" customFormat="1" ht="22.2" customHeight="1">
      <c r="A2" s="202"/>
      <c r="B2" s="203"/>
      <c r="C2" s="203"/>
      <c r="D2" s="204"/>
      <c r="E2" s="238" t="s">
        <v>274</v>
      </c>
      <c r="F2" s="237">
        <f>IF(補助金番号=0, "", 補助金番号)</f>
        <v>100</v>
      </c>
      <c r="G2" s="205"/>
      <c r="H2" s="206"/>
      <c r="I2" s="271" t="s">
        <v>401</v>
      </c>
      <c r="J2" s="198"/>
      <c r="K2" s="198"/>
      <c r="L2" s="198"/>
      <c r="M2" s="198"/>
      <c r="N2" s="198"/>
      <c r="O2" s="198"/>
      <c r="P2" s="198"/>
      <c r="Q2" s="199"/>
      <c r="R2" s="200"/>
      <c r="S2" s="200"/>
      <c r="T2" s="200"/>
      <c r="U2" s="199"/>
      <c r="V2" s="200"/>
      <c r="W2" s="200"/>
      <c r="X2" s="200"/>
    </row>
    <row r="3" spans="1:24" s="201" customFormat="1" ht="22.2" customHeight="1">
      <c r="A3" s="207"/>
      <c r="B3" s="208"/>
      <c r="C3" s="208"/>
      <c r="D3" s="209" t="s">
        <v>257</v>
      </c>
      <c r="E3" s="505" t="str">
        <f>IF(法人名=0, "", 法人名)</f>
        <v>学校法人都庁学園</v>
      </c>
      <c r="F3" s="505"/>
      <c r="G3" s="210"/>
      <c r="H3" s="206"/>
      <c r="I3" s="271" t="s">
        <v>401</v>
      </c>
      <c r="J3" s="198"/>
      <c r="K3" s="198"/>
      <c r="L3" s="198"/>
      <c r="M3" s="198"/>
      <c r="N3" s="198"/>
      <c r="O3" s="198"/>
      <c r="P3" s="198"/>
      <c r="Q3" s="199"/>
      <c r="R3" s="200"/>
      <c r="S3" s="200"/>
      <c r="T3" s="200"/>
      <c r="U3" s="199"/>
      <c r="V3" s="200"/>
      <c r="W3" s="200"/>
      <c r="X3" s="200"/>
    </row>
    <row r="4" spans="1:24" ht="10.95" customHeight="1" thickBot="1">
      <c r="A4" s="508"/>
      <c r="B4" s="509"/>
      <c r="C4" s="509"/>
      <c r="D4" s="509"/>
      <c r="E4" s="509"/>
      <c r="F4" s="509"/>
      <c r="G4" s="510"/>
    </row>
    <row r="5" spans="1:24" ht="38.1" customHeight="1" thickTop="1" thickBot="1">
      <c r="A5" s="211"/>
      <c r="B5" s="511" t="s">
        <v>280</v>
      </c>
      <c r="C5" s="512"/>
      <c r="D5" s="512"/>
      <c r="E5" s="512"/>
      <c r="F5" s="513"/>
      <c r="G5" s="215"/>
    </row>
    <row r="6" spans="1:24" s="217" customFormat="1" ht="20.25" customHeight="1" thickTop="1">
      <c r="A6" s="216"/>
      <c r="B6" s="514" t="s">
        <v>390</v>
      </c>
      <c r="C6" s="515"/>
      <c r="D6" s="515"/>
      <c r="E6" s="515"/>
      <c r="F6" s="515"/>
      <c r="G6" s="516"/>
    </row>
    <row r="7" spans="1:24" ht="7.2" customHeight="1">
      <c r="A7" s="211"/>
      <c r="B7" s="517"/>
      <c r="C7" s="517"/>
      <c r="D7" s="517"/>
      <c r="E7" s="517"/>
      <c r="F7" s="517"/>
      <c r="G7" s="518"/>
    </row>
    <row r="8" spans="1:24" ht="9" customHeight="1">
      <c r="A8" s="211"/>
      <c r="B8" s="221"/>
      <c r="C8" s="221"/>
      <c r="D8" s="222"/>
      <c r="E8" s="222"/>
      <c r="F8" s="223"/>
      <c r="G8" s="213"/>
    </row>
    <row r="9" spans="1:24" ht="28.8" hidden="1">
      <c r="A9" s="218"/>
      <c r="B9" s="519" t="s">
        <v>259</v>
      </c>
      <c r="C9" s="520"/>
      <c r="D9" s="520"/>
      <c r="E9" s="521"/>
      <c r="F9" s="224" t="s">
        <v>258</v>
      </c>
      <c r="G9" s="219"/>
    </row>
    <row r="10" spans="1:24" ht="48.6" hidden="1" customHeight="1">
      <c r="A10" s="211"/>
      <c r="B10" s="225"/>
      <c r="C10" s="226"/>
      <c r="D10" s="522" t="s">
        <v>260</v>
      </c>
      <c r="E10" s="523"/>
      <c r="F10" s="227"/>
      <c r="G10" s="220"/>
    </row>
    <row r="11" spans="1:24" ht="4.2" customHeight="1">
      <c r="A11" s="211"/>
      <c r="B11" s="212"/>
      <c r="C11" s="212"/>
      <c r="D11" s="228"/>
      <c r="E11" s="228"/>
      <c r="F11" s="229"/>
      <c r="G11" s="213"/>
    </row>
    <row r="12" spans="1:24" ht="28.8">
      <c r="A12" s="218"/>
      <c r="B12" s="501" t="s">
        <v>416</v>
      </c>
      <c r="C12" s="502"/>
      <c r="D12" s="502"/>
      <c r="E12" s="503"/>
      <c r="F12" s="242" t="s">
        <v>258</v>
      </c>
      <c r="G12" s="219"/>
    </row>
    <row r="13" spans="1:24" ht="41.4" customHeight="1">
      <c r="A13" s="211"/>
      <c r="B13" s="274"/>
      <c r="C13" s="241"/>
      <c r="D13" s="284" t="s">
        <v>417</v>
      </c>
      <c r="E13" s="282" t="s">
        <v>413</v>
      </c>
      <c r="F13" s="269" t="s">
        <v>444</v>
      </c>
      <c r="G13" s="220"/>
    </row>
    <row r="14" spans="1:24" ht="43.8" customHeight="1">
      <c r="A14" s="211"/>
      <c r="B14" s="240"/>
      <c r="C14" s="283"/>
      <c r="D14" s="272" t="s">
        <v>415</v>
      </c>
      <c r="E14" s="285" t="s">
        <v>404</v>
      </c>
      <c r="F14" s="286" t="s">
        <v>444</v>
      </c>
      <c r="G14" s="220"/>
    </row>
    <row r="15" spans="1:24" ht="12" customHeight="1">
      <c r="A15" s="212"/>
      <c r="B15" s="212"/>
      <c r="C15" s="212"/>
      <c r="D15" s="212"/>
      <c r="E15" s="228"/>
      <c r="F15" s="229"/>
      <c r="G15" s="212"/>
    </row>
    <row r="16" spans="1:24" ht="43.8" customHeight="1">
      <c r="A16" s="211"/>
      <c r="B16" s="524" t="s">
        <v>418</v>
      </c>
      <c r="C16" s="525"/>
      <c r="D16" s="525"/>
      <c r="E16" s="526"/>
      <c r="F16" s="244" t="s">
        <v>258</v>
      </c>
      <c r="G16" s="219"/>
    </row>
    <row r="17" spans="1:9" ht="29.4" customHeight="1">
      <c r="A17" s="211"/>
      <c r="B17" s="245"/>
      <c r="C17" s="527" t="s">
        <v>276</v>
      </c>
      <c r="D17" s="528"/>
      <c r="E17" s="529"/>
      <c r="F17" s="266"/>
      <c r="G17" s="213"/>
      <c r="I17" s="271" t="s">
        <v>403</v>
      </c>
    </row>
    <row r="18" spans="1:9" ht="15.6" customHeight="1">
      <c r="A18" s="211"/>
      <c r="B18" s="245"/>
      <c r="C18" s="506" t="s">
        <v>261</v>
      </c>
      <c r="D18" s="507"/>
      <c r="E18" s="507"/>
      <c r="F18" s="507"/>
      <c r="G18" s="213"/>
    </row>
    <row r="19" spans="1:9" ht="61.95" customHeight="1">
      <c r="A19" s="211"/>
      <c r="B19" s="245"/>
      <c r="C19" s="230"/>
      <c r="D19" s="497" t="s">
        <v>379</v>
      </c>
      <c r="E19" s="498"/>
      <c r="F19" s="267" t="s">
        <v>444</v>
      </c>
      <c r="G19" s="213"/>
    </row>
    <row r="20" spans="1:9" ht="55.95" customHeight="1">
      <c r="A20" s="211"/>
      <c r="B20" s="245"/>
      <c r="C20" s="230"/>
      <c r="D20" s="499" t="s">
        <v>386</v>
      </c>
      <c r="E20" s="500"/>
      <c r="F20" s="267" t="s">
        <v>444</v>
      </c>
      <c r="G20" s="213"/>
    </row>
    <row r="21" spans="1:9" ht="41.4" customHeight="1">
      <c r="A21" s="211"/>
      <c r="B21" s="245"/>
      <c r="C21" s="230"/>
      <c r="D21" s="530" t="s">
        <v>370</v>
      </c>
      <c r="E21" s="500"/>
      <c r="F21" s="267" t="s">
        <v>444</v>
      </c>
      <c r="G21" s="213"/>
    </row>
    <row r="22" spans="1:9" ht="76.2" customHeight="1">
      <c r="A22" s="211"/>
      <c r="B22" s="245"/>
      <c r="C22" s="230"/>
      <c r="D22" s="530" t="s">
        <v>372</v>
      </c>
      <c r="E22" s="500"/>
      <c r="F22" s="267" t="s">
        <v>444</v>
      </c>
      <c r="G22" s="231"/>
    </row>
    <row r="23" spans="1:9" ht="41.4" customHeight="1">
      <c r="A23" s="211"/>
      <c r="B23" s="245"/>
      <c r="C23" s="230"/>
      <c r="D23" s="530" t="s">
        <v>373</v>
      </c>
      <c r="E23" s="531"/>
      <c r="F23" s="268" t="s">
        <v>444</v>
      </c>
      <c r="G23" s="213"/>
    </row>
    <row r="24" spans="1:9" ht="41.4" customHeight="1">
      <c r="A24" s="211"/>
      <c r="B24" s="246"/>
      <c r="C24" s="232"/>
      <c r="D24" s="532" t="s">
        <v>374</v>
      </c>
      <c r="E24" s="523"/>
      <c r="F24" s="269" t="s">
        <v>444</v>
      </c>
      <c r="G24" s="213"/>
      <c r="I24" s="271" t="s">
        <v>420</v>
      </c>
    </row>
    <row r="25" spans="1:9" ht="53.4" customHeight="1">
      <c r="A25" s="211"/>
      <c r="B25" s="246"/>
      <c r="C25" s="232"/>
      <c r="D25" s="522" t="s">
        <v>421</v>
      </c>
      <c r="E25" s="523"/>
      <c r="F25" s="269" t="s">
        <v>444</v>
      </c>
      <c r="G25" s="213"/>
      <c r="I25" s="271"/>
    </row>
    <row r="26" spans="1:9" ht="8.4" customHeight="1">
      <c r="A26" s="509"/>
      <c r="B26" s="509"/>
      <c r="C26" s="509"/>
      <c r="D26" s="509"/>
      <c r="E26" s="509"/>
      <c r="F26" s="509"/>
      <c r="G26" s="509"/>
    </row>
    <row r="27" spans="1:9" ht="18" customHeight="1">
      <c r="A27" s="212"/>
      <c r="B27" s="233" t="s">
        <v>262</v>
      </c>
      <c r="C27" s="212"/>
      <c r="D27" s="228"/>
      <c r="E27" s="228"/>
      <c r="F27" s="229"/>
      <c r="G27" s="212"/>
    </row>
    <row r="28" spans="1:9" ht="18" customHeight="1">
      <c r="A28" s="212"/>
      <c r="B28" s="212"/>
      <c r="C28" s="212" t="s">
        <v>387</v>
      </c>
      <c r="D28" s="228"/>
      <c r="E28" s="228"/>
      <c r="F28" s="229"/>
      <c r="G28" s="212"/>
    </row>
    <row r="29" spans="1:9" ht="18" customHeight="1">
      <c r="A29" s="212"/>
      <c r="B29" s="212"/>
      <c r="C29" s="212" t="s">
        <v>384</v>
      </c>
      <c r="D29" s="228"/>
      <c r="E29" s="228"/>
      <c r="F29" s="229"/>
      <c r="G29" s="212"/>
    </row>
    <row r="30" spans="1:9" ht="18" customHeight="1">
      <c r="A30" s="212"/>
      <c r="B30" s="212"/>
      <c r="C30" s="212" t="s">
        <v>419</v>
      </c>
      <c r="D30" s="212"/>
      <c r="E30" s="228"/>
      <c r="F30" s="229"/>
      <c r="G30" s="212"/>
    </row>
    <row r="31" spans="1:9" ht="12" customHeight="1">
      <c r="A31" s="212"/>
      <c r="B31" s="212"/>
      <c r="C31" s="212"/>
      <c r="D31" s="212"/>
      <c r="E31" s="228"/>
      <c r="F31" s="229"/>
      <c r="G31" s="212"/>
    </row>
    <row r="32" spans="1:9" ht="18" customHeight="1">
      <c r="A32" s="212"/>
      <c r="B32" s="212"/>
      <c r="C32" s="212" t="s">
        <v>381</v>
      </c>
      <c r="D32" s="228"/>
      <c r="E32" s="228"/>
      <c r="F32" s="229"/>
      <c r="G32" s="212"/>
    </row>
    <row r="33" spans="1:7" ht="18" customHeight="1">
      <c r="A33" s="212"/>
      <c r="B33" s="212"/>
      <c r="C33" s="212" t="s">
        <v>380</v>
      </c>
      <c r="D33" s="228"/>
      <c r="E33" s="228"/>
      <c r="F33" s="229"/>
      <c r="G33" s="212"/>
    </row>
    <row r="34" spans="1:7" ht="18" customHeight="1">
      <c r="A34" s="212"/>
      <c r="B34" s="212"/>
      <c r="C34" s="212" t="s">
        <v>402</v>
      </c>
      <c r="D34" s="228"/>
      <c r="E34" s="228"/>
      <c r="F34" s="229"/>
      <c r="G34" s="212"/>
    </row>
    <row r="35" spans="1:7" ht="18" customHeight="1">
      <c r="A35" s="212"/>
      <c r="B35" s="212"/>
      <c r="C35" s="212"/>
      <c r="D35" s="270" t="s">
        <v>378</v>
      </c>
      <c r="E35" s="228"/>
      <c r="F35" s="229"/>
      <c r="G35" s="212"/>
    </row>
    <row r="36" spans="1:7" ht="18" customHeight="1">
      <c r="A36" s="212"/>
      <c r="B36" s="212"/>
      <c r="C36" s="212" t="s">
        <v>382</v>
      </c>
      <c r="D36" s="270"/>
      <c r="E36" s="228"/>
      <c r="F36" s="229"/>
      <c r="G36" s="212"/>
    </row>
    <row r="37" spans="1:7" ht="18" customHeight="1">
      <c r="A37" s="212"/>
      <c r="B37" s="212"/>
      <c r="C37" s="212"/>
      <c r="D37" s="270" t="s">
        <v>383</v>
      </c>
      <c r="E37" s="228"/>
      <c r="F37" s="229"/>
      <c r="G37" s="212"/>
    </row>
    <row r="38" spans="1:7" ht="18" customHeight="1">
      <c r="A38" s="212"/>
      <c r="B38" s="212"/>
      <c r="C38" s="212" t="s">
        <v>266</v>
      </c>
      <c r="D38" s="228"/>
      <c r="E38" s="228"/>
      <c r="F38" s="229"/>
      <c r="G38" s="212"/>
    </row>
    <row r="39" spans="1:7" ht="18" customHeight="1">
      <c r="A39" s="212"/>
      <c r="B39" s="212"/>
      <c r="C39" s="212"/>
      <c r="D39" s="228"/>
      <c r="E39" s="228"/>
      <c r="F39" s="229"/>
      <c r="G39" s="212"/>
    </row>
    <row r="40" spans="1:7" ht="18" customHeight="1">
      <c r="A40" s="212"/>
      <c r="B40" s="212"/>
      <c r="C40" s="212" t="s">
        <v>422</v>
      </c>
      <c r="E40" s="228"/>
      <c r="F40" s="229"/>
      <c r="G40" s="212"/>
    </row>
    <row r="41" spans="1:7" ht="18" customHeight="1">
      <c r="A41" s="212"/>
      <c r="B41" s="212"/>
      <c r="C41" s="212" t="s">
        <v>265</v>
      </c>
      <c r="D41" s="228"/>
      <c r="E41" s="228"/>
      <c r="F41" s="229"/>
      <c r="G41" s="212"/>
    </row>
    <row r="42" spans="1:7" ht="7.95" customHeight="1">
      <c r="A42" s="212"/>
      <c r="B42" s="212"/>
      <c r="C42" s="212" t="s">
        <v>267</v>
      </c>
      <c r="D42" s="228"/>
      <c r="E42" s="228"/>
      <c r="F42" s="229"/>
      <c r="G42" s="212"/>
    </row>
    <row r="43" spans="1:7" ht="18" customHeight="1">
      <c r="A43" s="212"/>
      <c r="B43" s="234" t="s">
        <v>272</v>
      </c>
      <c r="C43" s="212"/>
      <c r="D43" s="228"/>
      <c r="E43" s="228"/>
      <c r="F43" s="229"/>
      <c r="G43" s="212"/>
    </row>
    <row r="44" spans="1:7" ht="18" customHeight="1">
      <c r="A44" s="212"/>
      <c r="B44" s="212"/>
      <c r="C44" s="212" t="s">
        <v>377</v>
      </c>
      <c r="D44" s="228"/>
      <c r="E44" s="228"/>
      <c r="F44" s="229"/>
      <c r="G44" s="212"/>
    </row>
    <row r="45" spans="1:7" ht="18" customHeight="1">
      <c r="A45" s="212"/>
      <c r="B45" s="212"/>
      <c r="C45" s="243" t="s">
        <v>367</v>
      </c>
      <c r="D45" s="228"/>
      <c r="E45" s="228"/>
      <c r="F45" s="229"/>
      <c r="G45" s="212"/>
    </row>
    <row r="46" spans="1:7" ht="18" customHeight="1">
      <c r="A46" s="212"/>
      <c r="B46" s="212"/>
      <c r="C46" s="212" t="s">
        <v>375</v>
      </c>
      <c r="D46" s="228"/>
      <c r="E46" s="228"/>
      <c r="F46" s="229"/>
      <c r="G46" s="212"/>
    </row>
    <row r="47" spans="1:7" ht="18" customHeight="1">
      <c r="A47" s="212"/>
      <c r="B47" s="212"/>
      <c r="C47" s="212" t="s">
        <v>376</v>
      </c>
      <c r="D47" s="228"/>
      <c r="E47" s="228"/>
      <c r="F47" s="229"/>
      <c r="G47" s="212"/>
    </row>
    <row r="48" spans="1:7" ht="18" customHeight="1">
      <c r="A48" s="212"/>
      <c r="B48" s="212"/>
      <c r="C48" s="212"/>
      <c r="D48" s="228"/>
      <c r="E48" s="228"/>
      <c r="F48" s="229"/>
      <c r="G48" s="212"/>
    </row>
    <row r="49" spans="1:7" ht="18" customHeight="1">
      <c r="A49" s="212"/>
      <c r="B49" s="212"/>
      <c r="C49" s="212"/>
      <c r="D49" s="228"/>
      <c r="E49" s="228"/>
      <c r="F49" s="229"/>
      <c r="G49" s="212"/>
    </row>
    <row r="50" spans="1:7" ht="18" customHeight="1">
      <c r="A50" s="212"/>
      <c r="B50" s="212"/>
      <c r="C50" s="212"/>
      <c r="D50" s="228"/>
      <c r="E50" s="228"/>
      <c r="F50" s="229"/>
      <c r="G50" s="212"/>
    </row>
    <row r="51" spans="1:7" ht="18" customHeight="1">
      <c r="A51" s="212"/>
      <c r="B51" s="212"/>
      <c r="C51" s="212"/>
      <c r="D51" s="228"/>
      <c r="E51" s="228"/>
      <c r="F51" s="229"/>
      <c r="G51" s="212"/>
    </row>
    <row r="52" spans="1:7" ht="18" customHeight="1">
      <c r="A52" s="212"/>
      <c r="B52" s="212"/>
      <c r="C52" s="212"/>
      <c r="D52" s="228"/>
      <c r="E52" s="228"/>
      <c r="F52" s="229"/>
      <c r="G52" s="212"/>
    </row>
    <row r="53" spans="1:7" ht="18" customHeight="1">
      <c r="A53" s="212"/>
      <c r="B53" s="212"/>
      <c r="C53" s="212"/>
      <c r="D53" s="228"/>
      <c r="E53" s="228"/>
      <c r="F53" s="229"/>
      <c r="G53" s="212"/>
    </row>
    <row r="54" spans="1:7" ht="18" customHeight="1">
      <c r="A54" s="212"/>
      <c r="B54" s="212"/>
      <c r="C54" s="212"/>
      <c r="D54" s="228"/>
      <c r="E54" s="228"/>
      <c r="F54" s="229"/>
      <c r="G54" s="212"/>
    </row>
    <row r="55" spans="1:7" ht="18" customHeight="1">
      <c r="A55" s="212"/>
      <c r="B55" s="212"/>
      <c r="C55" s="212"/>
      <c r="D55" s="228"/>
      <c r="E55" s="228"/>
      <c r="F55" s="229"/>
      <c r="G55" s="212"/>
    </row>
    <row r="56" spans="1:7" ht="18" customHeight="1">
      <c r="A56" s="212"/>
      <c r="B56" s="212"/>
      <c r="C56" s="212"/>
      <c r="D56" s="228"/>
      <c r="E56" s="228"/>
      <c r="F56" s="229"/>
      <c r="G56" s="212"/>
    </row>
    <row r="57" spans="1:7" ht="18" customHeight="1">
      <c r="A57" s="212"/>
      <c r="B57" s="212"/>
      <c r="C57" s="212"/>
      <c r="D57" s="228"/>
      <c r="E57" s="228"/>
      <c r="F57" s="229"/>
      <c r="G57" s="212"/>
    </row>
    <row r="58" spans="1:7" ht="18" customHeight="1">
      <c r="A58" s="212"/>
      <c r="B58" s="212"/>
      <c r="C58" s="212"/>
      <c r="D58" s="228"/>
      <c r="E58" s="228"/>
      <c r="F58" s="229"/>
      <c r="G58" s="212"/>
    </row>
    <row r="59" spans="1:7" ht="18" customHeight="1">
      <c r="A59" s="212"/>
      <c r="B59" s="212"/>
      <c r="C59" s="212"/>
      <c r="D59" s="228"/>
      <c r="E59" s="228"/>
      <c r="F59" s="229"/>
      <c r="G59" s="212"/>
    </row>
    <row r="60" spans="1:7" ht="18" customHeight="1">
      <c r="A60" s="212"/>
      <c r="B60" s="212"/>
      <c r="C60" s="212"/>
      <c r="D60" s="228"/>
      <c r="E60" s="228"/>
      <c r="F60" s="229"/>
      <c r="G60" s="212"/>
    </row>
    <row r="61" spans="1:7" ht="18" customHeight="1">
      <c r="A61" s="212"/>
      <c r="B61" s="212"/>
      <c r="C61" s="212"/>
      <c r="D61" s="228"/>
      <c r="E61" s="228"/>
      <c r="F61" s="229"/>
      <c r="G61" s="212"/>
    </row>
    <row r="62" spans="1:7" ht="18" customHeight="1">
      <c r="A62" s="212"/>
      <c r="B62" s="212"/>
      <c r="C62" s="212"/>
      <c r="D62" s="228"/>
      <c r="E62" s="228"/>
      <c r="F62" s="229"/>
      <c r="G62" s="212"/>
    </row>
    <row r="63" spans="1:7" ht="18" customHeight="1">
      <c r="A63" s="212"/>
      <c r="B63" s="212"/>
      <c r="C63" s="212"/>
      <c r="D63" s="228"/>
      <c r="E63" s="228"/>
      <c r="F63" s="229"/>
      <c r="G63" s="212"/>
    </row>
    <row r="64" spans="1:7" ht="18" customHeight="1">
      <c r="A64" s="212"/>
      <c r="B64" s="212"/>
      <c r="C64" s="212"/>
      <c r="D64" s="228"/>
      <c r="E64" s="228"/>
      <c r="F64" s="229"/>
      <c r="G64" s="212"/>
    </row>
    <row r="65" spans="1:7" ht="18" customHeight="1">
      <c r="A65" s="212"/>
      <c r="B65" s="212"/>
      <c r="C65" s="212"/>
      <c r="D65" s="228"/>
      <c r="E65" s="228"/>
      <c r="F65" s="229"/>
      <c r="G65" s="212"/>
    </row>
    <row r="66" spans="1:7" ht="18" customHeight="1">
      <c r="A66" s="212"/>
      <c r="B66" s="212"/>
      <c r="C66" s="212"/>
      <c r="D66" s="228"/>
      <c r="E66" s="228"/>
      <c r="F66" s="229"/>
      <c r="G66" s="212"/>
    </row>
    <row r="67" spans="1:7" ht="18" customHeight="1">
      <c r="A67" s="212"/>
      <c r="B67" s="212"/>
      <c r="C67" s="212"/>
      <c r="D67" s="228"/>
      <c r="E67" s="228"/>
      <c r="F67" s="229"/>
      <c r="G67" s="212"/>
    </row>
    <row r="68" spans="1:7" ht="18" customHeight="1">
      <c r="A68" s="212"/>
      <c r="B68" s="212"/>
      <c r="C68" s="212"/>
      <c r="D68" s="228"/>
      <c r="E68" s="228"/>
      <c r="F68" s="229"/>
      <c r="G68" s="212"/>
    </row>
    <row r="69" spans="1:7" ht="18" customHeight="1">
      <c r="A69" s="212"/>
      <c r="B69" s="212"/>
      <c r="C69" s="212"/>
      <c r="D69" s="228"/>
      <c r="E69" s="228"/>
      <c r="F69" s="229"/>
      <c r="G69" s="212"/>
    </row>
    <row r="70" spans="1:7" ht="18" customHeight="1">
      <c r="A70" s="212"/>
      <c r="B70" s="212"/>
      <c r="C70" s="212"/>
      <c r="D70" s="228"/>
      <c r="E70" s="228"/>
      <c r="F70" s="229"/>
      <c r="G70" s="212"/>
    </row>
    <row r="71" spans="1:7" ht="18" customHeight="1">
      <c r="A71" s="212"/>
      <c r="B71" s="212"/>
      <c r="C71" s="212"/>
      <c r="D71" s="228"/>
      <c r="E71" s="228"/>
      <c r="F71" s="229"/>
      <c r="G71" s="212"/>
    </row>
    <row r="72" spans="1:7" ht="18" customHeight="1">
      <c r="A72" s="212"/>
      <c r="B72" s="212"/>
      <c r="C72" s="212"/>
      <c r="D72" s="228"/>
      <c r="E72" s="228"/>
      <c r="F72" s="229"/>
      <c r="G72" s="212"/>
    </row>
    <row r="73" spans="1:7" ht="18" customHeight="1">
      <c r="A73" s="212"/>
      <c r="B73" s="212"/>
      <c r="C73" s="212"/>
      <c r="D73" s="228"/>
      <c r="E73" s="228"/>
      <c r="F73" s="229"/>
      <c r="G73" s="212"/>
    </row>
    <row r="74" spans="1:7" ht="18" customHeight="1">
      <c r="A74" s="212"/>
      <c r="B74" s="212"/>
      <c r="C74" s="212"/>
      <c r="D74" s="228"/>
      <c r="E74" s="228"/>
      <c r="F74" s="229"/>
      <c r="G74" s="212"/>
    </row>
    <row r="75" spans="1:7" ht="18" customHeight="1">
      <c r="A75" s="212"/>
      <c r="B75" s="212"/>
      <c r="C75" s="212"/>
      <c r="D75" s="228"/>
      <c r="E75" s="228"/>
      <c r="F75" s="229"/>
      <c r="G75" s="212"/>
    </row>
    <row r="76" spans="1:7" ht="18" customHeight="1">
      <c r="A76" s="212"/>
      <c r="B76" s="212"/>
      <c r="C76" s="212"/>
      <c r="D76" s="228"/>
      <c r="E76" s="228"/>
      <c r="F76" s="229"/>
      <c r="G76" s="212"/>
    </row>
    <row r="77" spans="1:7" ht="18" customHeight="1">
      <c r="A77" s="212"/>
      <c r="B77" s="212"/>
      <c r="C77" s="212"/>
      <c r="D77" s="228"/>
      <c r="E77" s="228"/>
      <c r="F77" s="229"/>
      <c r="G77" s="212"/>
    </row>
    <row r="78" spans="1:7" ht="18" customHeight="1">
      <c r="A78" s="212"/>
      <c r="B78" s="212"/>
      <c r="C78" s="212"/>
      <c r="D78" s="228"/>
      <c r="E78" s="228"/>
      <c r="F78" s="229"/>
      <c r="G78" s="212"/>
    </row>
    <row r="79" spans="1:7" ht="18" customHeight="1">
      <c r="A79" s="212"/>
      <c r="B79" s="212"/>
      <c r="C79" s="212"/>
      <c r="D79" s="228"/>
      <c r="E79" s="228"/>
      <c r="F79" s="229"/>
      <c r="G79" s="212"/>
    </row>
    <row r="80" spans="1:7" ht="18" customHeight="1">
      <c r="A80" s="212"/>
      <c r="B80" s="212"/>
      <c r="C80" s="212"/>
      <c r="D80" s="228"/>
      <c r="E80" s="228"/>
      <c r="F80" s="229"/>
      <c r="G80" s="212"/>
    </row>
    <row r="81" spans="1:7" ht="18" customHeight="1">
      <c r="A81" s="212"/>
      <c r="B81" s="212"/>
      <c r="C81" s="212"/>
      <c r="D81" s="228"/>
      <c r="E81" s="228"/>
      <c r="F81" s="229"/>
      <c r="G81" s="212"/>
    </row>
    <row r="82" spans="1:7" ht="18" customHeight="1">
      <c r="A82" s="212"/>
      <c r="B82" s="212"/>
      <c r="C82" s="212"/>
      <c r="D82" s="228"/>
      <c r="E82" s="228"/>
      <c r="F82" s="229"/>
      <c r="G82" s="212"/>
    </row>
    <row r="83" spans="1:7" ht="18" customHeight="1">
      <c r="A83" s="212"/>
      <c r="B83" s="212"/>
      <c r="C83" s="212"/>
      <c r="D83" s="228"/>
      <c r="E83" s="228"/>
      <c r="F83" s="229"/>
      <c r="G83" s="212"/>
    </row>
    <row r="84" spans="1:7" ht="18" customHeight="1">
      <c r="A84" s="212"/>
      <c r="B84" s="212"/>
      <c r="C84" s="212"/>
      <c r="D84" s="228"/>
      <c r="E84" s="228"/>
      <c r="F84" s="229"/>
      <c r="G84" s="212"/>
    </row>
    <row r="85" spans="1:7" ht="18" customHeight="1">
      <c r="A85" s="212"/>
      <c r="B85" s="212"/>
      <c r="C85" s="212"/>
      <c r="D85" s="228"/>
      <c r="E85" s="228"/>
      <c r="F85" s="229"/>
      <c r="G85" s="212"/>
    </row>
  </sheetData>
  <sheetProtection algorithmName="SHA-512" hashValue="PG3/O0x8t/zp4Vyn5VhTsjBo5accab3hfdE/68Q1M+oanaL7bNS65bg8x3ua2n2axcHl4ppnyFV+oL9LzS9aXw==" saltValue="daq+zKC64Mar+G6fT7JUHA==" spinCount="100000" sheet="1" objects="1" scenarios="1"/>
  <mergeCells count="20">
    <mergeCell ref="D21:E21"/>
    <mergeCell ref="D22:E22"/>
    <mergeCell ref="D23:E23"/>
    <mergeCell ref="D25:E25"/>
    <mergeCell ref="A26:G26"/>
    <mergeCell ref="D24:E24"/>
    <mergeCell ref="D19:E19"/>
    <mergeCell ref="D20:E20"/>
    <mergeCell ref="B12:E12"/>
    <mergeCell ref="A1:G1"/>
    <mergeCell ref="E3:F3"/>
    <mergeCell ref="C18:F18"/>
    <mergeCell ref="A4:G4"/>
    <mergeCell ref="B5:F5"/>
    <mergeCell ref="B6:G6"/>
    <mergeCell ref="B7:G7"/>
    <mergeCell ref="B9:E9"/>
    <mergeCell ref="D10:E10"/>
    <mergeCell ref="B16:E16"/>
    <mergeCell ref="C17:E17"/>
  </mergeCells>
  <phoneticPr fontId="3"/>
  <dataValidations count="1">
    <dataValidation type="list" allowBlank="1" showInputMessage="1" showErrorMessage="1" sqref="F17 F13:F14 F10 F19:F25" xr:uid="{16F7594D-21B2-41BC-8AB2-C1C84E100562}">
      <formula1>"〇"</formula1>
    </dataValidation>
  </dataValidations>
  <hyperlinks>
    <hyperlink ref="C45" r:id="rId1" xr:uid="{33EC5F04-0399-4AFD-ADB1-132460C862AB}"/>
    <hyperlink ref="D35" r:id="rId2" xr:uid="{24726BAB-44CB-4418-95C5-FD44054F3ADE}"/>
    <hyperlink ref="D37" r:id="rId3" xr:uid="{1F54EB36-6198-4CC4-AD43-67AE34348EA9}"/>
    <hyperlink ref="E13" r:id="rId4" xr:uid="{3EAB84B9-3A1D-4F18-BB60-50E1BA1FDC4B}"/>
    <hyperlink ref="E14" r:id="rId5" xr:uid="{6F3C1DC6-EE81-4B34-8586-D7ED3EAA8BC9}"/>
  </hyperlinks>
  <printOptions horizontalCentered="1"/>
  <pageMargins left="0.23622047244094491" right="0.23622047244094491" top="0.74803149606299213" bottom="0.35433070866141736" header="0.31496062992125984" footer="0.31496062992125984"/>
  <pageSetup paperSize="9" scale="81"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C9" sqref="C9"/>
    </sheetView>
  </sheetViews>
  <sheetFormatPr defaultRowHeight="13.2"/>
  <cols>
    <col min="3" max="3" width="27" customWidth="1"/>
    <col min="4" max="4" width="22" customWidth="1"/>
    <col min="5" max="5" width="14.77734375" customWidth="1"/>
    <col min="6" max="7" width="19.5546875" customWidth="1"/>
  </cols>
  <sheetData>
    <row r="3" spans="2:6">
      <c r="C3" t="s">
        <v>136</v>
      </c>
      <c r="D3" t="s">
        <v>136</v>
      </c>
      <c r="E3" t="s">
        <v>237</v>
      </c>
      <c r="F3" t="s">
        <v>346</v>
      </c>
    </row>
    <row r="4" spans="2:6">
      <c r="B4" t="s">
        <v>198</v>
      </c>
      <c r="C4" t="s">
        <v>283</v>
      </c>
      <c r="D4" t="s">
        <v>150</v>
      </c>
      <c r="E4" t="s">
        <v>307</v>
      </c>
      <c r="F4" t="s">
        <v>347</v>
      </c>
    </row>
    <row r="5" spans="2:6">
      <c r="B5" t="s">
        <v>52</v>
      </c>
      <c r="C5" t="s">
        <v>284</v>
      </c>
      <c r="D5" t="s">
        <v>137</v>
      </c>
      <c r="E5" t="s">
        <v>345</v>
      </c>
      <c r="F5" t="s">
        <v>348</v>
      </c>
    </row>
    <row r="6" spans="2:6">
      <c r="C6" t="s">
        <v>105</v>
      </c>
      <c r="D6" t="s">
        <v>149</v>
      </c>
      <c r="F6" t="s">
        <v>309</v>
      </c>
    </row>
    <row r="7" spans="2:6">
      <c r="C7" t="s">
        <v>106</v>
      </c>
      <c r="D7" t="s">
        <v>148</v>
      </c>
      <c r="F7" t="s">
        <v>349</v>
      </c>
    </row>
    <row r="8" spans="2:6">
      <c r="C8" t="s">
        <v>385</v>
      </c>
      <c r="D8" t="s">
        <v>145</v>
      </c>
      <c r="F8" t="s">
        <v>350</v>
      </c>
    </row>
    <row r="9" spans="2:6">
      <c r="C9" t="s">
        <v>103</v>
      </c>
      <c r="D9" t="s">
        <v>146</v>
      </c>
      <c r="F9" t="s">
        <v>364</v>
      </c>
    </row>
    <row r="10" spans="2:6">
      <c r="C10" t="s">
        <v>104</v>
      </c>
      <c r="D10" t="s">
        <v>147</v>
      </c>
      <c r="F10" t="s">
        <v>363</v>
      </c>
    </row>
    <row r="11" spans="2:6">
      <c r="C11" t="s">
        <v>256</v>
      </c>
      <c r="D11" t="s">
        <v>138</v>
      </c>
    </row>
    <row r="12" spans="2:6">
      <c r="D12" t="s">
        <v>139</v>
      </c>
    </row>
    <row r="13" spans="2:6">
      <c r="D13" t="s">
        <v>140</v>
      </c>
    </row>
    <row r="14" spans="2:6">
      <c r="D14" t="s">
        <v>141</v>
      </c>
    </row>
    <row r="15" spans="2:6">
      <c r="D15" t="s">
        <v>142</v>
      </c>
    </row>
    <row r="16" spans="2:6">
      <c r="D16" t="s">
        <v>143</v>
      </c>
    </row>
    <row r="17" spans="4:4">
      <c r="D17" t="s">
        <v>144</v>
      </c>
    </row>
    <row r="18" spans="4:4">
      <c r="D18" t="s">
        <v>151</v>
      </c>
    </row>
    <row r="19" spans="4:4">
      <c r="D19" t="s">
        <v>152</v>
      </c>
    </row>
    <row r="20" spans="4:4">
      <c r="D20" t="s">
        <v>153</v>
      </c>
    </row>
    <row r="21" spans="4:4">
      <c r="D21" t="s">
        <v>154</v>
      </c>
    </row>
    <row r="22" spans="4:4">
      <c r="D22" t="s">
        <v>155</v>
      </c>
    </row>
    <row r="23" spans="4:4">
      <c r="D23" t="s">
        <v>156</v>
      </c>
    </row>
    <row r="24" spans="4:4">
      <c r="D24" t="s">
        <v>157</v>
      </c>
    </row>
    <row r="25" spans="4:4">
      <c r="D25" t="s">
        <v>158</v>
      </c>
    </row>
    <row r="26" spans="4:4">
      <c r="D26" t="s">
        <v>159</v>
      </c>
    </row>
    <row r="27" spans="4:4">
      <c r="D27" t="s">
        <v>160</v>
      </c>
    </row>
    <row r="28" spans="4:4">
      <c r="D28" t="s">
        <v>161</v>
      </c>
    </row>
    <row r="29" spans="4:4">
      <c r="D29" t="s">
        <v>162</v>
      </c>
    </row>
    <row r="30" spans="4:4">
      <c r="D30" t="s">
        <v>163</v>
      </c>
    </row>
    <row r="31" spans="4:4">
      <c r="D31" t="s">
        <v>164</v>
      </c>
    </row>
    <row r="32" spans="4:4">
      <c r="D32" t="s">
        <v>165</v>
      </c>
    </row>
    <row r="33" spans="4:4">
      <c r="D33" t="s">
        <v>166</v>
      </c>
    </row>
    <row r="34" spans="4:4">
      <c r="D34" t="s">
        <v>167</v>
      </c>
    </row>
    <row r="35" spans="4:4">
      <c r="D35" t="s">
        <v>168</v>
      </c>
    </row>
    <row r="36" spans="4:4">
      <c r="D36" t="s">
        <v>169</v>
      </c>
    </row>
    <row r="37" spans="4:4">
      <c r="D37" t="s">
        <v>170</v>
      </c>
    </row>
    <row r="38" spans="4:4">
      <c r="D38" t="s">
        <v>171</v>
      </c>
    </row>
    <row r="39" spans="4:4">
      <c r="D39" t="s">
        <v>172</v>
      </c>
    </row>
    <row r="40" spans="4:4">
      <c r="D40" t="s">
        <v>173</v>
      </c>
    </row>
    <row r="41" spans="4:4">
      <c r="D41" t="s">
        <v>174</v>
      </c>
    </row>
    <row r="42" spans="4:4">
      <c r="D42" t="s">
        <v>175</v>
      </c>
    </row>
    <row r="43" spans="4:4">
      <c r="D43" t="s">
        <v>176</v>
      </c>
    </row>
    <row r="44" spans="4:4">
      <c r="D44" t="s">
        <v>177</v>
      </c>
    </row>
    <row r="45" spans="4:4">
      <c r="D45" t="s">
        <v>178</v>
      </c>
    </row>
    <row r="46" spans="4:4">
      <c r="D46" t="s">
        <v>179</v>
      </c>
    </row>
    <row r="47" spans="4:4">
      <c r="D47" t="s">
        <v>180</v>
      </c>
    </row>
    <row r="48" spans="4:4">
      <c r="D48" t="s">
        <v>181</v>
      </c>
    </row>
    <row r="49" spans="4:4">
      <c r="D49" t="s">
        <v>182</v>
      </c>
    </row>
    <row r="50" spans="4:4">
      <c r="D50" t="s">
        <v>183</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31" customWidth="1"/>
    <col min="5" max="5" width="10.33203125" style="125" customWidth="1"/>
    <col min="6" max="6" width="10.33203125" customWidth="1"/>
    <col min="7" max="7" width="38.109375" customWidth="1"/>
    <col min="8" max="8" width="10.33203125" customWidth="1"/>
    <col min="9" max="9" width="9" customWidth="1"/>
    <col min="10" max="10" width="20.109375" customWidth="1"/>
    <col min="11" max="11" width="10" style="178" hidden="1" customWidth="1"/>
    <col min="12" max="12" width="9.33203125" style="178" hidden="1" customWidth="1"/>
    <col min="13" max="13" width="9" style="178" hidden="1" customWidth="1"/>
  </cols>
  <sheetData>
    <row r="1" spans="1:13" ht="18.75" customHeight="1">
      <c r="A1" s="25" t="s">
        <v>303</v>
      </c>
      <c r="B1" s="17"/>
      <c r="C1" s="102"/>
      <c r="D1" s="126"/>
      <c r="E1" s="117"/>
      <c r="F1" s="102"/>
      <c r="G1" s="102"/>
      <c r="H1" s="102"/>
      <c r="I1" s="4"/>
      <c r="J1" s="4"/>
    </row>
    <row r="2" spans="1:13" ht="18.75" customHeight="1">
      <c r="A2" s="101"/>
      <c r="B2" s="4"/>
      <c r="C2" s="4"/>
      <c r="D2" s="127"/>
      <c r="E2" s="118"/>
      <c r="F2" s="4"/>
      <c r="G2" s="4"/>
      <c r="H2" s="4"/>
      <c r="I2" s="4"/>
      <c r="J2" s="4"/>
      <c r="K2" s="770"/>
      <c r="L2" s="771"/>
    </row>
    <row r="3" spans="1:13" ht="18">
      <c r="A3" s="21" t="s">
        <v>13</v>
      </c>
      <c r="B3" s="21"/>
      <c r="C3" s="21"/>
      <c r="D3" s="92"/>
      <c r="E3" s="24"/>
      <c r="F3" s="21"/>
      <c r="G3" s="21"/>
      <c r="H3" s="21"/>
      <c r="I3" s="55"/>
      <c r="J3" s="103"/>
      <c r="K3" s="177"/>
    </row>
    <row r="4" spans="1:13" s="1" customFormat="1" ht="16.5" customHeight="1">
      <c r="A4" s="779" t="s">
        <v>125</v>
      </c>
      <c r="B4" s="779"/>
      <c r="C4" s="779"/>
      <c r="D4" s="779"/>
      <c r="E4" s="779"/>
      <c r="F4" s="779"/>
      <c r="G4" s="779"/>
      <c r="H4" s="55"/>
      <c r="I4" s="59" t="s">
        <v>126</v>
      </c>
      <c r="J4" s="59" t="str">
        <f>IF(法人番号=0, "", 法人番号)</f>
        <v>1234567890123</v>
      </c>
      <c r="K4" s="177"/>
      <c r="L4" s="178"/>
      <c r="M4" s="178"/>
    </row>
    <row r="5" spans="1:13" ht="13.5" customHeight="1">
      <c r="A5" s="21"/>
      <c r="B5" s="21"/>
      <c r="C5" s="21"/>
      <c r="D5" s="92"/>
      <c r="E5" s="24"/>
      <c r="F5" s="21"/>
      <c r="G5" s="55"/>
      <c r="H5" s="55"/>
      <c r="I5" s="59" t="s">
        <v>124</v>
      </c>
      <c r="J5" s="139" t="str">
        <f>IF(法人名=0, "", 法人名)</f>
        <v>学校法人都庁学園</v>
      </c>
      <c r="K5" s="185"/>
      <c r="L5" s="183"/>
    </row>
    <row r="6" spans="1:13" ht="13.2" customHeight="1">
      <c r="A6" s="21"/>
      <c r="B6" s="21"/>
      <c r="C6" s="21"/>
      <c r="D6" s="92"/>
      <c r="E6" s="24"/>
      <c r="F6" s="21"/>
      <c r="G6" s="55"/>
      <c r="H6" s="55"/>
      <c r="I6" s="106"/>
      <c r="J6" s="107"/>
      <c r="K6" s="177"/>
    </row>
    <row r="7" spans="1:13" ht="13.5" customHeight="1" thickBot="1">
      <c r="A7" s="21" t="s">
        <v>304</v>
      </c>
      <c r="B7" s="21"/>
      <c r="C7" s="21"/>
      <c r="D7" s="92"/>
      <c r="E7" s="24"/>
      <c r="F7" s="21"/>
      <c r="G7" s="55"/>
      <c r="H7" s="55"/>
      <c r="I7" s="104"/>
      <c r="J7" s="105"/>
      <c r="K7" s="176" t="s">
        <v>239</v>
      </c>
      <c r="L7" s="176"/>
      <c r="M7" s="187" t="s">
        <v>240</v>
      </c>
    </row>
    <row r="8" spans="1:13" ht="36" customHeight="1" thickBot="1">
      <c r="A8" s="33"/>
      <c r="B8" s="108" t="s">
        <v>58</v>
      </c>
      <c r="C8" s="758" t="s">
        <v>57</v>
      </c>
      <c r="D8" s="766"/>
      <c r="E8" s="766"/>
      <c r="F8" s="767"/>
      <c r="G8" s="108" t="s">
        <v>129</v>
      </c>
      <c r="H8" s="758" t="s">
        <v>127</v>
      </c>
      <c r="I8" s="759"/>
      <c r="J8" s="109" t="s">
        <v>56</v>
      </c>
      <c r="K8" s="186" t="s">
        <v>237</v>
      </c>
      <c r="L8" s="176" t="s">
        <v>238</v>
      </c>
      <c r="M8" s="187" t="s">
        <v>241</v>
      </c>
    </row>
    <row r="9" spans="1:13" ht="18" customHeight="1">
      <c r="A9" s="141"/>
      <c r="B9" s="110" t="s">
        <v>136</v>
      </c>
      <c r="C9" s="144"/>
      <c r="D9" s="34" t="s">
        <v>55</v>
      </c>
      <c r="E9" s="119" t="s">
        <v>51</v>
      </c>
      <c r="F9" s="35"/>
      <c r="G9" s="47" t="s">
        <v>204</v>
      </c>
      <c r="H9" s="760"/>
      <c r="I9" s="761"/>
      <c r="J9" s="768" t="s">
        <v>208</v>
      </c>
      <c r="K9" s="177">
        <f>F9+F17</f>
        <v>0</v>
      </c>
      <c r="L9" s="178">
        <f>F10+F18</f>
        <v>0</v>
      </c>
      <c r="M9" s="178">
        <f>F14+F22</f>
        <v>0</v>
      </c>
    </row>
    <row r="10" spans="1:13" ht="18" customHeight="1">
      <c r="A10" s="142"/>
      <c r="B10" s="36" t="s">
        <v>186</v>
      </c>
      <c r="C10" s="145"/>
      <c r="D10" s="37" t="s">
        <v>193</v>
      </c>
      <c r="E10" s="120" t="s">
        <v>51</v>
      </c>
      <c r="F10" s="38"/>
      <c r="G10" s="46"/>
      <c r="H10" s="762"/>
      <c r="I10" s="763"/>
      <c r="J10" s="769"/>
      <c r="K10" s="177"/>
    </row>
    <row r="11" spans="1:13" ht="18" customHeight="1">
      <c r="A11" s="142"/>
      <c r="B11" s="39" t="s">
        <v>54</v>
      </c>
      <c r="C11" s="145" t="s">
        <v>198</v>
      </c>
      <c r="D11" s="40" t="s">
        <v>189</v>
      </c>
      <c r="E11" s="146" t="s">
        <v>187</v>
      </c>
      <c r="F11" s="38"/>
      <c r="G11" s="46" t="s">
        <v>202</v>
      </c>
      <c r="H11" s="762"/>
      <c r="I11" s="763"/>
      <c r="J11" s="769"/>
      <c r="K11" s="177"/>
      <c r="M11" s="180"/>
    </row>
    <row r="12" spans="1:13" ht="18" customHeight="1">
      <c r="A12" s="142"/>
      <c r="B12" s="777"/>
      <c r="C12" s="145"/>
      <c r="D12" s="40" t="s">
        <v>191</v>
      </c>
      <c r="E12" s="146" t="s">
        <v>50</v>
      </c>
      <c r="F12" s="38"/>
      <c r="G12" s="46" t="s">
        <v>107</v>
      </c>
      <c r="H12" s="762"/>
      <c r="I12" s="763"/>
      <c r="J12" s="152" t="s">
        <v>209</v>
      </c>
      <c r="K12" s="177"/>
      <c r="M12" s="180"/>
    </row>
    <row r="13" spans="1:13" ht="18" customHeight="1">
      <c r="A13" s="142">
        <v>1</v>
      </c>
      <c r="B13" s="778"/>
      <c r="C13" s="145"/>
      <c r="D13" s="40" t="s">
        <v>192</v>
      </c>
      <c r="E13" s="146" t="s">
        <v>50</v>
      </c>
      <c r="F13" s="38"/>
      <c r="G13" s="46" t="s">
        <v>202</v>
      </c>
      <c r="H13" s="762"/>
      <c r="I13" s="763"/>
      <c r="J13" s="153" t="s">
        <v>207</v>
      </c>
      <c r="K13" s="179"/>
      <c r="L13" s="180"/>
      <c r="M13" s="180"/>
    </row>
    <row r="14" spans="1:13" ht="22.2" customHeight="1">
      <c r="A14" s="142"/>
      <c r="B14" s="50" t="s">
        <v>194</v>
      </c>
      <c r="C14" s="772" t="s">
        <v>52</v>
      </c>
      <c r="D14" s="41" t="s">
        <v>195</v>
      </c>
      <c r="E14" s="121" t="s">
        <v>51</v>
      </c>
      <c r="F14" s="42"/>
      <c r="G14" s="46"/>
      <c r="H14" s="762"/>
      <c r="I14" s="763"/>
      <c r="J14" s="156"/>
      <c r="K14" s="177"/>
      <c r="M14" s="180"/>
    </row>
    <row r="15" spans="1:13" ht="24.6" customHeight="1">
      <c r="A15" s="142"/>
      <c r="B15" s="147"/>
      <c r="C15" s="773"/>
      <c r="D15" s="40" t="s">
        <v>196</v>
      </c>
      <c r="E15" s="146" t="s">
        <v>50</v>
      </c>
      <c r="F15" s="150"/>
      <c r="G15" s="48"/>
      <c r="H15" s="762"/>
      <c r="I15" s="763"/>
      <c r="J15" s="157"/>
      <c r="K15" s="177"/>
      <c r="M15" s="180"/>
    </row>
    <row r="16" spans="1:13" ht="30" customHeight="1" thickBot="1">
      <c r="A16" s="143"/>
      <c r="B16" s="774" t="s">
        <v>201</v>
      </c>
      <c r="C16" s="775"/>
      <c r="D16" s="775"/>
      <c r="E16" s="776"/>
      <c r="F16" s="149">
        <f>F9+F10+F14</f>
        <v>0</v>
      </c>
      <c r="G16" s="49"/>
      <c r="H16" s="764"/>
      <c r="I16" s="765"/>
      <c r="J16" s="155"/>
      <c r="K16" s="177"/>
      <c r="M16" s="180"/>
    </row>
    <row r="17" spans="1:11" ht="18" customHeight="1">
      <c r="A17" s="141"/>
      <c r="B17" s="110" t="s">
        <v>136</v>
      </c>
      <c r="C17" s="144"/>
      <c r="D17" s="34" t="s">
        <v>55</v>
      </c>
      <c r="E17" s="119" t="s">
        <v>51</v>
      </c>
      <c r="F17" s="35"/>
      <c r="G17" s="132" t="s">
        <v>203</v>
      </c>
      <c r="H17" s="760"/>
      <c r="I17" s="791"/>
      <c r="J17" s="768" t="s">
        <v>208</v>
      </c>
      <c r="K17" s="177"/>
    </row>
    <row r="18" spans="1:11" ht="18" customHeight="1">
      <c r="A18" s="142"/>
      <c r="B18" s="36" t="s">
        <v>186</v>
      </c>
      <c r="C18" s="145"/>
      <c r="D18" s="37" t="s">
        <v>193</v>
      </c>
      <c r="E18" s="120" t="s">
        <v>51</v>
      </c>
      <c r="F18" s="38"/>
      <c r="G18" s="46"/>
      <c r="H18" s="792"/>
      <c r="I18" s="793"/>
      <c r="J18" s="769"/>
      <c r="K18" s="177"/>
    </row>
    <row r="19" spans="1:11" ht="18" customHeight="1">
      <c r="A19" s="142"/>
      <c r="B19" s="39" t="s">
        <v>197</v>
      </c>
      <c r="C19" s="145" t="s">
        <v>198</v>
      </c>
      <c r="D19" s="40" t="s">
        <v>188</v>
      </c>
      <c r="E19" s="146" t="s">
        <v>187</v>
      </c>
      <c r="F19" s="38"/>
      <c r="G19" s="46" t="s">
        <v>203</v>
      </c>
      <c r="H19" s="792"/>
      <c r="I19" s="793"/>
      <c r="J19" s="769"/>
      <c r="K19" s="177"/>
    </row>
    <row r="20" spans="1:11" ht="18" customHeight="1">
      <c r="A20" s="142"/>
      <c r="B20" s="777"/>
      <c r="C20" s="145"/>
      <c r="D20" s="40" t="s">
        <v>190</v>
      </c>
      <c r="E20" s="146" t="s">
        <v>50</v>
      </c>
      <c r="F20" s="38"/>
      <c r="G20" s="46"/>
      <c r="H20" s="792"/>
      <c r="I20" s="793"/>
      <c r="J20" s="152" t="s">
        <v>209</v>
      </c>
      <c r="K20" s="177"/>
    </row>
    <row r="21" spans="1:11" ht="18" customHeight="1">
      <c r="A21" s="142">
        <v>2</v>
      </c>
      <c r="B21" s="796"/>
      <c r="C21" s="145"/>
      <c r="D21" s="40" t="s">
        <v>192</v>
      </c>
      <c r="E21" s="146" t="s">
        <v>50</v>
      </c>
      <c r="F21" s="38"/>
      <c r="G21" s="46" t="s">
        <v>203</v>
      </c>
      <c r="H21" s="792"/>
      <c r="I21" s="793"/>
      <c r="J21" s="153" t="s">
        <v>207</v>
      </c>
      <c r="K21" s="177"/>
    </row>
    <row r="22" spans="1:11" ht="22.2" customHeight="1">
      <c r="A22" s="142"/>
      <c r="B22" s="50" t="s">
        <v>53</v>
      </c>
      <c r="C22" s="772" t="s">
        <v>52</v>
      </c>
      <c r="D22" s="41" t="s">
        <v>195</v>
      </c>
      <c r="E22" s="121" t="s">
        <v>51</v>
      </c>
      <c r="F22" s="42"/>
      <c r="G22" s="46"/>
      <c r="H22" s="792"/>
      <c r="I22" s="793"/>
      <c r="J22" s="154"/>
      <c r="K22" s="177"/>
    </row>
    <row r="23" spans="1:11" ht="24.6" customHeight="1">
      <c r="A23" s="142"/>
      <c r="B23" s="147"/>
      <c r="C23" s="773"/>
      <c r="D23" s="40" t="s">
        <v>196</v>
      </c>
      <c r="E23" s="146" t="s">
        <v>50</v>
      </c>
      <c r="F23" s="150"/>
      <c r="G23" s="133"/>
      <c r="H23" s="794"/>
      <c r="I23" s="795"/>
      <c r="J23" s="154"/>
      <c r="K23" s="177"/>
    </row>
    <row r="24" spans="1:11" ht="30" customHeight="1" thickBot="1">
      <c r="A24" s="143"/>
      <c r="B24" s="784" t="s">
        <v>199</v>
      </c>
      <c r="C24" s="785"/>
      <c r="D24" s="785"/>
      <c r="E24" s="786"/>
      <c r="F24" s="149">
        <f>F17+F18+F22</f>
        <v>0</v>
      </c>
      <c r="G24" s="787"/>
      <c r="H24" s="788"/>
      <c r="I24" s="789"/>
      <c r="J24" s="790"/>
      <c r="K24" s="177"/>
    </row>
    <row r="25" spans="1:11" ht="45" customHeight="1" thickBot="1">
      <c r="A25" s="781" t="s">
        <v>200</v>
      </c>
      <c r="B25" s="782"/>
      <c r="C25" s="782"/>
      <c r="D25" s="782"/>
      <c r="E25" s="783"/>
      <c r="F25" s="111">
        <f>F16+F24</f>
        <v>0</v>
      </c>
      <c r="G25" s="43"/>
      <c r="H25" s="43"/>
      <c r="I25" s="44"/>
      <c r="J25" s="45"/>
      <c r="K25" s="177"/>
    </row>
    <row r="26" spans="1:11" ht="14.4" customHeight="1">
      <c r="A26" s="112"/>
      <c r="B26" s="112"/>
      <c r="C26" s="112"/>
      <c r="D26" s="116"/>
      <c r="E26" s="122"/>
      <c r="F26" s="113"/>
      <c r="G26" s="32"/>
      <c r="H26" s="32"/>
      <c r="I26" s="21"/>
      <c r="J26" s="21"/>
      <c r="K26" s="177"/>
    </row>
    <row r="27" spans="1:11" ht="10.199999999999999" customHeight="1">
      <c r="A27" s="114" t="s">
        <v>49</v>
      </c>
      <c r="B27" s="115"/>
      <c r="C27" s="115"/>
      <c r="D27" s="128"/>
      <c r="E27" s="123"/>
      <c r="F27" s="115"/>
      <c r="G27" s="115"/>
      <c r="H27" s="115"/>
      <c r="I27" s="115"/>
      <c r="J27" s="115"/>
      <c r="K27" s="177"/>
    </row>
    <row r="28" spans="1:11" ht="10.199999999999999" customHeight="1">
      <c r="A28" s="780" t="s">
        <v>215</v>
      </c>
      <c r="B28" s="583"/>
      <c r="C28" s="583"/>
      <c r="D28" s="583"/>
      <c r="E28" s="583"/>
      <c r="F28" s="583"/>
      <c r="G28" s="583"/>
      <c r="H28" s="583"/>
      <c r="I28" s="583"/>
      <c r="J28" s="583"/>
      <c r="K28" s="177"/>
    </row>
    <row r="29" spans="1:11" ht="10.199999999999999" customHeight="1">
      <c r="A29" s="780" t="s">
        <v>214</v>
      </c>
      <c r="B29" s="583"/>
      <c r="C29" s="583"/>
      <c r="D29" s="583"/>
      <c r="E29" s="583"/>
      <c r="F29" s="583"/>
      <c r="G29" s="583"/>
      <c r="H29" s="583"/>
      <c r="I29" s="583"/>
      <c r="J29" s="583"/>
      <c r="K29" s="177"/>
    </row>
    <row r="30" spans="1:11" ht="10.199999999999999" customHeight="1">
      <c r="A30" s="114" t="s">
        <v>213</v>
      </c>
      <c r="B30" s="114"/>
      <c r="C30" s="115"/>
      <c r="D30" s="148"/>
      <c r="E30" s="123"/>
      <c r="F30" s="115"/>
      <c r="G30" s="115"/>
      <c r="H30" s="115"/>
      <c r="I30" s="115"/>
      <c r="J30" s="115"/>
      <c r="K30" s="177"/>
    </row>
    <row r="31" spans="1:11" ht="10.199999999999999" customHeight="1">
      <c r="A31" s="114" t="s">
        <v>212</v>
      </c>
      <c r="B31" s="114"/>
      <c r="C31" s="115"/>
      <c r="D31" s="148"/>
      <c r="E31" s="123"/>
      <c r="F31" s="115"/>
      <c r="G31" s="115"/>
      <c r="H31" s="115"/>
      <c r="I31" s="115"/>
      <c r="J31" s="115"/>
      <c r="K31" s="177"/>
    </row>
    <row r="32" spans="1:11" ht="10.199999999999999" customHeight="1">
      <c r="A32" s="114" t="s">
        <v>211</v>
      </c>
      <c r="B32" s="115"/>
      <c r="C32" s="114"/>
      <c r="D32" s="128"/>
      <c r="E32" s="123"/>
      <c r="F32" s="115"/>
      <c r="G32" s="115"/>
      <c r="H32" s="115"/>
      <c r="I32" s="115"/>
      <c r="J32" s="115"/>
      <c r="K32" s="177"/>
    </row>
    <row r="33" spans="1:13" ht="10.199999999999999" customHeight="1">
      <c r="A33" s="114" t="s">
        <v>210</v>
      </c>
      <c r="B33" s="115"/>
      <c r="C33" s="115"/>
      <c r="D33" s="128"/>
      <c r="E33" s="123"/>
      <c r="F33" s="115"/>
      <c r="G33" s="115"/>
      <c r="H33" s="115"/>
      <c r="I33" s="115"/>
      <c r="J33" s="115"/>
      <c r="K33" s="177"/>
    </row>
    <row r="34" spans="1:13" ht="10.199999999999999" customHeight="1">
      <c r="A34" s="15"/>
      <c r="B34" s="14"/>
      <c r="C34" s="14"/>
      <c r="D34" s="129"/>
      <c r="E34" s="124"/>
      <c r="F34" s="14"/>
      <c r="G34" s="14"/>
      <c r="H34" s="14"/>
      <c r="I34" s="14"/>
      <c r="J34" s="14"/>
      <c r="K34" s="177"/>
    </row>
    <row r="35" spans="1:13" s="14" customFormat="1" ht="10.5" customHeight="1">
      <c r="A35" s="15"/>
      <c r="D35" s="129"/>
      <c r="E35" s="124"/>
      <c r="K35" s="177"/>
      <c r="L35" s="178"/>
      <c r="M35" s="188"/>
    </row>
    <row r="36" spans="1:13" s="14" customFormat="1" ht="10.5" customHeight="1">
      <c r="A36" s="15"/>
      <c r="B36" s="15"/>
      <c r="D36" s="130"/>
      <c r="E36" s="124"/>
      <c r="K36" s="179"/>
      <c r="L36" s="178"/>
      <c r="M36" s="188"/>
    </row>
    <row r="37" spans="1:13" s="14" customFormat="1" ht="10.5" customHeight="1">
      <c r="A37" s="15"/>
      <c r="B37" s="15"/>
      <c r="D37" s="130"/>
      <c r="E37" s="124"/>
      <c r="K37" s="177"/>
      <c r="L37" s="178"/>
      <c r="M37" s="188"/>
    </row>
    <row r="38" spans="1:13" s="14" customFormat="1" ht="10.5" customHeight="1">
      <c r="A38" s="15"/>
      <c r="C38" s="15"/>
      <c r="D38" s="129"/>
      <c r="E38" s="124"/>
      <c r="K38" s="177"/>
      <c r="L38" s="178"/>
      <c r="M38" s="188"/>
    </row>
    <row r="39" spans="1:13" s="14" customFormat="1" ht="10.5" customHeight="1">
      <c r="A39" s="15"/>
      <c r="D39" s="129"/>
      <c r="E39" s="124"/>
      <c r="K39" s="177"/>
      <c r="L39" s="178"/>
      <c r="M39" s="188"/>
    </row>
    <row r="40" spans="1:13" s="14" customFormat="1" ht="10.5" customHeight="1">
      <c r="A40" s="15"/>
      <c r="D40" s="129"/>
      <c r="E40" s="124"/>
      <c r="K40" s="177"/>
      <c r="L40" s="178"/>
      <c r="M40" s="188"/>
    </row>
    <row r="41" spans="1:13" s="2" customFormat="1" ht="10.5" customHeight="1">
      <c r="A41" s="15"/>
      <c r="D41" s="129"/>
      <c r="E41" s="124"/>
      <c r="K41" s="177"/>
      <c r="L41" s="178"/>
      <c r="M41" s="188"/>
    </row>
    <row r="42" spans="1:13" s="2" customFormat="1" ht="10.5" customHeight="1">
      <c r="A42" s="3"/>
      <c r="D42" s="129"/>
      <c r="E42" s="124"/>
      <c r="K42" s="177"/>
      <c r="L42" s="178"/>
      <c r="M42" s="188"/>
    </row>
    <row r="43" spans="1:13">
      <c r="A43" s="16"/>
      <c r="K43" s="177"/>
    </row>
    <row r="44" spans="1:13">
      <c r="A44" s="16"/>
      <c r="K44" s="177"/>
      <c r="L44" s="189"/>
    </row>
    <row r="45" spans="1:13">
      <c r="K45" s="177"/>
    </row>
    <row r="46" spans="1:13">
      <c r="K46" s="177"/>
    </row>
    <row r="47" spans="1:13">
      <c r="K47" s="177"/>
    </row>
    <row r="48" spans="1:13">
      <c r="K48" s="177"/>
    </row>
    <row r="49" spans="11:12">
      <c r="K49" s="177"/>
    </row>
    <row r="50" spans="11:12">
      <c r="K50" s="177"/>
    </row>
    <row r="51" spans="11:12">
      <c r="K51" s="177"/>
    </row>
    <row r="52" spans="11:12">
      <c r="K52" s="177"/>
    </row>
    <row r="53" spans="11:12">
      <c r="K53" s="177"/>
    </row>
    <row r="54" spans="11:12">
      <c r="K54" s="177"/>
    </row>
    <row r="55" spans="11:12">
      <c r="K55" s="179"/>
    </row>
    <row r="56" spans="11:12">
      <c r="K56" s="177"/>
    </row>
    <row r="57" spans="11:12">
      <c r="K57" s="177"/>
    </row>
    <row r="58" spans="11:12">
      <c r="K58" s="177"/>
    </row>
    <row r="59" spans="11:12">
      <c r="K59" s="177"/>
    </row>
    <row r="60" spans="11:12">
      <c r="K60" s="177"/>
    </row>
    <row r="61" spans="11:12">
      <c r="K61" s="177"/>
    </row>
    <row r="62" spans="11:12">
      <c r="K62" s="177"/>
    </row>
    <row r="63" spans="11:12">
      <c r="K63" s="177"/>
    </row>
    <row r="64" spans="11:12">
      <c r="K64" s="185"/>
      <c r="L64" s="190"/>
    </row>
    <row r="65" spans="11:11">
      <c r="K65" s="177"/>
    </row>
    <row r="66" spans="11:11">
      <c r="K66" s="177"/>
    </row>
    <row r="67" spans="11:11">
      <c r="K67" s="177"/>
    </row>
    <row r="68" spans="11:11">
      <c r="K68" s="177"/>
    </row>
    <row r="69" spans="11:11">
      <c r="K69" s="177"/>
    </row>
    <row r="70" spans="11:11">
      <c r="K70" s="177"/>
    </row>
    <row r="71" spans="11:11">
      <c r="K71" s="177"/>
    </row>
    <row r="72" spans="11:11">
      <c r="K72" s="177"/>
    </row>
    <row r="73" spans="11:11">
      <c r="K73" s="179"/>
    </row>
    <row r="74" spans="11:11">
      <c r="K74" s="177"/>
    </row>
    <row r="75" spans="11:11">
      <c r="K75" s="177"/>
    </row>
    <row r="76" spans="11:11">
      <c r="K76" s="177"/>
    </row>
    <row r="77" spans="11:11">
      <c r="K77" s="177"/>
    </row>
    <row r="78" spans="11:11">
      <c r="K78" s="177"/>
    </row>
    <row r="79" spans="11:11">
      <c r="K79" s="177"/>
    </row>
    <row r="80" spans="11:11">
      <c r="K80" s="177"/>
    </row>
    <row r="81" spans="11:11">
      <c r="K81" s="179"/>
    </row>
    <row r="82" spans="11:11">
      <c r="K82" s="177"/>
    </row>
    <row r="83" spans="11:11">
      <c r="K83" s="177"/>
    </row>
    <row r="84" spans="11:11">
      <c r="K84" s="177"/>
    </row>
    <row r="85" spans="11:11">
      <c r="K85" s="179"/>
    </row>
    <row r="86" spans="11:11">
      <c r="K86" s="177"/>
    </row>
    <row r="87" spans="11:11">
      <c r="K87" s="177"/>
    </row>
    <row r="88" spans="11:11">
      <c r="K88" s="177"/>
    </row>
    <row r="89" spans="11:11">
      <c r="K89" s="177"/>
    </row>
    <row r="90" spans="11:11">
      <c r="K90" s="177"/>
    </row>
    <row r="91" spans="11:11">
      <c r="K91" s="177"/>
    </row>
    <row r="92" spans="11:11">
      <c r="K92" s="177"/>
    </row>
    <row r="93" spans="11:11">
      <c r="K93" s="177"/>
    </row>
    <row r="94" spans="11:11">
      <c r="K94" s="177"/>
    </row>
    <row r="95" spans="11:11">
      <c r="K95" s="177"/>
    </row>
    <row r="96" spans="11:11">
      <c r="K96" s="177"/>
    </row>
    <row r="97" spans="11:12">
      <c r="K97" s="177"/>
    </row>
    <row r="98" spans="11:12">
      <c r="K98" s="177"/>
    </row>
    <row r="99" spans="11:12">
      <c r="K99" s="177"/>
    </row>
    <row r="100" spans="11:12">
      <c r="K100" s="177"/>
    </row>
    <row r="101" spans="11:12">
      <c r="K101" s="177"/>
    </row>
    <row r="102" spans="11:12">
      <c r="K102" s="177"/>
    </row>
    <row r="103" spans="11:12">
      <c r="K103" s="177"/>
    </row>
    <row r="104" spans="11:12">
      <c r="K104" s="179"/>
    </row>
    <row r="105" spans="11:12">
      <c r="K105" s="177"/>
    </row>
    <row r="106" spans="11:12">
      <c r="K106" s="177"/>
    </row>
    <row r="107" spans="11:12">
      <c r="K107" s="177"/>
    </row>
    <row r="108" spans="11:12">
      <c r="K108" s="177"/>
    </row>
    <row r="109" spans="11:12">
      <c r="K109" s="191"/>
      <c r="L109" s="189"/>
    </row>
    <row r="110" spans="11:12">
      <c r="K110" s="184"/>
      <c r="L110" s="183"/>
    </row>
    <row r="111" spans="11:12">
      <c r="K111" s="179"/>
    </row>
    <row r="112" spans="11:12">
      <c r="K112" s="177"/>
    </row>
    <row r="113" spans="11:12">
      <c r="K113" s="177"/>
    </row>
    <row r="114" spans="11:12">
      <c r="K114" s="177"/>
    </row>
    <row r="115" spans="11:12">
      <c r="K115" s="177"/>
    </row>
    <row r="116" spans="11:12">
      <c r="K116" s="177"/>
    </row>
    <row r="117" spans="11:12">
      <c r="K117" s="179"/>
      <c r="L117" s="180"/>
    </row>
    <row r="118" spans="11:12">
      <c r="K118" s="177"/>
    </row>
    <row r="119" spans="11:12">
      <c r="K119" s="177"/>
    </row>
    <row r="120" spans="11:12">
      <c r="K120" s="177"/>
    </row>
    <row r="121" spans="11:12">
      <c r="K121" s="177"/>
    </row>
    <row r="122" spans="11:12">
      <c r="K122" s="177"/>
    </row>
    <row r="123" spans="11:12">
      <c r="K123" s="177"/>
    </row>
    <row r="124" spans="11:12">
      <c r="K124" s="177"/>
    </row>
    <row r="125" spans="11:12">
      <c r="K125" s="177"/>
    </row>
    <row r="126" spans="11:12">
      <c r="K126" s="177"/>
    </row>
    <row r="127" spans="11:12">
      <c r="K127" s="177"/>
    </row>
    <row r="128" spans="11:12">
      <c r="K128" s="177"/>
    </row>
    <row r="129" spans="11:11">
      <c r="K129" s="177"/>
    </row>
    <row r="130" spans="11:11">
      <c r="K130" s="177"/>
    </row>
    <row r="131" spans="11:11">
      <c r="K131" s="177"/>
    </row>
    <row r="132" spans="11:11">
      <c r="K132" s="177"/>
    </row>
    <row r="133" spans="11:11">
      <c r="K133" s="177"/>
    </row>
    <row r="134" spans="11:11">
      <c r="K134" s="177"/>
    </row>
    <row r="135" spans="11:11">
      <c r="K135" s="177"/>
    </row>
    <row r="136" spans="11:11">
      <c r="K136" s="177"/>
    </row>
    <row r="137" spans="11:11">
      <c r="K137" s="177"/>
    </row>
    <row r="138" spans="11:11">
      <c r="K138" s="177"/>
    </row>
    <row r="139" spans="11:11">
      <c r="K139" s="177"/>
    </row>
    <row r="140" spans="11:11">
      <c r="K140" s="177"/>
    </row>
    <row r="141" spans="11:11">
      <c r="K141" s="177"/>
    </row>
    <row r="142" spans="11:11">
      <c r="K142" s="177"/>
    </row>
    <row r="143" spans="11:11">
      <c r="K143" s="177"/>
    </row>
    <row r="144" spans="11:11">
      <c r="K144" s="179"/>
    </row>
    <row r="145" spans="11:12">
      <c r="K145" s="177"/>
    </row>
    <row r="146" spans="11:12">
      <c r="K146" s="177"/>
    </row>
    <row r="147" spans="11:12">
      <c r="K147" s="177"/>
    </row>
    <row r="148" spans="11:12">
      <c r="K148" s="177"/>
    </row>
    <row r="149" spans="11:12">
      <c r="K149" s="179"/>
    </row>
    <row r="150" spans="11:12">
      <c r="K150" s="179"/>
      <c r="L150" s="180"/>
    </row>
    <row r="151" spans="11:12">
      <c r="K151" s="177"/>
    </row>
    <row r="152" spans="11:12">
      <c r="K152" s="179"/>
      <c r="L152" s="180"/>
    </row>
    <row r="153" spans="11:12">
      <c r="K153" s="177"/>
    </row>
    <row r="154" spans="11:12">
      <c r="K154" s="177"/>
    </row>
    <row r="155" spans="11:12">
      <c r="K155" s="177"/>
    </row>
    <row r="156" spans="11:12">
      <c r="K156" s="179"/>
      <c r="L156" s="180"/>
    </row>
    <row r="157" spans="11:12">
      <c r="K157" s="181"/>
      <c r="L157" s="182"/>
    </row>
    <row r="158" spans="11:12">
      <c r="K158" s="177"/>
    </row>
    <row r="159" spans="11:12">
      <c r="K159" s="177"/>
    </row>
    <row r="160" spans="11:12">
      <c r="K160" s="177"/>
    </row>
    <row r="161" spans="11:11">
      <c r="K161" s="177"/>
    </row>
    <row r="162" spans="11:11">
      <c r="K162" s="177"/>
    </row>
    <row r="163" spans="11:11">
      <c r="K163" s="177"/>
    </row>
    <row r="164" spans="11:11">
      <c r="K164" s="177"/>
    </row>
    <row r="165" spans="11:11">
      <c r="K165" s="177"/>
    </row>
    <row r="166" spans="11:11">
      <c r="K166" s="177"/>
    </row>
    <row r="167" spans="11:11">
      <c r="K167" s="177"/>
    </row>
    <row r="168" spans="11:11">
      <c r="K168" s="177"/>
    </row>
    <row r="169" spans="11:11">
      <c r="K169" s="177"/>
    </row>
    <row r="170" spans="11:11">
      <c r="K170" s="177"/>
    </row>
    <row r="171" spans="11:11">
      <c r="K171" s="177"/>
    </row>
    <row r="172" spans="11:11">
      <c r="K172" s="177"/>
    </row>
    <row r="173" spans="11:11">
      <c r="K173" s="177"/>
    </row>
    <row r="174" spans="11:11">
      <c r="K174" s="177"/>
    </row>
    <row r="175" spans="11:11">
      <c r="K175" s="177"/>
    </row>
    <row r="176" spans="11:11">
      <c r="K176" s="177"/>
    </row>
    <row r="177" spans="11:11">
      <c r="K177" s="177"/>
    </row>
    <row r="178" spans="11:11">
      <c r="K178" s="179"/>
    </row>
    <row r="179" spans="11:11">
      <c r="K179" s="177"/>
    </row>
    <row r="180" spans="11:11">
      <c r="K180" s="177"/>
    </row>
    <row r="181" spans="11:11">
      <c r="K181" s="177"/>
    </row>
    <row r="182" spans="11:11">
      <c r="K182" s="177"/>
    </row>
    <row r="183" spans="11:11">
      <c r="K183" s="177"/>
    </row>
    <row r="184" spans="11:11">
      <c r="K184" s="177"/>
    </row>
    <row r="185" spans="11:11">
      <c r="K185" s="177"/>
    </row>
    <row r="186" spans="11:11">
      <c r="K186" s="177"/>
    </row>
    <row r="187" spans="11:11">
      <c r="K187" s="177"/>
    </row>
    <row r="188" spans="11:11">
      <c r="K188" s="177"/>
    </row>
    <row r="189" spans="11:11">
      <c r="K189" s="177"/>
    </row>
    <row r="190" spans="11:11">
      <c r="K190" s="177">
        <v>23</v>
      </c>
    </row>
    <row r="191" spans="11:11">
      <c r="K191" s="177"/>
    </row>
    <row r="192" spans="11:11">
      <c r="K192" s="177"/>
    </row>
    <row r="193" spans="11:11">
      <c r="K193" s="177"/>
    </row>
    <row r="194" spans="11:11">
      <c r="K194" s="177"/>
    </row>
    <row r="195" spans="11:11">
      <c r="K195" s="177"/>
    </row>
    <row r="196" spans="11:11">
      <c r="K196" s="177"/>
    </row>
    <row r="197" spans="11:11">
      <c r="K197" s="177"/>
    </row>
    <row r="198" spans="11:11">
      <c r="K198" s="177"/>
    </row>
    <row r="199" spans="11:11">
      <c r="K199" s="177"/>
    </row>
    <row r="200" spans="11:11">
      <c r="K200" s="177"/>
    </row>
    <row r="201" spans="11:11">
      <c r="K201" s="177"/>
    </row>
    <row r="202" spans="11:11">
      <c r="K202" s="177"/>
    </row>
    <row r="203" spans="11:11">
      <c r="K203" s="192"/>
    </row>
    <row r="204" spans="11:11">
      <c r="K204" s="177"/>
    </row>
    <row r="205" spans="11:11">
      <c r="K205" s="177"/>
    </row>
    <row r="206" spans="11:11">
      <c r="K206" s="177"/>
    </row>
    <row r="207" spans="11:11">
      <c r="K207" s="177"/>
    </row>
    <row r="208" spans="11:11">
      <c r="K208" s="177"/>
    </row>
    <row r="209" spans="11:12">
      <c r="K209" s="177"/>
    </row>
    <row r="210" spans="11:12">
      <c r="K210" s="177"/>
    </row>
    <row r="211" spans="11:12">
      <c r="K211" s="179"/>
    </row>
    <row r="212" spans="11:12">
      <c r="K212" s="177"/>
    </row>
    <row r="213" spans="11:12">
      <c r="K213" s="177"/>
    </row>
    <row r="214" spans="11:12">
      <c r="K214" s="177"/>
    </row>
    <row r="215" spans="11:12">
      <c r="K215" s="177"/>
    </row>
    <row r="216" spans="11:12">
      <c r="K216" s="177"/>
    </row>
    <row r="217" spans="11:12">
      <c r="K217" s="177"/>
    </row>
    <row r="218" spans="11:12">
      <c r="K218" s="177"/>
    </row>
    <row r="219" spans="11:12">
      <c r="K219" s="177"/>
    </row>
    <row r="220" spans="11:12">
      <c r="K220" s="179"/>
    </row>
    <row r="221" spans="11:12">
      <c r="K221" s="179"/>
      <c r="L221" s="180"/>
    </row>
    <row r="222" spans="11:12">
      <c r="K222" s="177"/>
    </row>
    <row r="223" spans="11:12">
      <c r="K223" s="177"/>
    </row>
    <row r="224" spans="11:12">
      <c r="K224" s="177"/>
    </row>
    <row r="225" spans="11:12">
      <c r="K225" s="181"/>
      <c r="L225" s="183"/>
    </row>
    <row r="226" spans="11:12">
      <c r="K226" s="177"/>
    </row>
    <row r="227" spans="11:12">
      <c r="K227" s="179"/>
    </row>
    <row r="228" spans="11:12">
      <c r="K228" s="177"/>
    </row>
    <row r="229" spans="11:12">
      <c r="K229" s="177"/>
    </row>
    <row r="230" spans="11:12">
      <c r="K230" s="177"/>
    </row>
    <row r="231" spans="11:12">
      <c r="K231" s="177"/>
    </row>
    <row r="232" spans="11:12">
      <c r="K232" s="177"/>
    </row>
    <row r="233" spans="11:12">
      <c r="K233" s="177"/>
    </row>
    <row r="234" spans="11:12">
      <c r="K234" s="177"/>
    </row>
    <row r="235" spans="11:12">
      <c r="K235" s="177"/>
    </row>
    <row r="236" spans="11:12">
      <c r="K236" s="179"/>
    </row>
    <row r="237" spans="11:12">
      <c r="K237" s="177"/>
    </row>
    <row r="238" spans="11:12">
      <c r="K238" s="177"/>
    </row>
    <row r="239" spans="11:12">
      <c r="K239" s="177"/>
    </row>
    <row r="240" spans="11:12">
      <c r="K240" s="177"/>
    </row>
    <row r="241" spans="11:11">
      <c r="K241" s="177"/>
    </row>
    <row r="242" spans="11:11">
      <c r="K242" s="177"/>
    </row>
    <row r="243" spans="11:11">
      <c r="K243" s="179"/>
    </row>
    <row r="244" spans="11:11">
      <c r="K244" s="177"/>
    </row>
    <row r="245" spans="11:11">
      <c r="K245" s="177"/>
    </row>
    <row r="246" spans="11:11">
      <c r="K246" s="177"/>
    </row>
    <row r="247" spans="11:11">
      <c r="K247" s="177"/>
    </row>
    <row r="248" spans="11:11">
      <c r="K248" s="177"/>
    </row>
    <row r="249" spans="11:11">
      <c r="K249" s="177"/>
    </row>
    <row r="250" spans="11:11">
      <c r="K250" s="177"/>
    </row>
    <row r="251" spans="11:11">
      <c r="K251" s="177"/>
    </row>
    <row r="252" spans="11:11">
      <c r="K252" s="177"/>
    </row>
    <row r="253" spans="11:11">
      <c r="K253" s="177"/>
    </row>
    <row r="254" spans="11:11">
      <c r="K254" s="177"/>
    </row>
    <row r="255" spans="11:11">
      <c r="K255" s="177"/>
    </row>
    <row r="256" spans="11:11">
      <c r="K256" s="177"/>
    </row>
    <row r="257" spans="11:12">
      <c r="K257" s="177"/>
    </row>
    <row r="258" spans="11:12">
      <c r="K258" s="177"/>
    </row>
    <row r="259" spans="11:12">
      <c r="K259" s="177"/>
    </row>
    <row r="260" spans="11:12">
      <c r="K260" s="177"/>
    </row>
    <row r="261" spans="11:12">
      <c r="K261" s="177"/>
    </row>
    <row r="262" spans="11:12">
      <c r="K262" s="177"/>
    </row>
    <row r="263" spans="11:12">
      <c r="K263" s="177"/>
    </row>
    <row r="264" spans="11:12">
      <c r="K264" s="177"/>
    </row>
    <row r="265" spans="11:12">
      <c r="K265" s="177"/>
    </row>
    <row r="266" spans="11:12">
      <c r="K266" s="177"/>
    </row>
    <row r="267" spans="11:12">
      <c r="K267" s="177"/>
    </row>
    <row r="268" spans="11:12">
      <c r="K268" s="177"/>
    </row>
    <row r="269" spans="11:12">
      <c r="K269" s="177"/>
    </row>
    <row r="270" spans="11:12">
      <c r="K270" s="177"/>
    </row>
    <row r="271" spans="11:12">
      <c r="K271" s="177"/>
    </row>
    <row r="272" spans="11:12">
      <c r="K272" s="179"/>
      <c r="L272" s="180"/>
    </row>
    <row r="273" spans="11:12">
      <c r="K273" s="177"/>
    </row>
    <row r="274" spans="11:12">
      <c r="K274" s="177"/>
    </row>
    <row r="275" spans="11:12">
      <c r="K275" s="177"/>
    </row>
    <row r="276" spans="11:12">
      <c r="K276" s="177"/>
    </row>
    <row r="277" spans="11:12">
      <c r="K277" s="177"/>
    </row>
    <row r="278" spans="11:12">
      <c r="K278" s="177"/>
    </row>
    <row r="279" spans="11:12">
      <c r="K279" s="184"/>
      <c r="L279" s="183"/>
    </row>
    <row r="280" spans="11:12">
      <c r="K280" s="177"/>
    </row>
    <row r="281" spans="11:12">
      <c r="K281" s="177"/>
    </row>
    <row r="282" spans="11:12">
      <c r="K282" s="177"/>
    </row>
    <row r="283" spans="11:12">
      <c r="K283" s="179"/>
      <c r="L283" s="180"/>
    </row>
    <row r="284" spans="11:12">
      <c r="K284" s="177"/>
    </row>
    <row r="285" spans="11:12">
      <c r="K285" s="177"/>
    </row>
    <row r="286" spans="11:12">
      <c r="K286" s="177"/>
    </row>
    <row r="287" spans="11:12">
      <c r="K287" s="177"/>
    </row>
    <row r="288" spans="11:12">
      <c r="K288" s="177"/>
    </row>
    <row r="289" spans="11:12">
      <c r="K289" s="179"/>
    </row>
    <row r="290" spans="11:12">
      <c r="K290" s="177"/>
    </row>
    <row r="291" spans="11:12">
      <c r="K291" s="177"/>
    </row>
    <row r="292" spans="11:12">
      <c r="K292" s="177"/>
    </row>
    <row r="293" spans="11:12">
      <c r="K293" s="177"/>
    </row>
    <row r="294" spans="11:12">
      <c r="K294" s="179"/>
      <c r="L294" s="180"/>
    </row>
    <row r="295" spans="11:12">
      <c r="K295" s="177"/>
    </row>
    <row r="296" spans="11:12">
      <c r="K296" s="177"/>
    </row>
    <row r="297" spans="11:12">
      <c r="K297" s="177"/>
    </row>
    <row r="298" spans="11:12">
      <c r="K298" s="177"/>
    </row>
    <row r="299" spans="11:12">
      <c r="K299" s="177"/>
    </row>
    <row r="300" spans="11:12">
      <c r="K300" s="177"/>
    </row>
    <row r="301" spans="11:12">
      <c r="K301" s="177"/>
    </row>
    <row r="302" spans="11:12">
      <c r="K302" s="177"/>
    </row>
    <row r="303" spans="11:12">
      <c r="K303" s="177"/>
    </row>
    <row r="304" spans="11:12">
      <c r="K304" s="177"/>
    </row>
    <row r="305" spans="11:11">
      <c r="K305" s="177"/>
    </row>
    <row r="306" spans="11:11">
      <c r="K306" s="177"/>
    </row>
    <row r="307" spans="11:11">
      <c r="K307" s="177"/>
    </row>
    <row r="308" spans="11:11">
      <c r="K308" s="177"/>
    </row>
    <row r="309" spans="11:11">
      <c r="K309" s="177"/>
    </row>
    <row r="310" spans="11:11">
      <c r="K310" s="177"/>
    </row>
    <row r="311" spans="11:11">
      <c r="K311" s="177"/>
    </row>
    <row r="312" spans="11:11">
      <c r="K312" s="177"/>
    </row>
    <row r="313" spans="11:11">
      <c r="K313" s="177"/>
    </row>
    <row r="314" spans="11:11">
      <c r="K314" s="177"/>
    </row>
    <row r="315" spans="11:11">
      <c r="K315" s="177"/>
    </row>
    <row r="316" spans="11:11">
      <c r="K316" s="177"/>
    </row>
    <row r="317" spans="11:11">
      <c r="K317" s="177"/>
    </row>
    <row r="318" spans="11:11">
      <c r="K318" s="177"/>
    </row>
    <row r="319" spans="11:11">
      <c r="K319" s="177"/>
    </row>
    <row r="320" spans="11:11">
      <c r="K320" s="177"/>
    </row>
    <row r="321" spans="11:11">
      <c r="K321" s="177"/>
    </row>
    <row r="322" spans="11:11">
      <c r="K322" s="177"/>
    </row>
    <row r="323" spans="11:11">
      <c r="K323" s="177"/>
    </row>
    <row r="324" spans="11:11">
      <c r="K324" s="177"/>
    </row>
    <row r="325" spans="11:11">
      <c r="K325" s="177"/>
    </row>
    <row r="326" spans="11:11">
      <c r="K326" s="177"/>
    </row>
    <row r="327" spans="11:11">
      <c r="K327" s="177"/>
    </row>
    <row r="328" spans="11:11">
      <c r="K328" s="177"/>
    </row>
    <row r="329" spans="11:11">
      <c r="K329" s="177"/>
    </row>
    <row r="330" spans="11:11">
      <c r="K330" s="179"/>
    </row>
    <row r="331" spans="11:11">
      <c r="K331" s="177"/>
    </row>
    <row r="332" spans="11:11">
      <c r="K332" s="177"/>
    </row>
    <row r="333" spans="11:11">
      <c r="K333" s="177"/>
    </row>
    <row r="334" spans="11:11">
      <c r="K334" s="177"/>
    </row>
    <row r="335" spans="11:11">
      <c r="K335" s="177"/>
    </row>
    <row r="336" spans="11:11">
      <c r="K336" s="177"/>
    </row>
    <row r="337" spans="11:12">
      <c r="K337" s="179"/>
      <c r="L337" s="180"/>
    </row>
    <row r="338" spans="11:12">
      <c r="K338" s="179"/>
    </row>
    <row r="339" spans="11:12">
      <c r="K339" s="177"/>
    </row>
    <row r="340" spans="11:12">
      <c r="K340" s="177"/>
    </row>
    <row r="341" spans="11:12">
      <c r="K341" s="177"/>
    </row>
    <row r="342" spans="11:12">
      <c r="K342" s="177"/>
    </row>
    <row r="343" spans="11:12">
      <c r="K343" s="177"/>
    </row>
    <row r="344" spans="11:12">
      <c r="K344" s="177"/>
    </row>
    <row r="345" spans="11:12">
      <c r="K345" s="177"/>
    </row>
    <row r="346" spans="11:12">
      <c r="K346" s="177"/>
    </row>
    <row r="347" spans="11:12">
      <c r="K347" s="179"/>
    </row>
    <row r="348" spans="11:12">
      <c r="K348" s="177"/>
    </row>
    <row r="349" spans="11:12">
      <c r="K349" s="177"/>
    </row>
    <row r="350" spans="11:12">
      <c r="K350" s="177"/>
    </row>
    <row r="351" spans="11:12">
      <c r="K351" s="177"/>
    </row>
    <row r="352" spans="11:12">
      <c r="K352" s="177"/>
    </row>
    <row r="353" spans="11:12">
      <c r="K353" s="177"/>
    </row>
    <row r="354" spans="11:12">
      <c r="K354" s="177"/>
    </row>
    <row r="355" spans="11:12">
      <c r="K355" s="177"/>
    </row>
    <row r="356" spans="11:12">
      <c r="K356" s="177"/>
    </row>
    <row r="357" spans="11:12">
      <c r="K357" s="177"/>
    </row>
    <row r="358" spans="11:12">
      <c r="K358" s="177"/>
    </row>
    <row r="359" spans="11:12">
      <c r="K359" s="179"/>
      <c r="L359" s="180"/>
    </row>
    <row r="360" spans="11:12">
      <c r="K360" s="177"/>
    </row>
    <row r="361" spans="11:12">
      <c r="K361" s="177"/>
    </row>
    <row r="362" spans="11:12">
      <c r="K362" s="177"/>
    </row>
    <row r="363" spans="11:12">
      <c r="K363" s="177"/>
    </row>
    <row r="364" spans="11:12">
      <c r="K364" s="177"/>
    </row>
    <row r="365" spans="11:12">
      <c r="K365" s="177"/>
    </row>
    <row r="366" spans="11:12">
      <c r="K366" s="177"/>
    </row>
    <row r="367" spans="11:12">
      <c r="K367" s="177"/>
    </row>
    <row r="368" spans="11:12">
      <c r="K368" s="177"/>
    </row>
    <row r="369" spans="11:11">
      <c r="K369" s="177"/>
    </row>
    <row r="370" spans="11:11">
      <c r="K370" s="177"/>
    </row>
    <row r="371" spans="11:11">
      <c r="K371" s="177"/>
    </row>
    <row r="372" spans="11:11">
      <c r="K372" s="177"/>
    </row>
    <row r="373" spans="11:11">
      <c r="K373" s="177"/>
    </row>
    <row r="374" spans="11:11">
      <c r="K374" s="179"/>
    </row>
    <row r="375" spans="11:11">
      <c r="K375" s="177"/>
    </row>
    <row r="376" spans="11:11">
      <c r="K376" s="177"/>
    </row>
    <row r="377" spans="11:11">
      <c r="K377" s="177"/>
    </row>
    <row r="378" spans="11:11">
      <c r="K378" s="177"/>
    </row>
    <row r="379" spans="11:11">
      <c r="K379" s="177"/>
    </row>
    <row r="380" spans="11:11">
      <c r="K380" s="177"/>
    </row>
    <row r="381" spans="11:11">
      <c r="K381" s="177"/>
    </row>
    <row r="382" spans="11:11">
      <c r="K382" s="177"/>
    </row>
    <row r="383" spans="11:11">
      <c r="K383" s="177"/>
    </row>
    <row r="384" spans="11:11">
      <c r="K384" s="177"/>
    </row>
    <row r="385" spans="11:11">
      <c r="K385" s="177"/>
    </row>
    <row r="386" spans="11:11">
      <c r="K386" s="177"/>
    </row>
    <row r="387" spans="11:11">
      <c r="K387" s="177"/>
    </row>
    <row r="388" spans="11:11">
      <c r="K388" s="177"/>
    </row>
    <row r="389" spans="11:11">
      <c r="K389" s="177"/>
    </row>
    <row r="390" spans="11:11">
      <c r="K390" s="177"/>
    </row>
    <row r="391" spans="11:11">
      <c r="K391" s="177"/>
    </row>
    <row r="392" spans="11:11">
      <c r="K392" s="177"/>
    </row>
    <row r="393" spans="11:11">
      <c r="K393" s="177"/>
    </row>
    <row r="394" spans="11:11">
      <c r="K394" s="177"/>
    </row>
    <row r="395" spans="11:11">
      <c r="K395" s="177"/>
    </row>
    <row r="396" spans="11:11">
      <c r="K396" s="179"/>
    </row>
    <row r="397" spans="11:11">
      <c r="K397" s="177"/>
    </row>
    <row r="398" spans="11:11">
      <c r="K398" s="179"/>
    </row>
    <row r="399" spans="11:11">
      <c r="K399" s="177"/>
    </row>
    <row r="400" spans="11:11">
      <c r="K400" s="177"/>
    </row>
    <row r="401" spans="11:12">
      <c r="K401" s="177"/>
    </row>
    <row r="402" spans="11:12">
      <c r="K402" s="177"/>
    </row>
    <row r="403" spans="11:12">
      <c r="K403" s="177"/>
    </row>
    <row r="404" spans="11:12">
      <c r="K404" s="179"/>
    </row>
    <row r="405" spans="11:12">
      <c r="K405" s="177"/>
    </row>
    <row r="406" spans="11:12">
      <c r="K406" s="177"/>
    </row>
    <row r="407" spans="11:12">
      <c r="K407" s="177"/>
      <c r="L407" s="189"/>
    </row>
    <row r="408" spans="11:12">
      <c r="K408" s="177"/>
    </row>
    <row r="409" spans="11:12">
      <c r="K409" s="177"/>
    </row>
    <row r="410" spans="11:12">
      <c r="K410" s="177"/>
    </row>
    <row r="411" spans="11:12">
      <c r="K411" s="179"/>
    </row>
    <row r="412" spans="11:12">
      <c r="K412" s="177"/>
    </row>
    <row r="413" spans="11:12">
      <c r="K413" s="177"/>
    </row>
    <row r="414" spans="11:12">
      <c r="K414" s="177"/>
    </row>
    <row r="415" spans="11:12">
      <c r="K415" s="177"/>
    </row>
    <row r="416" spans="11:12">
      <c r="K416" s="177"/>
    </row>
    <row r="417" spans="11:11">
      <c r="K417" s="177"/>
    </row>
    <row r="418" spans="11:11">
      <c r="K418" s="177"/>
    </row>
    <row r="419" spans="11:11">
      <c r="K419" s="177"/>
    </row>
    <row r="420" spans="11:11">
      <c r="K420" s="177"/>
    </row>
    <row r="421" spans="11:11">
      <c r="K421" s="177"/>
    </row>
    <row r="422" spans="11:11">
      <c r="K422" s="177"/>
    </row>
    <row r="423" spans="11:11">
      <c r="K423" s="177"/>
    </row>
    <row r="424" spans="11:11">
      <c r="K424" s="177"/>
    </row>
    <row r="425" spans="11:11">
      <c r="K425" s="177"/>
    </row>
    <row r="426" spans="11:11">
      <c r="K426" s="177"/>
    </row>
    <row r="427" spans="11:11">
      <c r="K427" s="177"/>
    </row>
    <row r="428" spans="11:11">
      <c r="K428" s="177"/>
    </row>
    <row r="429" spans="11:11">
      <c r="K429" s="177"/>
    </row>
    <row r="430" spans="11:11">
      <c r="K430" s="177"/>
    </row>
    <row r="431" spans="11:11">
      <c r="K431" s="177"/>
    </row>
    <row r="432" spans="11:11">
      <c r="K432" s="177"/>
    </row>
    <row r="433" spans="11:12">
      <c r="K433" s="179"/>
      <c r="L433" s="180"/>
    </row>
    <row r="434" spans="11:12">
      <c r="K434" s="177"/>
    </row>
    <row r="435" spans="11:12">
      <c r="K435" s="177"/>
    </row>
    <row r="436" spans="11:12">
      <c r="K436" s="177"/>
    </row>
    <row r="437" spans="11:12">
      <c r="K437" s="177"/>
    </row>
    <row r="438" spans="11:12">
      <c r="K438" s="177"/>
    </row>
    <row r="439" spans="11:12">
      <c r="K439" s="177"/>
    </row>
    <row r="440" spans="11:12">
      <c r="K440" s="177"/>
    </row>
    <row r="441" spans="11:12">
      <c r="K441" s="177"/>
    </row>
    <row r="442" spans="11:12">
      <c r="K442" s="177"/>
    </row>
    <row r="443" spans="11:12">
      <c r="K443" s="177"/>
    </row>
    <row r="444" spans="11:12">
      <c r="K444" s="177"/>
    </row>
    <row r="445" spans="11:12">
      <c r="K445" s="177"/>
    </row>
    <row r="446" spans="11:12">
      <c r="K446" s="177"/>
    </row>
    <row r="447" spans="11:12">
      <c r="K447" s="177"/>
    </row>
    <row r="448" spans="11:12">
      <c r="K448" s="177"/>
    </row>
    <row r="449" spans="11:12">
      <c r="K449" s="177"/>
    </row>
    <row r="450" spans="11:12">
      <c r="K450" s="177"/>
    </row>
    <row r="451" spans="11:12">
      <c r="K451" s="177"/>
    </row>
    <row r="452" spans="11:12">
      <c r="K452" s="179"/>
    </row>
    <row r="453" spans="11:12">
      <c r="K453" s="177"/>
    </row>
    <row r="454" spans="11:12">
      <c r="K454" s="177"/>
    </row>
    <row r="455" spans="11:12">
      <c r="K455" s="177"/>
    </row>
    <row r="456" spans="11:12">
      <c r="K456" s="177"/>
    </row>
    <row r="457" spans="11:12">
      <c r="K457" s="179"/>
    </row>
    <row r="458" spans="11:12">
      <c r="K458" s="177"/>
    </row>
    <row r="459" spans="11:12">
      <c r="K459" s="184"/>
      <c r="L459" s="183"/>
    </row>
    <row r="460" spans="11:12">
      <c r="K460" s="177"/>
    </row>
    <row r="461" spans="11:12">
      <c r="K461" s="179"/>
    </row>
    <row r="462" spans="11:12">
      <c r="K462" s="177"/>
    </row>
    <row r="463" spans="11:12">
      <c r="K463" s="179"/>
      <c r="L463" s="180"/>
    </row>
    <row r="464" spans="11:12">
      <c r="K464" s="177"/>
    </row>
    <row r="465" spans="11:12">
      <c r="K465" s="177"/>
    </row>
    <row r="466" spans="11:12">
      <c r="K466" s="177"/>
    </row>
    <row r="467" spans="11:12">
      <c r="K467" s="177"/>
    </row>
    <row r="468" spans="11:12">
      <c r="K468" s="179"/>
      <c r="L468" s="180"/>
    </row>
    <row r="469" spans="11:12">
      <c r="K469" s="177"/>
    </row>
    <row r="470" spans="11:12">
      <c r="K470" s="177"/>
    </row>
    <row r="471" spans="11:12">
      <c r="K471" s="177"/>
    </row>
    <row r="472" spans="11:12">
      <c r="K472" s="177"/>
    </row>
    <row r="473" spans="11:12">
      <c r="K473" s="177"/>
    </row>
    <row r="474" spans="11:12">
      <c r="K474" s="177"/>
    </row>
    <row r="475" spans="11:12">
      <c r="K475" s="177"/>
    </row>
    <row r="476" spans="11:12">
      <c r="K476" s="177"/>
    </row>
    <row r="477" spans="11:12">
      <c r="K477" s="177"/>
    </row>
    <row r="478" spans="11:12">
      <c r="K478" s="177"/>
    </row>
    <row r="479" spans="11:12">
      <c r="K479" s="177"/>
    </row>
    <row r="480" spans="11:12">
      <c r="K480" s="177"/>
    </row>
    <row r="481" spans="11:12">
      <c r="K481" s="177"/>
    </row>
    <row r="482" spans="11:12">
      <c r="K482" s="177"/>
    </row>
    <row r="483" spans="11:12">
      <c r="K483" s="177"/>
    </row>
    <row r="484" spans="11:12">
      <c r="K484" s="177"/>
    </row>
    <row r="485" spans="11:12">
      <c r="K485" s="177"/>
    </row>
    <row r="486" spans="11:12">
      <c r="K486" s="177"/>
    </row>
    <row r="487" spans="11:12">
      <c r="K487" s="177"/>
    </row>
    <row r="488" spans="11:12">
      <c r="K488" s="177"/>
    </row>
    <row r="489" spans="11:12">
      <c r="K489" s="177"/>
    </row>
    <row r="490" spans="11:12">
      <c r="K490" s="177"/>
    </row>
    <row r="491" spans="11:12">
      <c r="K491" s="177"/>
    </row>
    <row r="492" spans="11:12">
      <c r="K492" s="191"/>
      <c r="L492" s="189"/>
    </row>
    <row r="493" spans="11:12">
      <c r="K493" s="177"/>
    </row>
    <row r="494" spans="11:12">
      <c r="K494" s="177"/>
    </row>
    <row r="495" spans="11:12">
      <c r="K495" s="177"/>
    </row>
    <row r="496" spans="11:12">
      <c r="K496" s="177"/>
    </row>
    <row r="497" spans="11:12">
      <c r="K497" s="177"/>
    </row>
    <row r="498" spans="11:12">
      <c r="K498" s="177"/>
    </row>
    <row r="499" spans="11:12">
      <c r="K499" s="177"/>
    </row>
    <row r="500" spans="11:12">
      <c r="K500" s="177"/>
    </row>
    <row r="501" spans="11:12">
      <c r="K501" s="179"/>
      <c r="L501" s="180"/>
    </row>
    <row r="502" spans="11:12">
      <c r="K502" s="177"/>
    </row>
    <row r="503" spans="11:12">
      <c r="K503" s="177"/>
    </row>
    <row r="504" spans="11:12">
      <c r="K504" s="177"/>
    </row>
    <row r="505" spans="11:12">
      <c r="K505" s="177"/>
    </row>
    <row r="506" spans="11:12">
      <c r="K506" s="177"/>
    </row>
    <row r="507" spans="11:12">
      <c r="K507" s="177"/>
    </row>
    <row r="508" spans="11:12">
      <c r="K508" s="177"/>
    </row>
    <row r="509" spans="11:12">
      <c r="K509" s="177"/>
    </row>
    <row r="510" spans="11:12">
      <c r="K510" s="177"/>
    </row>
    <row r="511" spans="11:12">
      <c r="K511" s="177"/>
    </row>
    <row r="512" spans="11:12">
      <c r="K512" s="177"/>
    </row>
    <row r="513" spans="11:12">
      <c r="K513" s="177"/>
    </row>
    <row r="514" spans="11:12">
      <c r="K514" s="177"/>
    </row>
    <row r="515" spans="11:12">
      <c r="K515" s="177"/>
    </row>
    <row r="516" spans="11:12">
      <c r="K516" s="177"/>
    </row>
    <row r="517" spans="11:12">
      <c r="K517" s="177"/>
    </row>
    <row r="518" spans="11:12">
      <c r="K518" s="177"/>
    </row>
    <row r="519" spans="11:12">
      <c r="K519" s="179"/>
      <c r="L519" s="180"/>
    </row>
    <row r="520" spans="11:12">
      <c r="K520" s="177"/>
    </row>
    <row r="521" spans="11:12">
      <c r="K521" s="177"/>
    </row>
    <row r="522" spans="11:12">
      <c r="K522" s="177"/>
    </row>
    <row r="523" spans="11:12">
      <c r="K523" s="177"/>
    </row>
    <row r="524" spans="11:12">
      <c r="K524" s="177"/>
    </row>
    <row r="525" spans="11:12">
      <c r="K525" s="177"/>
    </row>
    <row r="526" spans="11:12">
      <c r="K526" s="181"/>
      <c r="L526" s="183"/>
    </row>
    <row r="527" spans="11:12">
      <c r="K527" s="177"/>
    </row>
    <row r="528" spans="11:12">
      <c r="K528" s="177"/>
      <c r="L528" s="189"/>
    </row>
    <row r="529" spans="11:11">
      <c r="K529" s="177"/>
    </row>
    <row r="530" spans="11:11">
      <c r="K530" s="177"/>
    </row>
    <row r="531" spans="11:11">
      <c r="K531" s="179"/>
    </row>
    <row r="532" spans="11:11">
      <c r="K532" s="177"/>
    </row>
    <row r="533" spans="11:11">
      <c r="K533" s="192"/>
    </row>
    <row r="534" spans="11:11">
      <c r="K534" s="177"/>
    </row>
    <row r="535" spans="11:11">
      <c r="K535" s="177"/>
    </row>
    <row r="536" spans="11:11">
      <c r="K536" s="177"/>
    </row>
    <row r="537" spans="11:11">
      <c r="K537" s="177"/>
    </row>
    <row r="538" spans="11:11">
      <c r="K538" s="177"/>
    </row>
    <row r="539" spans="11:11">
      <c r="K539" s="177"/>
    </row>
    <row r="540" spans="11:11">
      <c r="K540" s="177"/>
    </row>
    <row r="541" spans="11:11">
      <c r="K541" s="177"/>
    </row>
    <row r="542" spans="11:11">
      <c r="K542" s="177"/>
    </row>
    <row r="543" spans="11:11">
      <c r="K543" s="177"/>
    </row>
    <row r="544" spans="11:11">
      <c r="K544" s="177"/>
    </row>
    <row r="545" spans="11:12">
      <c r="K545" s="177"/>
    </row>
    <row r="546" spans="11:12">
      <c r="K546" s="177"/>
    </row>
    <row r="547" spans="11:12">
      <c r="K547" s="177"/>
    </row>
    <row r="548" spans="11:12">
      <c r="K548" s="177"/>
    </row>
    <row r="549" spans="11:12">
      <c r="K549" s="177"/>
    </row>
    <row r="550" spans="11:12">
      <c r="K550" s="177"/>
    </row>
    <row r="551" spans="11:12">
      <c r="K551" s="177"/>
    </row>
    <row r="552" spans="11:12">
      <c r="K552" s="177"/>
    </row>
    <row r="553" spans="11:12">
      <c r="K553" s="177"/>
    </row>
    <row r="554" spans="11:12">
      <c r="K554" s="181"/>
      <c r="L554" s="183"/>
    </row>
    <row r="555" spans="11:12">
      <c r="K555" s="177"/>
    </row>
    <row r="556" spans="11:12">
      <c r="K556" s="177"/>
    </row>
    <row r="557" spans="11:12">
      <c r="K557" s="177"/>
    </row>
    <row r="558" spans="11:12">
      <c r="K558" s="177"/>
    </row>
  </sheetData>
  <mergeCells count="18">
    <mergeCell ref="A29:J29"/>
    <mergeCell ref="A25:E25"/>
    <mergeCell ref="A28:J28"/>
    <mergeCell ref="C22:C23"/>
    <mergeCell ref="B24:E24"/>
    <mergeCell ref="G24:J24"/>
    <mergeCell ref="H17:I23"/>
    <mergeCell ref="J17:J19"/>
    <mergeCell ref="B20:B21"/>
    <mergeCell ref="H8:I8"/>
    <mergeCell ref="H9:I16"/>
    <mergeCell ref="C8:F8"/>
    <mergeCell ref="J9:J11"/>
    <mergeCell ref="K2:L2"/>
    <mergeCell ref="C14:C15"/>
    <mergeCell ref="B16:E16"/>
    <mergeCell ref="B12:B13"/>
    <mergeCell ref="A4:G4"/>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 activePane="bottomLeft" state="frozen"/>
      <selection activeCell="H40" sqref="H40"/>
      <selection pane="bottomLeft" activeCell="T40" sqref="T40"/>
    </sheetView>
  </sheetViews>
  <sheetFormatPr defaultColWidth="9" defaultRowHeight="13.2"/>
  <cols>
    <col min="1" max="1" width="2.33203125" style="5" customWidth="1"/>
    <col min="2" max="2" width="2.6640625" style="5" customWidth="1"/>
    <col min="3" max="3" width="28.6640625" style="5" customWidth="1"/>
    <col min="4" max="7" width="9.6640625" style="5" customWidth="1"/>
    <col min="8" max="8" width="11.109375" style="5" customWidth="1"/>
    <col min="9" max="9" width="9.6640625" style="5" customWidth="1"/>
    <col min="10" max="10" width="11.109375" style="5" customWidth="1"/>
    <col min="11" max="11" width="9.6640625" style="5" customWidth="1"/>
    <col min="12" max="12" width="11.6640625" style="5" customWidth="1"/>
    <col min="13" max="13" width="10.21875" style="5" customWidth="1"/>
    <col min="14" max="16" width="9.6640625" style="5" customWidth="1"/>
    <col min="17" max="17" width="14.6640625" style="5" customWidth="1"/>
    <col min="18" max="18" width="9.6640625" style="5" customWidth="1"/>
    <col min="19" max="19" width="3.44140625" style="5" customWidth="1"/>
    <col min="20" max="21" width="8.109375" style="5" customWidth="1"/>
    <col min="22" max="22" width="11.21875" style="5" customWidth="1"/>
    <col min="23" max="16384" width="9" style="5"/>
  </cols>
  <sheetData>
    <row r="1" spans="1:24" ht="22.2">
      <c r="A1" s="51"/>
      <c r="B1" s="52"/>
      <c r="C1" s="52"/>
      <c r="D1" s="52"/>
      <c r="E1" s="52"/>
      <c r="F1" s="21"/>
      <c r="G1" s="21"/>
      <c r="H1" s="21"/>
      <c r="I1" s="21"/>
      <c r="J1" s="21"/>
      <c r="K1" s="21"/>
      <c r="L1" s="21"/>
      <c r="M1" s="21"/>
      <c r="N1" s="21"/>
      <c r="O1" s="21"/>
      <c r="P1" s="21"/>
      <c r="Q1" s="21"/>
      <c r="R1" s="21"/>
      <c r="S1" s="21"/>
    </row>
    <row r="2" spans="1:24" ht="20.25" customHeight="1">
      <c r="A2" s="27" t="s">
        <v>7</v>
      </c>
      <c r="B2" s="21"/>
      <c r="C2" s="21"/>
      <c r="D2" s="21"/>
      <c r="E2" s="21"/>
      <c r="F2" s="21"/>
      <c r="G2" s="21"/>
      <c r="H2" s="21"/>
      <c r="I2" s="21"/>
      <c r="J2" s="21"/>
      <c r="K2" s="21"/>
      <c r="L2" s="21"/>
      <c r="M2" s="21"/>
      <c r="N2" s="21"/>
      <c r="O2" s="21"/>
      <c r="P2" s="32" t="s">
        <v>274</v>
      </c>
      <c r="Q2" s="585">
        <f>IF(補助金番号=0, "", 補助金番号)</f>
        <v>100</v>
      </c>
      <c r="R2" s="589"/>
      <c r="S2" s="589"/>
    </row>
    <row r="3" spans="1:24" ht="26.25" customHeight="1">
      <c r="A3" s="617" t="s">
        <v>5</v>
      </c>
      <c r="B3" s="617"/>
      <c r="C3" s="617"/>
      <c r="D3" s="617"/>
      <c r="E3" s="617"/>
      <c r="F3" s="617"/>
      <c r="G3" s="617"/>
      <c r="H3" s="617"/>
      <c r="I3" s="617"/>
      <c r="J3" s="617"/>
      <c r="K3" s="617"/>
      <c r="L3" s="617"/>
      <c r="M3" s="617"/>
      <c r="N3" s="617"/>
      <c r="O3" s="617"/>
      <c r="P3" s="32" t="s">
        <v>124</v>
      </c>
      <c r="Q3" s="756" t="str">
        <f>IF(法人名=0, "", 法人名)</f>
        <v>学校法人都庁学園</v>
      </c>
      <c r="R3" s="824"/>
      <c r="S3" s="824"/>
    </row>
    <row r="4" spans="1:24" ht="24.75" customHeight="1">
      <c r="A4" s="21"/>
      <c r="B4" s="21"/>
      <c r="C4" s="21"/>
      <c r="D4" s="21"/>
      <c r="E4" s="21"/>
      <c r="F4" s="21"/>
      <c r="G4" s="21"/>
      <c r="H4" s="21"/>
      <c r="I4" s="21"/>
      <c r="J4" s="21"/>
      <c r="K4" s="21"/>
      <c r="L4" s="21"/>
      <c r="M4" s="21"/>
      <c r="N4" s="21"/>
      <c r="O4" s="21"/>
      <c r="P4" s="21" t="s">
        <v>6</v>
      </c>
      <c r="Q4" s="21" t="s">
        <v>6</v>
      </c>
      <c r="R4" s="21"/>
      <c r="S4" s="21"/>
    </row>
    <row r="5" spans="1:24" ht="28.5" customHeight="1">
      <c r="A5" s="21"/>
      <c r="B5" s="21"/>
      <c r="C5" s="618" t="s">
        <v>24</v>
      </c>
      <c r="D5" s="620" t="s">
        <v>22</v>
      </c>
      <c r="E5" s="621"/>
      <c r="F5" s="624" t="s">
        <v>4</v>
      </c>
      <c r="G5" s="625"/>
      <c r="H5" s="620" t="s">
        <v>23</v>
      </c>
      <c r="I5" s="621"/>
      <c r="J5" s="628" t="s">
        <v>25</v>
      </c>
      <c r="K5" s="629"/>
      <c r="L5" s="628" t="s">
        <v>26</v>
      </c>
      <c r="M5" s="629"/>
      <c r="N5" s="624" t="s">
        <v>27</v>
      </c>
      <c r="O5" s="625"/>
      <c r="P5" s="636" t="s">
        <v>216</v>
      </c>
      <c r="Q5" s="637"/>
      <c r="R5" s="21"/>
      <c r="S5" s="21"/>
    </row>
    <row r="6" spans="1:24" ht="28.5" customHeight="1">
      <c r="A6" s="21"/>
      <c r="B6" s="21"/>
      <c r="C6" s="619"/>
      <c r="D6" s="622"/>
      <c r="E6" s="623"/>
      <c r="F6" s="626"/>
      <c r="G6" s="627"/>
      <c r="H6" s="622"/>
      <c r="I6" s="623"/>
      <c r="J6" s="630"/>
      <c r="K6" s="631"/>
      <c r="L6" s="630"/>
      <c r="M6" s="631"/>
      <c r="N6" s="626"/>
      <c r="O6" s="627"/>
      <c r="P6" s="638"/>
      <c r="Q6" s="639"/>
      <c r="R6" s="21"/>
      <c r="S6" s="21"/>
      <c r="T6" s="22"/>
      <c r="U6" s="22"/>
      <c r="V6" s="22"/>
      <c r="W6" s="22"/>
      <c r="X6" s="22"/>
    </row>
    <row r="7" spans="1:24" ht="24.75" customHeight="1">
      <c r="A7" s="21"/>
      <c r="B7" s="21"/>
      <c r="C7" s="54" t="s">
        <v>16</v>
      </c>
      <c r="D7" s="640" t="s">
        <v>17</v>
      </c>
      <c r="E7" s="641"/>
      <c r="F7" s="642" t="s">
        <v>15</v>
      </c>
      <c r="G7" s="643"/>
      <c r="H7" s="644" t="s">
        <v>18</v>
      </c>
      <c r="I7" s="645"/>
      <c r="J7" s="640" t="s">
        <v>19</v>
      </c>
      <c r="K7" s="641"/>
      <c r="L7" s="640" t="s">
        <v>20</v>
      </c>
      <c r="M7" s="641"/>
      <c r="N7" s="640" t="s">
        <v>21</v>
      </c>
      <c r="O7" s="641"/>
      <c r="P7" s="642" t="s">
        <v>67</v>
      </c>
      <c r="Q7" s="643"/>
      <c r="R7" s="21"/>
      <c r="S7" s="21"/>
      <c r="T7" s="821"/>
      <c r="U7" s="821"/>
      <c r="V7" s="821"/>
      <c r="W7" s="22"/>
      <c r="X7" s="22"/>
    </row>
    <row r="8" spans="1:24" ht="12" customHeight="1">
      <c r="A8" s="21"/>
      <c r="B8" s="21"/>
      <c r="C8" s="134" t="s">
        <v>0</v>
      </c>
      <c r="D8" s="634" t="s">
        <v>0</v>
      </c>
      <c r="E8" s="635"/>
      <c r="F8" s="634" t="s">
        <v>0</v>
      </c>
      <c r="G8" s="635"/>
      <c r="H8" s="634" t="s">
        <v>0</v>
      </c>
      <c r="I8" s="635"/>
      <c r="J8" s="634" t="s">
        <v>0</v>
      </c>
      <c r="K8" s="635"/>
      <c r="L8" s="634" t="s">
        <v>0</v>
      </c>
      <c r="M8" s="635"/>
      <c r="N8" s="634"/>
      <c r="O8" s="635"/>
      <c r="P8" s="634" t="s">
        <v>0</v>
      </c>
      <c r="Q8" s="635"/>
      <c r="R8" s="21"/>
      <c r="S8" s="21"/>
      <c r="T8" s="821"/>
      <c r="U8" s="821"/>
      <c r="V8" s="821"/>
      <c r="W8" s="22"/>
      <c r="X8" s="22"/>
    </row>
    <row r="9" spans="1:24" ht="36" customHeight="1">
      <c r="A9" s="21"/>
      <c r="B9" s="21"/>
      <c r="C9" s="140"/>
      <c r="D9" s="822"/>
      <c r="E9" s="823"/>
      <c r="F9" s="659">
        <f>C9-D9</f>
        <v>0</v>
      </c>
      <c r="G9" s="660"/>
      <c r="H9" s="822"/>
      <c r="I9" s="823"/>
      <c r="J9" s="659">
        <f>N32</f>
        <v>0</v>
      </c>
      <c r="K9" s="660"/>
      <c r="L9" s="659">
        <f>MIN(F9,H9,J9)</f>
        <v>0</v>
      </c>
      <c r="M9" s="660"/>
      <c r="N9" s="661" t="s">
        <v>14</v>
      </c>
      <c r="O9" s="662"/>
      <c r="P9" s="659">
        <f>ROUNDDOWN(L9*2/3,0)</f>
        <v>0</v>
      </c>
      <c r="Q9" s="660"/>
      <c r="R9" s="21"/>
      <c r="S9" s="21"/>
      <c r="T9" s="821"/>
      <c r="U9" s="821"/>
      <c r="V9" s="821"/>
      <c r="W9" s="22"/>
      <c r="X9" s="22"/>
    </row>
    <row r="10" spans="1:24" ht="18.75" customHeight="1">
      <c r="A10" s="21"/>
      <c r="B10" s="21"/>
      <c r="C10" s="55"/>
      <c r="D10" s="55"/>
      <c r="E10" s="55"/>
      <c r="F10" s="55"/>
      <c r="G10" s="55"/>
      <c r="H10" s="55"/>
      <c r="I10" s="55"/>
      <c r="J10" s="55"/>
      <c r="K10" s="21"/>
      <c r="L10" s="21"/>
      <c r="M10" s="21"/>
      <c r="N10" s="21"/>
      <c r="O10" s="21"/>
      <c r="P10" s="21"/>
      <c r="Q10" s="21"/>
      <c r="R10" s="21"/>
      <c r="S10" s="21"/>
      <c r="T10" s="821"/>
      <c r="U10" s="821"/>
      <c r="V10" s="821"/>
      <c r="W10" s="22"/>
      <c r="X10" s="22"/>
    </row>
    <row r="11" spans="1:24" ht="15.75" customHeight="1">
      <c r="A11" s="21"/>
      <c r="B11" s="21"/>
      <c r="C11" s="55"/>
      <c r="D11" s="55"/>
      <c r="E11" s="55"/>
      <c r="F11" s="55"/>
      <c r="G11" s="55"/>
      <c r="H11" s="55"/>
      <c r="I11" s="55"/>
      <c r="J11" s="55"/>
      <c r="K11" s="21"/>
      <c r="L11" s="21"/>
      <c r="M11" s="21"/>
      <c r="N11" s="21"/>
      <c r="O11" s="21"/>
      <c r="P11" s="21"/>
      <c r="Q11" s="21"/>
      <c r="R11" s="21"/>
      <c r="S11" s="21"/>
      <c r="T11" s="22"/>
      <c r="U11" s="22"/>
      <c r="V11" s="22"/>
      <c r="W11" s="22"/>
      <c r="X11" s="22"/>
    </row>
    <row r="12" spans="1:24" ht="19.5" customHeight="1">
      <c r="A12" s="27" t="s">
        <v>8</v>
      </c>
      <c r="B12" s="21"/>
      <c r="C12" s="55"/>
      <c r="D12" s="55"/>
      <c r="E12" s="55"/>
      <c r="F12" s="55"/>
      <c r="G12" s="55"/>
      <c r="H12" s="55"/>
      <c r="I12" s="55"/>
      <c r="J12" s="55"/>
      <c r="K12" s="21"/>
      <c r="L12" s="21"/>
      <c r="M12" s="21"/>
      <c r="N12" s="21"/>
      <c r="O12" s="21"/>
      <c r="P12" s="21"/>
      <c r="Q12" s="21"/>
      <c r="R12" s="21"/>
      <c r="S12" s="21"/>
      <c r="T12" s="22"/>
      <c r="U12" s="22"/>
      <c r="V12" s="22"/>
      <c r="W12" s="22"/>
      <c r="X12" s="22"/>
    </row>
    <row r="13" spans="1:24" ht="26.25" customHeight="1">
      <c r="A13" s="21"/>
      <c r="B13" s="617" t="s">
        <v>12</v>
      </c>
      <c r="C13" s="617"/>
      <c r="D13" s="617"/>
      <c r="E13" s="617"/>
      <c r="F13" s="617"/>
      <c r="G13" s="617"/>
      <c r="H13" s="617"/>
      <c r="I13" s="617"/>
      <c r="J13" s="617"/>
      <c r="K13" s="617"/>
      <c r="L13" s="617"/>
      <c r="M13" s="617"/>
      <c r="N13" s="617"/>
      <c r="O13" s="617"/>
      <c r="P13" s="617"/>
      <c r="Q13" s="617"/>
      <c r="R13" s="617"/>
      <c r="S13" s="617"/>
      <c r="T13" s="23"/>
      <c r="U13" s="23"/>
      <c r="V13" s="22"/>
      <c r="W13" s="22"/>
      <c r="X13" s="22"/>
    </row>
    <row r="14" spans="1:24" ht="22.2">
      <c r="A14" s="53"/>
      <c r="B14" s="584" t="s">
        <v>68</v>
      </c>
      <c r="C14" s="584"/>
      <c r="D14" s="53"/>
      <c r="E14" s="53"/>
      <c r="F14" s="53"/>
      <c r="G14" s="53"/>
      <c r="H14" s="53"/>
      <c r="I14" s="53"/>
      <c r="J14" s="53"/>
      <c r="K14" s="53"/>
      <c r="L14" s="53"/>
      <c r="M14" s="53"/>
      <c r="N14" s="53"/>
      <c r="O14" s="53"/>
      <c r="P14" s="53"/>
      <c r="Q14" s="53"/>
      <c r="R14" s="53"/>
      <c r="S14" s="53"/>
      <c r="T14" s="6"/>
      <c r="U14" s="6"/>
    </row>
    <row r="15" spans="1:24" ht="21.75" customHeight="1">
      <c r="A15" s="21"/>
      <c r="B15" s="21"/>
      <c r="C15" s="21"/>
      <c r="D15" s="21"/>
      <c r="E15" s="21"/>
      <c r="F15" s="21"/>
      <c r="G15" s="21"/>
      <c r="H15" s="21"/>
      <c r="I15" s="21"/>
      <c r="J15" s="21"/>
      <c r="K15" s="21"/>
      <c r="L15" s="21"/>
      <c r="M15" s="21"/>
      <c r="N15" s="21"/>
      <c r="O15" s="21"/>
      <c r="P15" s="21"/>
      <c r="Q15" s="21"/>
      <c r="R15" s="21"/>
      <c r="S15" s="21"/>
    </row>
    <row r="16" spans="1:24" ht="21.75" customHeight="1">
      <c r="A16" s="21"/>
      <c r="B16" s="56"/>
      <c r="C16" s="57"/>
      <c r="D16" s="646" t="s">
        <v>41</v>
      </c>
      <c r="E16" s="647"/>
      <c r="F16" s="647"/>
      <c r="G16" s="647"/>
      <c r="H16" s="647"/>
      <c r="I16" s="647"/>
      <c r="J16" s="647"/>
      <c r="K16" s="647"/>
      <c r="L16" s="647"/>
      <c r="M16" s="647"/>
      <c r="N16" s="648" t="s">
        <v>70</v>
      </c>
      <c r="O16" s="649"/>
      <c r="P16" s="650"/>
      <c r="Q16" s="21"/>
      <c r="R16" s="21"/>
      <c r="S16" s="21"/>
      <c r="U16" s="7"/>
    </row>
    <row r="17" spans="1:22" ht="21.75" customHeight="1">
      <c r="A17" s="21"/>
      <c r="B17" s="651" t="s">
        <v>69</v>
      </c>
      <c r="C17" s="578"/>
      <c r="D17" s="646" t="s">
        <v>11</v>
      </c>
      <c r="E17" s="647"/>
      <c r="F17" s="647"/>
      <c r="G17" s="656"/>
      <c r="H17" s="646" t="s">
        <v>3</v>
      </c>
      <c r="I17" s="647"/>
      <c r="J17" s="647"/>
      <c r="K17" s="647"/>
      <c r="L17" s="647"/>
      <c r="M17" s="647"/>
      <c r="N17" s="651"/>
      <c r="O17" s="578"/>
      <c r="P17" s="652"/>
      <c r="Q17" s="21"/>
      <c r="R17" s="21"/>
      <c r="S17" s="21"/>
      <c r="U17" s="8"/>
    </row>
    <row r="18" spans="1:22" ht="21.75" customHeight="1">
      <c r="A18" s="21"/>
      <c r="B18" s="58"/>
      <c r="C18" s="21"/>
      <c r="D18" s="648" t="s">
        <v>42</v>
      </c>
      <c r="E18" s="650"/>
      <c r="F18" s="648" t="s">
        <v>44</v>
      </c>
      <c r="G18" s="650"/>
      <c r="H18" s="648" t="s">
        <v>45</v>
      </c>
      <c r="I18" s="650"/>
      <c r="J18" s="648" t="s">
        <v>42</v>
      </c>
      <c r="K18" s="650"/>
      <c r="L18" s="624" t="s">
        <v>40</v>
      </c>
      <c r="M18" s="663"/>
      <c r="N18" s="651"/>
      <c r="O18" s="578"/>
      <c r="P18" s="652"/>
      <c r="Q18" s="59" t="s">
        <v>114</v>
      </c>
      <c r="R18" s="24"/>
      <c r="S18" s="21"/>
      <c r="T18" s="8"/>
      <c r="U18" s="8"/>
    </row>
    <row r="19" spans="1:22" ht="21.75" customHeight="1">
      <c r="A19" s="21"/>
      <c r="B19" s="60"/>
      <c r="C19" s="61"/>
      <c r="D19" s="651" t="s">
        <v>43</v>
      </c>
      <c r="E19" s="652"/>
      <c r="F19" s="653" t="s">
        <v>43</v>
      </c>
      <c r="G19" s="655"/>
      <c r="H19" s="653" t="s">
        <v>46</v>
      </c>
      <c r="I19" s="655"/>
      <c r="J19" s="653" t="s">
        <v>43</v>
      </c>
      <c r="K19" s="655"/>
      <c r="L19" s="60"/>
      <c r="M19" s="62" t="s">
        <v>47</v>
      </c>
      <c r="N19" s="653"/>
      <c r="O19" s="654"/>
      <c r="P19" s="655"/>
      <c r="Q19" s="63" t="s">
        <v>111</v>
      </c>
      <c r="R19" s="64"/>
      <c r="S19" s="21"/>
      <c r="T19" s="9"/>
      <c r="U19" s="9"/>
    </row>
    <row r="20" spans="1:22" ht="21.75" customHeight="1">
      <c r="A20" s="21"/>
      <c r="B20" s="624" t="s">
        <v>9</v>
      </c>
      <c r="C20" s="663"/>
      <c r="D20" s="65"/>
      <c r="E20" s="66" t="s">
        <v>0</v>
      </c>
      <c r="F20" s="21"/>
      <c r="G20" s="66" t="s">
        <v>0</v>
      </c>
      <c r="H20" s="56"/>
      <c r="I20" s="66" t="s">
        <v>0</v>
      </c>
      <c r="J20" s="65"/>
      <c r="K20" s="66" t="s">
        <v>0</v>
      </c>
      <c r="L20" s="65"/>
      <c r="M20" s="67" t="s">
        <v>0</v>
      </c>
      <c r="N20" s="666" t="s">
        <v>75</v>
      </c>
      <c r="O20" s="809"/>
      <c r="P20" s="810"/>
      <c r="Q20" s="63" t="s">
        <v>112</v>
      </c>
      <c r="R20" s="68"/>
      <c r="S20" s="21"/>
      <c r="T20" s="10"/>
      <c r="U20" s="10"/>
    </row>
    <row r="21" spans="1:22" ht="21.75" customHeight="1">
      <c r="A21" s="21"/>
      <c r="B21" s="664"/>
      <c r="C21" s="665"/>
      <c r="D21" s="69"/>
      <c r="E21" s="70">
        <v>97</v>
      </c>
      <c r="F21" s="71"/>
      <c r="G21" s="70">
        <v>125</v>
      </c>
      <c r="H21" s="72"/>
      <c r="I21" s="73">
        <v>454</v>
      </c>
      <c r="J21" s="74"/>
      <c r="K21" s="73">
        <v>478</v>
      </c>
      <c r="L21" s="74"/>
      <c r="M21" s="75">
        <v>506</v>
      </c>
      <c r="N21" s="811"/>
      <c r="O21" s="812"/>
      <c r="P21" s="813"/>
      <c r="Q21" s="76" t="s">
        <v>113</v>
      </c>
      <c r="R21" s="77"/>
      <c r="S21" s="21"/>
    </row>
    <row r="22" spans="1:22" ht="30.75" customHeight="1">
      <c r="A22" s="21"/>
      <c r="B22" s="675" t="s">
        <v>10</v>
      </c>
      <c r="C22" s="676"/>
      <c r="D22" s="817">
        <f>SUM(D23:E30)</f>
        <v>0</v>
      </c>
      <c r="E22" s="818"/>
      <c r="F22" s="817">
        <f>SUM(F23:G30)</f>
        <v>0</v>
      </c>
      <c r="G22" s="818"/>
      <c r="H22" s="817">
        <f>SUM(H23:I30)</f>
        <v>0</v>
      </c>
      <c r="I22" s="818"/>
      <c r="J22" s="817">
        <f>SUM(J23:K30)</f>
        <v>0</v>
      </c>
      <c r="K22" s="818"/>
      <c r="L22" s="817">
        <f>SUM(L23:M30)</f>
        <v>0</v>
      </c>
      <c r="M22" s="818"/>
      <c r="N22" s="811"/>
      <c r="O22" s="812"/>
      <c r="P22" s="813"/>
      <c r="Q22" s="78"/>
      <c r="R22" s="78"/>
      <c r="S22" s="21"/>
    </row>
    <row r="23" spans="1:22" ht="30.75" customHeight="1">
      <c r="A23" s="21"/>
      <c r="B23" s="79"/>
      <c r="C23" s="135"/>
      <c r="D23" s="819"/>
      <c r="E23" s="820"/>
      <c r="F23" s="819"/>
      <c r="G23" s="820"/>
      <c r="H23" s="819"/>
      <c r="I23" s="820"/>
      <c r="J23" s="819"/>
      <c r="K23" s="820"/>
      <c r="L23" s="819"/>
      <c r="M23" s="820"/>
      <c r="N23" s="811"/>
      <c r="O23" s="812"/>
      <c r="P23" s="813"/>
      <c r="Q23" s="80"/>
      <c r="R23" s="80"/>
      <c r="S23" s="21"/>
      <c r="T23" s="808"/>
      <c r="U23" s="808"/>
      <c r="V23" s="808"/>
    </row>
    <row r="24" spans="1:22" ht="30.75" customHeight="1">
      <c r="A24" s="21"/>
      <c r="B24" s="82" t="s">
        <v>339</v>
      </c>
      <c r="C24" s="136"/>
      <c r="D24" s="806"/>
      <c r="E24" s="807"/>
      <c r="F24" s="806"/>
      <c r="G24" s="807"/>
      <c r="H24" s="806"/>
      <c r="I24" s="807"/>
      <c r="J24" s="806"/>
      <c r="K24" s="807"/>
      <c r="L24" s="806"/>
      <c r="M24" s="807"/>
      <c r="N24" s="811"/>
      <c r="O24" s="812"/>
      <c r="P24" s="813"/>
      <c r="Q24" s="80"/>
      <c r="R24" s="80"/>
      <c r="S24" s="21"/>
      <c r="T24" s="808"/>
      <c r="U24" s="808"/>
      <c r="V24" s="808"/>
    </row>
    <row r="25" spans="1:22" ht="30.75" customHeight="1">
      <c r="A25" s="21"/>
      <c r="B25" s="81" t="s">
        <v>340</v>
      </c>
      <c r="C25" s="137"/>
      <c r="D25" s="806"/>
      <c r="E25" s="807"/>
      <c r="F25" s="806"/>
      <c r="G25" s="807"/>
      <c r="H25" s="806"/>
      <c r="I25" s="807"/>
      <c r="J25" s="806"/>
      <c r="K25" s="807"/>
      <c r="L25" s="806"/>
      <c r="M25" s="807"/>
      <c r="N25" s="811"/>
      <c r="O25" s="812"/>
      <c r="P25" s="813"/>
      <c r="Q25" s="80"/>
      <c r="R25" s="80"/>
      <c r="S25" s="21"/>
    </row>
    <row r="26" spans="1:22" ht="30.75" customHeight="1">
      <c r="A26" s="21"/>
      <c r="B26" s="82" t="s">
        <v>341</v>
      </c>
      <c r="C26" s="137"/>
      <c r="D26" s="806"/>
      <c r="E26" s="807"/>
      <c r="F26" s="806"/>
      <c r="G26" s="807"/>
      <c r="H26" s="806"/>
      <c r="I26" s="807"/>
      <c r="J26" s="806"/>
      <c r="K26" s="807"/>
      <c r="L26" s="806"/>
      <c r="M26" s="807"/>
      <c r="N26" s="811"/>
      <c r="O26" s="812"/>
      <c r="P26" s="813"/>
      <c r="Q26" s="80"/>
      <c r="R26" s="80"/>
      <c r="S26" s="21"/>
    </row>
    <row r="27" spans="1:22" ht="30.75" customHeight="1">
      <c r="A27" s="21"/>
      <c r="B27" s="82" t="s">
        <v>342</v>
      </c>
      <c r="C27" s="137"/>
      <c r="D27" s="806"/>
      <c r="E27" s="807"/>
      <c r="F27" s="806"/>
      <c r="G27" s="807"/>
      <c r="H27" s="806"/>
      <c r="I27" s="807"/>
      <c r="J27" s="806"/>
      <c r="K27" s="807"/>
      <c r="L27" s="806"/>
      <c r="M27" s="807"/>
      <c r="N27" s="811"/>
      <c r="O27" s="812"/>
      <c r="P27" s="813"/>
      <c r="Q27" s="80"/>
      <c r="R27" s="80"/>
      <c r="S27" s="21"/>
    </row>
    <row r="28" spans="1:22" ht="30.75" customHeight="1">
      <c r="A28" s="21"/>
      <c r="B28" s="82" t="s">
        <v>1</v>
      </c>
      <c r="C28" s="137"/>
      <c r="D28" s="806"/>
      <c r="E28" s="807"/>
      <c r="F28" s="806"/>
      <c r="G28" s="807"/>
      <c r="H28" s="806"/>
      <c r="I28" s="807"/>
      <c r="J28" s="806"/>
      <c r="K28" s="807"/>
      <c r="L28" s="806"/>
      <c r="M28" s="807"/>
      <c r="N28" s="811"/>
      <c r="O28" s="812"/>
      <c r="P28" s="813"/>
      <c r="Q28" s="80"/>
      <c r="R28" s="80"/>
      <c r="S28" s="21"/>
    </row>
    <row r="29" spans="1:22" ht="30.75" customHeight="1">
      <c r="A29" s="21"/>
      <c r="B29" s="82" t="s">
        <v>2</v>
      </c>
      <c r="C29" s="137"/>
      <c r="D29" s="806"/>
      <c r="E29" s="807"/>
      <c r="F29" s="806"/>
      <c r="G29" s="807"/>
      <c r="H29" s="806"/>
      <c r="I29" s="807"/>
      <c r="J29" s="806"/>
      <c r="K29" s="807"/>
      <c r="L29" s="806"/>
      <c r="M29" s="807"/>
      <c r="N29" s="811"/>
      <c r="O29" s="812"/>
      <c r="P29" s="813"/>
      <c r="Q29" s="80"/>
      <c r="R29" s="80"/>
      <c r="S29" s="21"/>
    </row>
    <row r="30" spans="1:22" ht="30.75" customHeight="1">
      <c r="A30" s="21"/>
      <c r="B30" s="83"/>
      <c r="C30" s="138"/>
      <c r="D30" s="799"/>
      <c r="E30" s="800"/>
      <c r="F30" s="799"/>
      <c r="G30" s="800"/>
      <c r="H30" s="799"/>
      <c r="I30" s="800"/>
      <c r="J30" s="799"/>
      <c r="K30" s="800"/>
      <c r="L30" s="799"/>
      <c r="M30" s="800"/>
      <c r="N30" s="814"/>
      <c r="O30" s="815"/>
      <c r="P30" s="816"/>
      <c r="Q30" s="80"/>
      <c r="R30" s="80"/>
      <c r="S30" s="21"/>
    </row>
    <row r="31" spans="1:22" ht="12" customHeight="1">
      <c r="A31" s="21"/>
      <c r="B31" s="56"/>
      <c r="C31" s="84"/>
      <c r="D31" s="704"/>
      <c r="E31" s="705"/>
      <c r="F31" s="704"/>
      <c r="G31" s="705"/>
      <c r="H31" s="704"/>
      <c r="I31" s="705"/>
      <c r="J31" s="704"/>
      <c r="K31" s="705"/>
      <c r="L31" s="706"/>
      <c r="M31" s="707"/>
      <c r="N31" s="85"/>
      <c r="O31" s="86"/>
      <c r="P31" s="87" t="s">
        <v>0</v>
      </c>
      <c r="Q31" s="21"/>
      <c r="R31" s="21"/>
      <c r="S31" s="21"/>
    </row>
    <row r="32" spans="1:22" ht="28.2" customHeight="1">
      <c r="A32" s="21"/>
      <c r="B32" s="664" t="s">
        <v>28</v>
      </c>
      <c r="C32" s="665"/>
      <c r="D32" s="797">
        <f>SUM(E21*D22)</f>
        <v>0</v>
      </c>
      <c r="E32" s="798"/>
      <c r="F32" s="797">
        <f>SUM(G21*F22)</f>
        <v>0</v>
      </c>
      <c r="G32" s="798"/>
      <c r="H32" s="797">
        <f>SUM(I21*H22)</f>
        <v>0</v>
      </c>
      <c r="I32" s="798"/>
      <c r="J32" s="797">
        <f>SUM(K21*J22)</f>
        <v>0</v>
      </c>
      <c r="K32" s="798"/>
      <c r="L32" s="797">
        <f>SUM(M21*L22)</f>
        <v>0</v>
      </c>
      <c r="M32" s="801"/>
      <c r="N32" s="802">
        <f>SUM(D32:M32)</f>
        <v>0</v>
      </c>
      <c r="O32" s="803"/>
      <c r="P32" s="804"/>
      <c r="Q32" s="805"/>
      <c r="R32" s="584"/>
      <c r="S32" s="584"/>
      <c r="T32" s="11"/>
    </row>
    <row r="33" spans="1:19" ht="30.75" customHeight="1">
      <c r="A33" s="21"/>
      <c r="B33" s="21" t="s">
        <v>48</v>
      </c>
      <c r="C33" s="21"/>
      <c r="D33" s="21"/>
      <c r="E33" s="21"/>
      <c r="F33" s="21"/>
      <c r="G33" s="21"/>
      <c r="H33" s="21"/>
      <c r="I33" s="21"/>
      <c r="J33" s="21"/>
      <c r="K33" s="21"/>
      <c r="L33" s="21"/>
      <c r="M33" s="21"/>
      <c r="N33" s="21"/>
      <c r="O33" s="21"/>
      <c r="P33" s="21"/>
      <c r="Q33" s="21"/>
      <c r="R33" s="21"/>
      <c r="S33" s="21"/>
    </row>
    <row r="34" spans="1:19" ht="21.75" customHeight="1">
      <c r="A34" s="21" t="s">
        <v>130</v>
      </c>
      <c r="B34" s="21" t="s">
        <v>131</v>
      </c>
      <c r="C34" s="21"/>
      <c r="D34" s="88"/>
      <c r="E34" s="88"/>
      <c r="F34" s="21"/>
      <c r="G34" s="21"/>
      <c r="H34" s="21"/>
      <c r="I34" s="21"/>
      <c r="J34" s="21"/>
      <c r="K34" s="21"/>
      <c r="L34" s="21"/>
      <c r="M34" s="21"/>
      <c r="N34" s="21"/>
      <c r="O34" s="21"/>
      <c r="P34" s="21"/>
      <c r="Q34" s="21"/>
      <c r="R34" s="21"/>
      <c r="S34" s="21"/>
    </row>
  </sheetData>
  <mergeCells count="112">
    <mergeCell ref="C5:C6"/>
    <mergeCell ref="D5:E6"/>
    <mergeCell ref="F5:G6"/>
    <mergeCell ref="H5:I6"/>
    <mergeCell ref="J5:K6"/>
    <mergeCell ref="L5:M6"/>
    <mergeCell ref="N5:O6"/>
    <mergeCell ref="P5:Q6"/>
    <mergeCell ref="Q3:S3"/>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63DB-350E-4609-A278-C45940C7ADA0}">
  <sheetPr>
    <tabColor rgb="FFFFC000"/>
  </sheetPr>
  <dimension ref="A1:X79"/>
  <sheetViews>
    <sheetView showGridLines="0" view="pageBreakPreview" topLeftCell="E7" zoomScale="115" zoomScaleNormal="100" zoomScaleSheetLayoutView="115" workbookViewId="0">
      <selection activeCell="J19" sqref="J19"/>
    </sheetView>
  </sheetViews>
  <sheetFormatPr defaultColWidth="8.6640625" defaultRowHeight="18" customHeight="1"/>
  <cols>
    <col min="1" max="1" width="1.44140625" style="214" customWidth="1"/>
    <col min="2" max="3" width="3.88671875" style="214" customWidth="1"/>
    <col min="4" max="4" width="55.6640625" style="235" customWidth="1"/>
    <col min="5" max="5" width="29.77734375" style="235" customWidth="1"/>
    <col min="6" max="6" width="10.88671875" style="236" customWidth="1"/>
    <col min="7" max="7" width="1" style="214" customWidth="1"/>
    <col min="8" max="8" width="0.88671875" style="214" customWidth="1"/>
    <col min="9" max="9" width="23.88671875" style="214" customWidth="1"/>
    <col min="10" max="14" width="10.6640625" style="214" customWidth="1"/>
    <col min="15" max="15" width="1.6640625" style="214" customWidth="1"/>
    <col min="16" max="16384" width="8.6640625" style="214"/>
  </cols>
  <sheetData>
    <row r="1" spans="1:24" s="201" customFormat="1" ht="35.1" customHeight="1" thickBot="1">
      <c r="A1" s="504"/>
      <c r="B1" s="504"/>
      <c r="C1" s="504"/>
      <c r="D1" s="504"/>
      <c r="E1" s="504"/>
      <c r="F1" s="504"/>
      <c r="G1" s="504"/>
      <c r="H1" s="198"/>
      <c r="I1" s="198"/>
      <c r="J1" s="198"/>
      <c r="K1" s="198"/>
      <c r="L1" s="198"/>
      <c r="M1" s="198"/>
      <c r="N1" s="198"/>
      <c r="O1" s="198"/>
      <c r="P1" s="198"/>
      <c r="Q1" s="199"/>
      <c r="R1" s="200"/>
      <c r="S1" s="200"/>
      <c r="T1" s="200"/>
      <c r="U1" s="199"/>
      <c r="V1" s="200"/>
      <c r="W1" s="200"/>
      <c r="X1" s="200"/>
    </row>
    <row r="2" spans="1:24" s="201" customFormat="1" ht="22.2" customHeight="1">
      <c r="A2" s="202"/>
      <c r="B2" s="203"/>
      <c r="C2" s="203"/>
      <c r="D2" s="204"/>
      <c r="E2" s="238" t="s">
        <v>274</v>
      </c>
      <c r="F2" s="237">
        <f>IF(補助金番号=0, "", 補助金番号)</f>
        <v>100</v>
      </c>
      <c r="G2" s="205"/>
      <c r="H2" s="206"/>
      <c r="I2" s="239" t="s">
        <v>275</v>
      </c>
      <c r="J2" s="198"/>
      <c r="K2" s="198"/>
      <c r="L2" s="198"/>
      <c r="M2" s="198"/>
      <c r="N2" s="198"/>
      <c r="O2" s="198"/>
      <c r="P2" s="198"/>
      <c r="Q2" s="199"/>
      <c r="R2" s="200"/>
      <c r="S2" s="200"/>
      <c r="T2" s="200"/>
      <c r="U2" s="199"/>
      <c r="V2" s="200"/>
      <c r="W2" s="200"/>
      <c r="X2" s="200"/>
    </row>
    <row r="3" spans="1:24" s="201" customFormat="1" ht="22.2" customHeight="1">
      <c r="A3" s="207"/>
      <c r="B3" s="208"/>
      <c r="C3" s="208"/>
      <c r="D3" s="209" t="s">
        <v>257</v>
      </c>
      <c r="E3" s="505" t="str">
        <f>IF(法人名=0, "", 法人名)</f>
        <v>学校法人都庁学園</v>
      </c>
      <c r="F3" s="505"/>
      <c r="G3" s="210"/>
      <c r="H3" s="206"/>
      <c r="I3" s="239" t="s">
        <v>275</v>
      </c>
      <c r="J3" s="198"/>
      <c r="K3" s="198"/>
      <c r="L3" s="198"/>
      <c r="M3" s="198"/>
      <c r="N3" s="198"/>
      <c r="O3" s="198"/>
      <c r="P3" s="198"/>
      <c r="Q3" s="199"/>
      <c r="R3" s="200"/>
      <c r="S3" s="200"/>
      <c r="T3" s="200"/>
      <c r="U3" s="199"/>
      <c r="V3" s="200"/>
      <c r="W3" s="200"/>
      <c r="X3" s="200"/>
    </row>
    <row r="4" spans="1:24" ht="10.95" customHeight="1" thickBot="1">
      <c r="A4" s="508"/>
      <c r="B4" s="509"/>
      <c r="C4" s="509"/>
      <c r="D4" s="509"/>
      <c r="E4" s="509"/>
      <c r="F4" s="509"/>
      <c r="G4" s="510"/>
    </row>
    <row r="5" spans="1:24" ht="38.1" customHeight="1" thickTop="1" thickBot="1">
      <c r="A5" s="211"/>
      <c r="B5" s="511" t="s">
        <v>280</v>
      </c>
      <c r="C5" s="512"/>
      <c r="D5" s="512"/>
      <c r="E5" s="512"/>
      <c r="F5" s="513"/>
      <c r="G5" s="215"/>
    </row>
    <row r="6" spans="1:24" s="217" customFormat="1" ht="20.25" customHeight="1" thickTop="1">
      <c r="A6" s="216"/>
      <c r="B6" s="537" t="s">
        <v>410</v>
      </c>
      <c r="C6" s="537"/>
      <c r="D6" s="537"/>
      <c r="E6" s="537"/>
      <c r="F6" s="537"/>
      <c r="G6" s="538"/>
    </row>
    <row r="7" spans="1:24" s="217" customFormat="1" ht="18" customHeight="1">
      <c r="A7" s="216"/>
      <c r="B7" s="279"/>
      <c r="C7" s="279"/>
      <c r="D7" s="280" t="s">
        <v>409</v>
      </c>
      <c r="E7" s="279"/>
      <c r="F7" s="279"/>
      <c r="G7" s="278"/>
    </row>
    <row r="8" spans="1:24" ht="7.65" customHeight="1">
      <c r="A8" s="211"/>
      <c r="B8" s="517"/>
      <c r="C8" s="517"/>
      <c r="D8" s="517"/>
      <c r="E8" s="517"/>
      <c r="F8" s="517"/>
      <c r="G8" s="518"/>
    </row>
    <row r="9" spans="1:24" ht="28.8">
      <c r="A9" s="218"/>
      <c r="B9" s="501" t="s">
        <v>406</v>
      </c>
      <c r="C9" s="502"/>
      <c r="D9" s="502"/>
      <c r="E9" s="503"/>
      <c r="F9" s="242" t="s">
        <v>258</v>
      </c>
      <c r="G9" s="219"/>
    </row>
    <row r="10" spans="1:24" ht="55.2" customHeight="1">
      <c r="A10" s="211"/>
      <c r="B10" s="240"/>
      <c r="C10" s="241"/>
      <c r="D10" s="522" t="s">
        <v>408</v>
      </c>
      <c r="E10" s="523"/>
      <c r="F10" s="265"/>
      <c r="G10" s="220"/>
    </row>
    <row r="11" spans="1:24" ht="9" customHeight="1">
      <c r="A11" s="211"/>
      <c r="B11" s="221"/>
      <c r="C11" s="221"/>
      <c r="D11" s="222"/>
      <c r="E11" s="222"/>
      <c r="F11" s="223"/>
      <c r="G11" s="213"/>
    </row>
    <row r="12" spans="1:24" ht="28.8" hidden="1">
      <c r="A12" s="218"/>
      <c r="B12" s="519" t="s">
        <v>259</v>
      </c>
      <c r="C12" s="520"/>
      <c r="D12" s="520"/>
      <c r="E12" s="521"/>
      <c r="F12" s="224" t="s">
        <v>258</v>
      </c>
      <c r="G12" s="219"/>
    </row>
    <row r="13" spans="1:24" ht="48.6" hidden="1" customHeight="1">
      <c r="A13" s="211"/>
      <c r="B13" s="225"/>
      <c r="C13" s="226"/>
      <c r="D13" s="522" t="s">
        <v>260</v>
      </c>
      <c r="E13" s="523"/>
      <c r="F13" s="227"/>
      <c r="G13" s="220"/>
    </row>
    <row r="14" spans="1:24" ht="4.2" customHeight="1">
      <c r="A14" s="211"/>
      <c r="B14" s="212"/>
      <c r="C14" s="212"/>
      <c r="D14" s="228"/>
      <c r="E14" s="228"/>
      <c r="F14" s="229"/>
      <c r="G14" s="213"/>
    </row>
    <row r="15" spans="1:24" ht="30.6" customHeight="1">
      <c r="A15" s="211"/>
      <c r="B15" s="539" t="s">
        <v>412</v>
      </c>
      <c r="C15" s="540"/>
      <c r="D15" s="540"/>
      <c r="E15" s="541"/>
      <c r="F15" s="273" t="s">
        <v>258</v>
      </c>
      <c r="G15" s="219"/>
    </row>
    <row r="16" spans="1:24" ht="31.8" customHeight="1">
      <c r="A16" s="211"/>
      <c r="B16" s="274"/>
      <c r="C16" s="527" t="s">
        <v>276</v>
      </c>
      <c r="D16" s="528"/>
      <c r="E16" s="529"/>
      <c r="F16" s="266"/>
      <c r="G16" s="213"/>
    </row>
    <row r="17" spans="1:7" ht="15.6" customHeight="1">
      <c r="A17" s="211"/>
      <c r="B17" s="274"/>
      <c r="C17" s="506" t="s">
        <v>261</v>
      </c>
      <c r="D17" s="507"/>
      <c r="E17" s="507"/>
      <c r="F17" s="507"/>
      <c r="G17" s="213"/>
    </row>
    <row r="18" spans="1:7" ht="61.95" customHeight="1">
      <c r="A18" s="211"/>
      <c r="B18" s="274"/>
      <c r="C18" s="230"/>
      <c r="D18" s="499" t="s">
        <v>398</v>
      </c>
      <c r="E18" s="500"/>
      <c r="F18" s="267"/>
      <c r="G18" s="213"/>
    </row>
    <row r="19" spans="1:7" ht="55.95" customHeight="1">
      <c r="A19" s="211"/>
      <c r="B19" s="274"/>
      <c r="C19" s="230"/>
      <c r="D19" s="499" t="s">
        <v>391</v>
      </c>
      <c r="E19" s="500"/>
      <c r="F19" s="267"/>
      <c r="G19" s="213"/>
    </row>
    <row r="20" spans="1:7" ht="41.4" customHeight="1">
      <c r="A20" s="211"/>
      <c r="B20" s="274"/>
      <c r="C20" s="230"/>
      <c r="D20" s="530" t="s">
        <v>361</v>
      </c>
      <c r="E20" s="500"/>
      <c r="F20" s="267"/>
      <c r="G20" s="213"/>
    </row>
    <row r="21" spans="1:7" ht="71.400000000000006" customHeight="1">
      <c r="A21" s="211"/>
      <c r="B21" s="274"/>
      <c r="C21" s="230"/>
      <c r="D21" s="530" t="s">
        <v>362</v>
      </c>
      <c r="E21" s="500"/>
      <c r="F21" s="267"/>
      <c r="G21" s="231"/>
    </row>
    <row r="22" spans="1:7" ht="41.4" customHeight="1">
      <c r="A22" s="211"/>
      <c r="B22" s="274"/>
      <c r="C22" s="230"/>
      <c r="D22" s="530" t="s">
        <v>277</v>
      </c>
      <c r="E22" s="531"/>
      <c r="F22" s="268"/>
      <c r="G22" s="213"/>
    </row>
    <row r="23" spans="1:7" ht="41.4" customHeight="1">
      <c r="A23" s="211"/>
      <c r="B23" s="240"/>
      <c r="C23" s="232"/>
      <c r="D23" s="532" t="s">
        <v>278</v>
      </c>
      <c r="E23" s="523"/>
      <c r="F23" s="269"/>
      <c r="G23" s="213"/>
    </row>
    <row r="24" spans="1:7" ht="8.4" customHeight="1">
      <c r="A24" s="509"/>
      <c r="B24" s="509"/>
      <c r="C24" s="509"/>
      <c r="D24" s="509"/>
      <c r="E24" s="509"/>
      <c r="F24" s="509"/>
      <c r="G24" s="509"/>
    </row>
    <row r="25" spans="1:7" ht="28.8">
      <c r="A25" s="218"/>
      <c r="B25" s="533" t="s">
        <v>411</v>
      </c>
      <c r="C25" s="534"/>
      <c r="D25" s="534"/>
      <c r="E25" s="535"/>
      <c r="F25" s="281" t="s">
        <v>258</v>
      </c>
      <c r="G25" s="219"/>
    </row>
    <row r="26" spans="1:7" ht="65.400000000000006" customHeight="1">
      <c r="A26" s="211"/>
      <c r="B26" s="246"/>
      <c r="C26" s="277"/>
      <c r="D26" s="536" t="s">
        <v>414</v>
      </c>
      <c r="E26" s="523"/>
      <c r="F26" s="269"/>
      <c r="G26" s="220"/>
    </row>
    <row r="27" spans="1:7" ht="9" customHeight="1">
      <c r="A27" s="212"/>
      <c r="B27" s="228"/>
      <c r="C27" s="228"/>
      <c r="D27" s="275"/>
      <c r="E27" s="228"/>
      <c r="F27" s="276"/>
      <c r="G27" s="229"/>
    </row>
    <row r="28" spans="1:7" ht="18" customHeight="1">
      <c r="A28" s="212"/>
      <c r="B28" s="233" t="s">
        <v>262</v>
      </c>
      <c r="C28" s="212"/>
      <c r="D28" s="228"/>
      <c r="E28" s="228"/>
      <c r="F28" s="229"/>
      <c r="G28" s="212"/>
    </row>
    <row r="29" spans="1:7" ht="18" customHeight="1">
      <c r="A29" s="212"/>
      <c r="B29" s="212"/>
      <c r="C29" s="212" t="s">
        <v>445</v>
      </c>
      <c r="D29" s="228"/>
      <c r="E29" s="228"/>
      <c r="F29" s="229"/>
      <c r="G29" s="212"/>
    </row>
    <row r="30" spans="1:7" ht="18" customHeight="1">
      <c r="A30" s="212"/>
      <c r="B30" s="212"/>
      <c r="C30" s="212" t="s">
        <v>405</v>
      </c>
      <c r="D30" s="228"/>
      <c r="E30" s="228"/>
      <c r="F30" s="229"/>
      <c r="G30" s="212"/>
    </row>
    <row r="31" spans="1:7" ht="18" customHeight="1">
      <c r="A31" s="212"/>
      <c r="B31" s="212"/>
      <c r="C31" s="212" t="s">
        <v>407</v>
      </c>
      <c r="D31" s="228"/>
      <c r="E31" s="228"/>
      <c r="F31" s="229"/>
      <c r="G31" s="212"/>
    </row>
    <row r="32" spans="1:7" ht="18" customHeight="1">
      <c r="A32" s="212"/>
      <c r="B32" s="212"/>
      <c r="C32" s="212" t="s">
        <v>263</v>
      </c>
      <c r="D32" s="228"/>
      <c r="E32" s="228"/>
      <c r="F32" s="229"/>
      <c r="G32" s="212"/>
    </row>
    <row r="33" spans="1:7" ht="18" customHeight="1">
      <c r="A33" s="212"/>
      <c r="B33" s="212"/>
      <c r="C33" s="212" t="s">
        <v>264</v>
      </c>
      <c r="D33" s="228"/>
      <c r="E33" s="228"/>
      <c r="F33" s="229"/>
      <c r="G33" s="212"/>
    </row>
    <row r="34" spans="1:7" ht="18" customHeight="1">
      <c r="A34" s="212"/>
      <c r="B34" s="212"/>
      <c r="C34" s="212" t="s">
        <v>265</v>
      </c>
      <c r="D34" s="228"/>
      <c r="E34" s="228"/>
      <c r="F34" s="229"/>
      <c r="G34" s="212"/>
    </row>
    <row r="35" spans="1:7" ht="7.95" customHeight="1">
      <c r="A35" s="212"/>
      <c r="B35" s="212"/>
      <c r="C35" s="212" t="s">
        <v>267</v>
      </c>
      <c r="D35" s="228"/>
      <c r="E35" s="228"/>
      <c r="F35" s="229"/>
      <c r="G35" s="212"/>
    </row>
    <row r="36" spans="1:7" ht="18" customHeight="1">
      <c r="A36" s="212"/>
      <c r="B36" s="233" t="s">
        <v>268</v>
      </c>
      <c r="C36" s="212"/>
      <c r="D36" s="228"/>
      <c r="E36" s="228"/>
      <c r="F36" s="229"/>
      <c r="G36" s="212"/>
    </row>
    <row r="37" spans="1:7" ht="18" customHeight="1">
      <c r="A37" s="212"/>
      <c r="B37" s="212"/>
      <c r="C37" s="212" t="s">
        <v>269</v>
      </c>
      <c r="D37" s="228"/>
      <c r="E37" s="228"/>
      <c r="F37" s="229"/>
      <c r="G37" s="212"/>
    </row>
    <row r="38" spans="1:7" ht="18" customHeight="1">
      <c r="A38" s="212"/>
      <c r="B38" s="212"/>
      <c r="C38" s="212" t="s">
        <v>270</v>
      </c>
      <c r="D38" s="228"/>
      <c r="E38" s="228"/>
      <c r="F38" s="229"/>
      <c r="G38" s="212"/>
    </row>
    <row r="39" spans="1:7" ht="18" customHeight="1">
      <c r="A39" s="212"/>
      <c r="B39" s="212"/>
      <c r="C39" s="212" t="s">
        <v>271</v>
      </c>
      <c r="D39" s="228"/>
      <c r="E39" s="228"/>
      <c r="F39" s="229"/>
      <c r="G39" s="212"/>
    </row>
    <row r="40" spans="1:7" ht="18" customHeight="1">
      <c r="A40" s="212"/>
      <c r="B40" s="234" t="s">
        <v>272</v>
      </c>
      <c r="C40" s="212"/>
      <c r="D40" s="228"/>
      <c r="E40" s="228"/>
      <c r="F40" s="229"/>
      <c r="G40" s="212"/>
    </row>
    <row r="41" spans="1:7" ht="18" customHeight="1">
      <c r="A41" s="212"/>
      <c r="B41" s="212"/>
      <c r="C41" s="212" t="s">
        <v>273</v>
      </c>
      <c r="D41" s="228"/>
      <c r="E41" s="228"/>
      <c r="F41" s="229"/>
      <c r="G41" s="212"/>
    </row>
    <row r="42" spans="1:7" ht="18" customHeight="1">
      <c r="A42" s="212"/>
      <c r="B42" s="212"/>
      <c r="C42" s="243" t="s">
        <v>367</v>
      </c>
      <c r="D42" s="228"/>
      <c r="E42" s="228"/>
      <c r="F42" s="229"/>
      <c r="G42" s="212"/>
    </row>
    <row r="43" spans="1:7" ht="18" customHeight="1">
      <c r="A43" s="212"/>
      <c r="B43" s="212"/>
      <c r="C43" s="212" t="s">
        <v>279</v>
      </c>
      <c r="D43" s="228"/>
      <c r="E43" s="228"/>
      <c r="F43" s="229"/>
      <c r="G43" s="212"/>
    </row>
    <row r="44" spans="1:7" ht="18" customHeight="1">
      <c r="A44" s="212"/>
      <c r="B44" s="212"/>
      <c r="C44" s="212"/>
      <c r="D44" s="228"/>
      <c r="E44" s="228"/>
      <c r="F44" s="229"/>
      <c r="G44" s="212"/>
    </row>
    <row r="45" spans="1:7" ht="18" customHeight="1">
      <c r="A45" s="212"/>
      <c r="B45" s="212"/>
      <c r="C45" s="212"/>
      <c r="D45" s="228"/>
      <c r="E45" s="228"/>
      <c r="F45" s="229"/>
      <c r="G45" s="212"/>
    </row>
    <row r="46" spans="1:7" ht="18" customHeight="1">
      <c r="A46" s="212"/>
      <c r="B46" s="212"/>
      <c r="C46" s="212"/>
      <c r="D46" s="228"/>
      <c r="E46" s="228"/>
      <c r="F46" s="229"/>
      <c r="G46" s="212"/>
    </row>
    <row r="47" spans="1:7" ht="18" customHeight="1">
      <c r="A47" s="212"/>
      <c r="B47" s="212"/>
      <c r="C47" s="212"/>
      <c r="D47" s="228"/>
      <c r="E47" s="228"/>
      <c r="F47" s="229"/>
      <c r="G47" s="212"/>
    </row>
    <row r="48" spans="1:7" ht="18" customHeight="1">
      <c r="A48" s="212"/>
      <c r="B48" s="212"/>
      <c r="C48" s="212"/>
      <c r="D48" s="228"/>
      <c r="E48" s="228"/>
      <c r="F48" s="229"/>
      <c r="G48" s="212"/>
    </row>
    <row r="49" spans="1:7" ht="18" customHeight="1">
      <c r="A49" s="212"/>
      <c r="B49" s="212"/>
      <c r="C49" s="212"/>
      <c r="D49" s="228"/>
      <c r="E49" s="228"/>
      <c r="F49" s="229"/>
      <c r="G49" s="212"/>
    </row>
    <row r="50" spans="1:7" ht="18" customHeight="1">
      <c r="A50" s="212"/>
      <c r="B50" s="212"/>
      <c r="C50" s="212"/>
      <c r="D50" s="228"/>
      <c r="E50" s="228"/>
      <c r="F50" s="229"/>
      <c r="G50" s="212"/>
    </row>
    <row r="51" spans="1:7" ht="18" customHeight="1">
      <c r="A51" s="212"/>
      <c r="B51" s="212"/>
      <c r="C51" s="212"/>
      <c r="D51" s="228"/>
      <c r="E51" s="228"/>
      <c r="F51" s="229"/>
      <c r="G51" s="212"/>
    </row>
    <row r="52" spans="1:7" ht="18" customHeight="1">
      <c r="A52" s="212"/>
      <c r="B52" s="212"/>
      <c r="C52" s="212"/>
      <c r="D52" s="228"/>
      <c r="E52" s="228"/>
      <c r="F52" s="229"/>
      <c r="G52" s="212"/>
    </row>
    <row r="53" spans="1:7" ht="18" customHeight="1">
      <c r="A53" s="212"/>
      <c r="B53" s="212"/>
      <c r="C53" s="212"/>
      <c r="D53" s="228"/>
      <c r="E53" s="228"/>
      <c r="F53" s="229"/>
      <c r="G53" s="212"/>
    </row>
    <row r="54" spans="1:7" ht="18" customHeight="1">
      <c r="A54" s="212"/>
      <c r="B54" s="212"/>
      <c r="C54" s="212"/>
      <c r="D54" s="228"/>
      <c r="E54" s="228"/>
      <c r="F54" s="229"/>
      <c r="G54" s="212"/>
    </row>
    <row r="55" spans="1:7" ht="18" customHeight="1">
      <c r="A55" s="212"/>
      <c r="B55" s="212"/>
      <c r="C55" s="212"/>
      <c r="D55" s="228"/>
      <c r="E55" s="228"/>
      <c r="F55" s="229"/>
      <c r="G55" s="212"/>
    </row>
    <row r="56" spans="1:7" ht="18" customHeight="1">
      <c r="A56" s="212"/>
      <c r="B56" s="212"/>
      <c r="C56" s="212"/>
      <c r="D56" s="228"/>
      <c r="E56" s="228"/>
      <c r="F56" s="229"/>
      <c r="G56" s="212"/>
    </row>
    <row r="57" spans="1:7" ht="18" customHeight="1">
      <c r="A57" s="212"/>
      <c r="B57" s="212"/>
      <c r="C57" s="212"/>
      <c r="D57" s="228"/>
      <c r="E57" s="228"/>
      <c r="F57" s="229"/>
      <c r="G57" s="212"/>
    </row>
    <row r="58" spans="1:7" ht="18" customHeight="1">
      <c r="A58" s="212"/>
      <c r="B58" s="212"/>
      <c r="C58" s="212"/>
      <c r="D58" s="228"/>
      <c r="E58" s="228"/>
      <c r="F58" s="229"/>
      <c r="G58" s="212"/>
    </row>
    <row r="59" spans="1:7" ht="18" customHeight="1">
      <c r="A59" s="212"/>
      <c r="B59" s="212"/>
      <c r="C59" s="212"/>
      <c r="D59" s="228"/>
      <c r="E59" s="228"/>
      <c r="F59" s="229"/>
      <c r="G59" s="212"/>
    </row>
    <row r="60" spans="1:7" ht="18" customHeight="1">
      <c r="A60" s="212"/>
      <c r="B60" s="212"/>
      <c r="C60" s="212"/>
      <c r="D60" s="228"/>
      <c r="E60" s="228"/>
      <c r="F60" s="229"/>
      <c r="G60" s="212"/>
    </row>
    <row r="61" spans="1:7" ht="18" customHeight="1">
      <c r="A61" s="212"/>
      <c r="B61" s="212"/>
      <c r="C61" s="212"/>
      <c r="D61" s="228"/>
      <c r="E61" s="228"/>
      <c r="F61" s="229"/>
      <c r="G61" s="212"/>
    </row>
    <row r="62" spans="1:7" ht="18" customHeight="1">
      <c r="A62" s="212"/>
      <c r="B62" s="212"/>
      <c r="C62" s="212"/>
      <c r="D62" s="228"/>
      <c r="E62" s="228"/>
      <c r="F62" s="229"/>
      <c r="G62" s="212"/>
    </row>
    <row r="63" spans="1:7" ht="18" customHeight="1">
      <c r="A63" s="212"/>
      <c r="B63" s="212"/>
      <c r="C63" s="212"/>
      <c r="D63" s="228"/>
      <c r="E63" s="228"/>
      <c r="F63" s="229"/>
      <c r="G63" s="212"/>
    </row>
    <row r="64" spans="1:7" ht="18" customHeight="1">
      <c r="A64" s="212"/>
      <c r="B64" s="212"/>
      <c r="C64" s="212"/>
      <c r="D64" s="228"/>
      <c r="E64" s="228"/>
      <c r="F64" s="229"/>
      <c r="G64" s="212"/>
    </row>
    <row r="65" spans="1:7" ht="18" customHeight="1">
      <c r="A65" s="212"/>
      <c r="B65" s="212"/>
      <c r="C65" s="212"/>
      <c r="D65" s="228"/>
      <c r="E65" s="228"/>
      <c r="F65" s="229"/>
      <c r="G65" s="212"/>
    </row>
    <row r="66" spans="1:7" ht="18" customHeight="1">
      <c r="A66" s="212"/>
      <c r="B66" s="212"/>
      <c r="C66" s="212"/>
      <c r="D66" s="228"/>
      <c r="E66" s="228"/>
      <c r="F66" s="229"/>
      <c r="G66" s="212"/>
    </row>
    <row r="67" spans="1:7" ht="18" customHeight="1">
      <c r="A67" s="212"/>
      <c r="B67" s="212"/>
      <c r="C67" s="212"/>
      <c r="D67" s="228"/>
      <c r="E67" s="228"/>
      <c r="F67" s="229"/>
      <c r="G67" s="212"/>
    </row>
    <row r="68" spans="1:7" ht="18" customHeight="1">
      <c r="A68" s="212"/>
      <c r="B68" s="212"/>
      <c r="C68" s="212"/>
      <c r="D68" s="228"/>
      <c r="E68" s="228"/>
      <c r="F68" s="229"/>
      <c r="G68" s="212"/>
    </row>
    <row r="69" spans="1:7" ht="18" customHeight="1">
      <c r="A69" s="212"/>
      <c r="B69" s="212"/>
      <c r="C69" s="212"/>
      <c r="D69" s="228"/>
      <c r="E69" s="228"/>
      <c r="F69" s="229"/>
      <c r="G69" s="212"/>
    </row>
    <row r="70" spans="1:7" ht="18" customHeight="1">
      <c r="A70" s="212"/>
      <c r="B70" s="212"/>
      <c r="C70" s="212"/>
      <c r="D70" s="228"/>
      <c r="E70" s="228"/>
      <c r="F70" s="229"/>
      <c r="G70" s="212"/>
    </row>
    <row r="71" spans="1:7" ht="18" customHeight="1">
      <c r="A71" s="212"/>
      <c r="B71" s="212"/>
      <c r="C71" s="212"/>
      <c r="D71" s="228"/>
      <c r="E71" s="228"/>
      <c r="F71" s="229"/>
      <c r="G71" s="212"/>
    </row>
    <row r="72" spans="1:7" ht="18" customHeight="1">
      <c r="A72" s="212"/>
      <c r="B72" s="212"/>
      <c r="C72" s="212"/>
      <c r="D72" s="228"/>
      <c r="E72" s="228"/>
      <c r="F72" s="229"/>
      <c r="G72" s="212"/>
    </row>
    <row r="73" spans="1:7" ht="18" customHeight="1">
      <c r="A73" s="212"/>
      <c r="B73" s="212"/>
      <c r="C73" s="212"/>
      <c r="D73" s="228"/>
      <c r="E73" s="228"/>
      <c r="F73" s="229"/>
      <c r="G73" s="212"/>
    </row>
    <row r="74" spans="1:7" ht="18" customHeight="1">
      <c r="A74" s="212"/>
      <c r="B74" s="212"/>
      <c r="C74" s="212"/>
      <c r="D74" s="228"/>
      <c r="E74" s="228"/>
      <c r="F74" s="229"/>
      <c r="G74" s="212"/>
    </row>
    <row r="75" spans="1:7" ht="18" customHeight="1">
      <c r="A75" s="212"/>
      <c r="B75" s="212"/>
      <c r="C75" s="212"/>
      <c r="D75" s="228"/>
      <c r="E75" s="228"/>
      <c r="F75" s="229"/>
      <c r="G75" s="212"/>
    </row>
    <row r="76" spans="1:7" ht="18" customHeight="1">
      <c r="A76" s="212"/>
      <c r="B76" s="212"/>
      <c r="C76" s="212"/>
      <c r="D76" s="228"/>
      <c r="E76" s="228"/>
      <c r="F76" s="229"/>
      <c r="G76" s="212"/>
    </row>
    <row r="77" spans="1:7" ht="18" customHeight="1">
      <c r="A77" s="212"/>
      <c r="B77" s="212"/>
      <c r="C77" s="212"/>
      <c r="D77" s="228"/>
      <c r="E77" s="228"/>
      <c r="F77" s="229"/>
      <c r="G77" s="212"/>
    </row>
    <row r="78" spans="1:7" ht="18" customHeight="1">
      <c r="A78" s="212"/>
      <c r="B78" s="212"/>
      <c r="C78" s="212"/>
      <c r="D78" s="228"/>
      <c r="E78" s="228"/>
      <c r="F78" s="229"/>
      <c r="G78" s="212"/>
    </row>
    <row r="79" spans="1:7" ht="18" customHeight="1">
      <c r="A79" s="212"/>
      <c r="B79" s="212"/>
      <c r="C79" s="212"/>
      <c r="D79" s="228"/>
      <c r="E79" s="228"/>
      <c r="F79" s="229"/>
      <c r="G79" s="212"/>
    </row>
  </sheetData>
  <sheetProtection algorithmName="SHA-512" hashValue="Ysxo20YBk9JdRLVpy14mFAXiZoOP+0JNUGPjfXPU3cq04wPVSXNGnURD2u2mebmIUD3V7e2lmIo8hmJgo4RB3g==" saltValue="Sl87/pT7D9LIO84r/F+gHA==" spinCount="100000" sheet="1" objects="1" scenarios="1"/>
  <mergeCells count="22">
    <mergeCell ref="B25:E25"/>
    <mergeCell ref="D26:E26"/>
    <mergeCell ref="C16:E16"/>
    <mergeCell ref="A1:G1"/>
    <mergeCell ref="E3:F3"/>
    <mergeCell ref="A4:G4"/>
    <mergeCell ref="B5:F5"/>
    <mergeCell ref="B6:G6"/>
    <mergeCell ref="B8:G8"/>
    <mergeCell ref="B9:E9"/>
    <mergeCell ref="D10:E10"/>
    <mergeCell ref="B12:E12"/>
    <mergeCell ref="D13:E13"/>
    <mergeCell ref="B15:E15"/>
    <mergeCell ref="D22:E22"/>
    <mergeCell ref="D23:E23"/>
    <mergeCell ref="A24:G24"/>
    <mergeCell ref="D21:E21"/>
    <mergeCell ref="C17:F17"/>
    <mergeCell ref="D18:E18"/>
    <mergeCell ref="D19:E19"/>
    <mergeCell ref="D20:E20"/>
  </mergeCells>
  <phoneticPr fontId="3"/>
  <dataValidations count="1">
    <dataValidation type="list" allowBlank="1" showInputMessage="1" showErrorMessage="1" sqref="F10 F16 F18:F23 F13 F26:F27" xr:uid="{B94B5442-EA7B-4F62-AF35-2FE2F1614CF5}">
      <formula1>"〇"</formula1>
    </dataValidation>
  </dataValidations>
  <hyperlinks>
    <hyperlink ref="C42" r:id="rId1" xr:uid="{B98AB99B-98E8-46C5-BCC9-CD595F53DF09}"/>
  </hyperlinks>
  <printOptions horizontalCentered="1"/>
  <pageMargins left="0.23622047244094491" right="0.23622047244094491" top="0.74803149606299213" bottom="0.35433070866141736" header="0.31496062992125984" footer="0.31496062992125984"/>
  <pageSetup paperSize="9" scale="81"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topLeftCell="A7" zoomScale="85" zoomScaleNormal="100" zoomScaleSheetLayoutView="85" workbookViewId="0">
      <selection activeCell="D9" sqref="D9"/>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293" hidden="1" customWidth="1"/>
    <col min="9" max="9" width="0" hidden="1" customWidth="1"/>
    <col min="10" max="10" width="8.88671875" hidden="1" customWidth="1"/>
  </cols>
  <sheetData>
    <row r="1" spans="1:10" ht="36" customHeight="1">
      <c r="A1" s="542" t="s">
        <v>388</v>
      </c>
      <c r="B1" s="542"/>
      <c r="C1" s="542"/>
      <c r="D1" s="542"/>
      <c r="E1" s="21"/>
      <c r="F1" s="21" t="s">
        <v>107</v>
      </c>
      <c r="G1" s="292" t="s">
        <v>400</v>
      </c>
    </row>
    <row r="2" spans="1:10" ht="30.6" customHeight="1">
      <c r="A2" s="294" t="s">
        <v>91</v>
      </c>
      <c r="B2" s="294"/>
      <c r="C2" s="294"/>
      <c r="D2" s="295"/>
      <c r="E2" s="295"/>
      <c r="F2" s="296" t="s">
        <v>389</v>
      </c>
      <c r="G2" s="21"/>
    </row>
    <row r="3" spans="1:10" ht="28.2" customHeight="1">
      <c r="A3" s="297" t="s">
        <v>336</v>
      </c>
      <c r="B3" s="298" t="s">
        <v>281</v>
      </c>
      <c r="C3" s="299" t="s">
        <v>335</v>
      </c>
      <c r="D3" s="300"/>
      <c r="E3" s="301"/>
      <c r="F3" s="287" t="s">
        <v>93</v>
      </c>
      <c r="G3" s="302" t="str">
        <f>IF($H$3=5,"補助対象となります",IF($H$3=0," ",IF($H$3&lt;=5,"全ての条件を満たしていないため補助対象となりません","補助対象となります")))</f>
        <v>補助対象となります</v>
      </c>
      <c r="H3" s="17">
        <f>COUNTIF(F4:F8,TRUE)</f>
        <v>5</v>
      </c>
    </row>
    <row r="4" spans="1:10" ht="42" customHeight="1">
      <c r="A4" s="297" t="s">
        <v>337</v>
      </c>
      <c r="B4" s="303" t="s">
        <v>351</v>
      </c>
      <c r="C4" s="304"/>
      <c r="D4" s="305"/>
      <c r="E4" s="301"/>
      <c r="F4" s="306" t="b">
        <v>1</v>
      </c>
      <c r="G4" s="307" t="s">
        <v>368</v>
      </c>
    </row>
    <row r="5" spans="1:10" ht="49.2" customHeight="1">
      <c r="A5" s="308" t="s">
        <v>338</v>
      </c>
      <c r="B5" s="555">
        <v>100</v>
      </c>
      <c r="C5" s="556"/>
      <c r="D5" s="557"/>
      <c r="E5" s="301"/>
      <c r="F5" s="309" t="b">
        <v>1</v>
      </c>
      <c r="G5" s="310" t="s">
        <v>123</v>
      </c>
      <c r="H5" s="311"/>
      <c r="I5" s="312"/>
      <c r="J5" s="312"/>
    </row>
    <row r="6" spans="1:10" ht="39.6" customHeight="1">
      <c r="A6" s="308" t="s">
        <v>300</v>
      </c>
      <c r="B6" s="558" t="s">
        <v>423</v>
      </c>
      <c r="C6" s="559"/>
      <c r="D6" s="560"/>
      <c r="E6" s="313"/>
      <c r="F6" s="309" t="b">
        <v>1</v>
      </c>
      <c r="G6" s="314" t="s">
        <v>369</v>
      </c>
      <c r="H6" s="311"/>
      <c r="I6" s="312"/>
      <c r="J6" s="312"/>
    </row>
    <row r="7" spans="1:10" ht="38.4" customHeight="1">
      <c r="A7" s="297" t="s">
        <v>185</v>
      </c>
      <c r="B7" s="561" t="s">
        <v>426</v>
      </c>
      <c r="C7" s="562"/>
      <c r="D7" s="563"/>
      <c r="E7" s="315"/>
      <c r="F7" s="309" t="b">
        <v>1</v>
      </c>
      <c r="G7" s="316" t="s">
        <v>94</v>
      </c>
      <c r="H7" s="311"/>
      <c r="I7" s="312"/>
      <c r="J7" s="312"/>
    </row>
    <row r="8" spans="1:10" ht="34.950000000000003" customHeight="1">
      <c r="A8" s="308" t="s">
        <v>301</v>
      </c>
      <c r="B8" s="317" t="s">
        <v>150</v>
      </c>
      <c r="C8" s="554" t="s">
        <v>424</v>
      </c>
      <c r="D8" s="550"/>
      <c r="E8" s="318"/>
      <c r="F8" s="319" t="b">
        <v>1</v>
      </c>
      <c r="G8" s="320" t="s">
        <v>92</v>
      </c>
      <c r="H8" s="312"/>
      <c r="I8" s="312"/>
      <c r="J8" s="312" t="str">
        <f>B8&amp;法人所在地</f>
        <v>東京都新宿区西新宿２－８－１</v>
      </c>
    </row>
    <row r="9" spans="1:10" ht="28.2" customHeight="1">
      <c r="A9" s="297" t="s">
        <v>87</v>
      </c>
      <c r="B9" s="321" t="s">
        <v>425</v>
      </c>
      <c r="C9" s="297" t="s">
        <v>88</v>
      </c>
      <c r="D9" s="322" t="s">
        <v>427</v>
      </c>
      <c r="E9" s="323"/>
      <c r="F9" s="324"/>
      <c r="G9" s="325"/>
      <c r="H9" s="312"/>
      <c r="I9" s="312"/>
      <c r="J9" s="312"/>
    </row>
    <row r="10" spans="1:10" ht="45" customHeight="1">
      <c r="A10" s="326" t="s">
        <v>251</v>
      </c>
      <c r="B10" s="543">
        <f>ROUNDDOWN(都補助所要額2,0)</f>
        <v>31700</v>
      </c>
      <c r="C10" s="544"/>
      <c r="D10" s="545"/>
      <c r="E10" s="158"/>
      <c r="F10" s="287" t="s">
        <v>102</v>
      </c>
      <c r="G10" s="302" t="str">
        <f>IF($H$10=5,"補助対象となります",IF($H$10=0," ",IF($H$10&lt;=5,"全ての条件を満たしていないため補助対象となりません","補助対象となります")))</f>
        <v>補助対象となります</v>
      </c>
      <c r="H10" s="312">
        <f>COUNTIF(F11:F15,TRUE)</f>
        <v>5</v>
      </c>
      <c r="I10" s="312"/>
      <c r="J10" s="312"/>
    </row>
    <row r="11" spans="1:10" ht="33.6" customHeight="1">
      <c r="A11" s="327"/>
      <c r="B11" s="546" t="s">
        <v>287</v>
      </c>
      <c r="C11" s="547"/>
      <c r="D11" s="547"/>
      <c r="E11" s="328"/>
      <c r="F11" s="306" t="b">
        <v>1</v>
      </c>
      <c r="G11" s="329" t="s">
        <v>253</v>
      </c>
      <c r="H11" s="311"/>
      <c r="I11" s="312"/>
      <c r="J11" s="312"/>
    </row>
    <row r="12" spans="1:10" ht="34.950000000000003" customHeight="1">
      <c r="A12" s="296" t="s">
        <v>90</v>
      </c>
      <c r="B12" s="296"/>
      <c r="C12" s="296"/>
      <c r="D12" s="61"/>
      <c r="E12" s="21"/>
      <c r="F12" s="309" t="b">
        <v>1</v>
      </c>
      <c r="G12" s="316" t="s">
        <v>254</v>
      </c>
      <c r="H12" s="311"/>
      <c r="I12" s="312"/>
      <c r="J12" s="312"/>
    </row>
    <row r="13" spans="1:10" ht="43.2" customHeight="1">
      <c r="A13" s="330" t="s">
        <v>299</v>
      </c>
      <c r="B13" s="331" t="s">
        <v>434</v>
      </c>
      <c r="C13" s="332" t="s">
        <v>85</v>
      </c>
      <c r="D13" s="333" t="s">
        <v>428</v>
      </c>
      <c r="E13" s="288"/>
      <c r="F13" s="309" t="b">
        <v>1</v>
      </c>
      <c r="G13" s="316" t="s">
        <v>255</v>
      </c>
      <c r="H13" s="311"/>
      <c r="I13" s="312"/>
      <c r="J13" s="312"/>
    </row>
    <row r="14" spans="1:10" ht="34.950000000000003" customHeight="1">
      <c r="A14" s="330" t="s">
        <v>399</v>
      </c>
      <c r="B14" s="334" t="s">
        <v>429</v>
      </c>
      <c r="C14" s="332" t="s">
        <v>86</v>
      </c>
      <c r="D14" s="335" t="s">
        <v>430</v>
      </c>
      <c r="E14" s="288"/>
      <c r="F14" s="309" t="b">
        <v>1</v>
      </c>
      <c r="G14" s="316" t="s">
        <v>94</v>
      </c>
      <c r="H14" s="311"/>
      <c r="I14" s="312"/>
      <c r="J14" s="312"/>
    </row>
    <row r="15" spans="1:10" ht="34.950000000000003" customHeight="1">
      <c r="A15" s="330" t="s">
        <v>282</v>
      </c>
      <c r="B15" s="336" t="s">
        <v>431</v>
      </c>
      <c r="C15" s="289"/>
      <c r="D15" s="290"/>
      <c r="E15" s="287"/>
      <c r="F15" s="319" t="b">
        <v>1</v>
      </c>
      <c r="G15" s="337" t="s">
        <v>95</v>
      </c>
      <c r="H15" s="311"/>
      <c r="I15" s="312"/>
      <c r="J15" s="312"/>
    </row>
    <row r="16" spans="1:10" ht="34.950000000000003" customHeight="1">
      <c r="A16" s="330" t="s">
        <v>285</v>
      </c>
      <c r="B16" s="338" t="s">
        <v>150</v>
      </c>
      <c r="C16" s="551" t="s">
        <v>432</v>
      </c>
      <c r="D16" s="552"/>
      <c r="E16" s="318"/>
      <c r="F16" s="339" t="s">
        <v>134</v>
      </c>
      <c r="G16" s="21" t="s">
        <v>286</v>
      </c>
      <c r="H16" s="311"/>
      <c r="I16" s="312"/>
      <c r="J16" s="340" t="str">
        <f>B16&amp;C16</f>
        <v>東京都新宿区西新宿１－２－３</v>
      </c>
    </row>
    <row r="17" spans="1:10" ht="34.950000000000003" customHeight="1">
      <c r="A17" s="330" t="s">
        <v>252</v>
      </c>
      <c r="B17" s="548" t="s">
        <v>433</v>
      </c>
      <c r="C17" s="549"/>
      <c r="D17" s="550"/>
      <c r="E17" s="318"/>
      <c r="F17" s="21"/>
      <c r="G17" s="341" t="s">
        <v>393</v>
      </c>
      <c r="H17" s="311"/>
      <c r="I17" s="312"/>
      <c r="J17" s="312"/>
    </row>
    <row r="18" spans="1:10" ht="34.950000000000003" customHeight="1">
      <c r="A18" s="21"/>
      <c r="B18" s="553" t="s">
        <v>184</v>
      </c>
      <c r="C18" s="547"/>
      <c r="D18" s="547"/>
      <c r="E18" s="328"/>
      <c r="F18" s="21"/>
      <c r="G18" s="21"/>
    </row>
    <row r="19" spans="1:10" ht="34.950000000000003" customHeight="1">
      <c r="A19" s="342"/>
      <c r="B19" s="342"/>
      <c r="C19" s="342"/>
    </row>
    <row r="20" spans="1:10" ht="34.950000000000003" customHeight="1">
      <c r="A20" s="17"/>
      <c r="B20" s="17"/>
      <c r="C20" s="17"/>
    </row>
    <row r="21" spans="1:10" ht="34.950000000000003" customHeight="1">
      <c r="A21" s="17"/>
      <c r="B21" s="17"/>
      <c r="C21" s="17"/>
    </row>
    <row r="22" spans="1:10" ht="34.950000000000003" customHeight="1">
      <c r="A22" s="17"/>
      <c r="B22" s="17"/>
      <c r="C22" s="17"/>
    </row>
    <row r="23" spans="1:10" ht="34.950000000000003" customHeight="1">
      <c r="A23" s="17"/>
      <c r="B23" s="17"/>
      <c r="C23" s="17"/>
    </row>
    <row r="24" spans="1:10" ht="34.950000000000003" customHeight="1">
      <c r="A24" s="17"/>
      <c r="B24" s="17"/>
      <c r="C24" s="17"/>
    </row>
    <row r="25" spans="1:10" ht="34.950000000000003" customHeight="1">
      <c r="A25" s="17"/>
      <c r="B25" s="17"/>
      <c r="C25" s="17"/>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RpZBcE1Q88AUxeIob2lWg5N2BWZYqWEGVozgo1pztghQWHXPwnRGYWFh/I+aNZoaVxVG0kjp2hTLGpWrMmmeDw==" saltValue="/rM9ESKAKpKXbQP9SyXvdA==" spinCount="100000" sheet="1" objects="1" scenarios="1"/>
  <mergeCells count="10">
    <mergeCell ref="B18:D18"/>
    <mergeCell ref="C8:D8"/>
    <mergeCell ref="B5:D5"/>
    <mergeCell ref="B6:D6"/>
    <mergeCell ref="B7:D7"/>
    <mergeCell ref="A1:D1"/>
    <mergeCell ref="B10:D10"/>
    <mergeCell ref="B11:D11"/>
    <mergeCell ref="B17:D17"/>
    <mergeCell ref="C16:D16"/>
  </mergeCells>
  <phoneticPr fontId="3"/>
  <dataValidations xWindow="834" yWindow="767" count="14">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してください。" sqref="B16" xr:uid="{A67C13FA-BC16-4A6B-A639-BA37C5F6DEC6}">
      <formula1>都道府県</formula1>
    </dataValidation>
    <dataValidation allowBlank="1" showInputMessage="1" showErrorMessage="1" promptTitle="法人所在地" prompt="都道府県を左のセルでプルダウンから選択後、_x000a_右のセルには区市町村よりご入力ください。_x000a__x000a_地番等は全角数字にて必ずご入力ください。_x000a_例）新宿区〇〇１－２－３（全角数字）" sqref="C8:D8" xr:uid="{D2E63B17-B38B-40A6-B41C-CE6A907F3CAB}"/>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_x000a__x000a_不明な場合は、国税庁の法人番号公表サイト等でお調べください。" sqref="B6:D6" xr:uid="{64760835-B1E0-4AEC-9EC0-75CC0920EAA8}">
      <formula1>13</formula1>
    </dataValidation>
    <dataValidation allowBlank="1" showInputMessage="1" showErrorMessage="1" promptTitle="書類　郵送先住所" prompt="左のセルに都道府県をプルダウンから入力後、_x000a_右のセルには区市町村から入力してください。_x000a__x000a_地番等は全角数字にて必ずご入力ください。_x000a_入力例）新宿区〇〇１－２－３（全角数字）" sqref="C16:D16" xr:uid="{66C2CB53-CBDF-4F9B-AEF0-35309C89CD48}"/>
    <dataValidation allowBlank="1" showInputMessage="1" showErrorMessage="1" prompt="補助金番号は昨年度と同じ番号です。_x000a__x000a_昨年度の交付確定通知等の左下に_x000a_【補助金番号：〇〇〇】とあります。_x000a__x000a_もしくは、実施通知を郵送時の封筒のラベルにあります_x000a_「◎補助金管理番号」と同じ番号です。" sqref="B5:D5" xr:uid="{963B2712-362B-4E70-BAFA-5EB2358F24E3}"/>
    <dataValidation allowBlank="1" showInputMessage="1" showErrorMessage="1" prompt="大学院生の対象者がいない場合も、「含めている」にチェックしてください。" sqref="G6" xr:uid="{EDB661B4-DA4D-4562-8224-9155057050C8}"/>
  </dataValidations>
  <hyperlinks>
    <hyperlink ref="D14" r:id="rId1" xr:uid="{ADA33A5F-061E-462D-9B84-EC4409945EED}"/>
  </hyperlinks>
  <pageMargins left="0.7" right="0.7" top="0.75" bottom="0.75" header="0.3" footer="0.3"/>
  <pageSetup paperSize="9" fitToHeight="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837" r:id="rId5"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6"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7"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8"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9"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10"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1"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2"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3"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4"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1"/>
  <sheetViews>
    <sheetView showZeros="0" tabSelected="1" view="pageBreakPreview" zoomScaleNormal="85" zoomScaleSheetLayoutView="100" workbookViewId="0">
      <pane ySplit="2" topLeftCell="A3" activePane="bottomLeft" state="frozen"/>
      <selection pane="bottomLeft" activeCell="T6" sqref="T6"/>
    </sheetView>
  </sheetViews>
  <sheetFormatPr defaultColWidth="9" defaultRowHeight="18.899999999999999" customHeight="1"/>
  <cols>
    <col min="1" max="23" width="3.6640625" style="312" customWidth="1"/>
    <col min="24" max="24" width="6.109375" style="312" customWidth="1"/>
    <col min="25" max="256" width="3.6640625" style="312" customWidth="1"/>
    <col min="257" max="16384" width="9" style="312"/>
  </cols>
  <sheetData>
    <row r="1" spans="1:24" ht="18.899999999999999" customHeight="1">
      <c r="A1" s="25"/>
      <c r="B1" s="343"/>
      <c r="C1" s="343"/>
      <c r="D1" s="343"/>
      <c r="E1" s="343"/>
      <c r="F1" s="343"/>
      <c r="G1" s="343"/>
      <c r="H1" s="343"/>
      <c r="I1" s="343"/>
      <c r="J1" s="343"/>
      <c r="K1" s="343"/>
      <c r="L1" s="343"/>
    </row>
    <row r="2" spans="1:24" ht="18.899999999999999" customHeight="1">
      <c r="A2" s="21" t="s">
        <v>121</v>
      </c>
      <c r="B2" s="21"/>
      <c r="C2" s="21"/>
      <c r="D2" s="21"/>
      <c r="E2" s="21"/>
      <c r="F2" s="21"/>
      <c r="G2" s="21"/>
      <c r="H2" s="21"/>
      <c r="I2" s="21"/>
      <c r="J2" s="21"/>
      <c r="K2" s="21"/>
      <c r="L2" s="21"/>
      <c r="M2" s="21"/>
      <c r="N2" s="21"/>
      <c r="O2" s="21"/>
      <c r="P2" s="21"/>
      <c r="Q2" s="21"/>
      <c r="R2" s="21"/>
      <c r="S2" s="21"/>
      <c r="T2" s="21"/>
      <c r="U2" s="21"/>
      <c r="V2" s="21"/>
      <c r="X2" s="344"/>
    </row>
    <row r="3" spans="1:24" ht="18.899999999999999" customHeight="1">
      <c r="A3" s="21"/>
      <c r="B3" s="21"/>
      <c r="C3" s="21"/>
      <c r="D3" s="21"/>
      <c r="E3" s="21"/>
      <c r="F3" s="21"/>
      <c r="G3" s="21"/>
      <c r="H3" s="21"/>
      <c r="I3" s="21"/>
      <c r="J3" s="21"/>
      <c r="K3" s="345" t="s">
        <v>288</v>
      </c>
      <c r="L3" s="21"/>
      <c r="M3" s="21"/>
      <c r="N3" s="21"/>
      <c r="O3" s="581" t="s">
        <v>443</v>
      </c>
      <c r="P3" s="581"/>
      <c r="Q3" s="581"/>
      <c r="R3" s="581"/>
      <c r="S3" s="581"/>
      <c r="T3" s="581"/>
      <c r="U3" s="581"/>
      <c r="V3" s="581"/>
      <c r="W3" s="346"/>
    </row>
    <row r="4" spans="1:24" ht="18.899999999999999" customHeight="1">
      <c r="A4" s="21"/>
      <c r="B4" s="21"/>
      <c r="C4" s="21"/>
      <c r="D4" s="21"/>
      <c r="E4" s="21"/>
      <c r="F4" s="21"/>
      <c r="G4" s="21"/>
      <c r="H4" s="21"/>
      <c r="I4" s="21"/>
      <c r="J4" s="21"/>
      <c r="K4" s="21"/>
      <c r="L4" s="21"/>
      <c r="M4" s="21"/>
      <c r="N4" s="21"/>
      <c r="O4" s="582">
        <v>45870</v>
      </c>
      <c r="P4" s="582"/>
      <c r="Q4" s="582"/>
      <c r="R4" s="582"/>
      <c r="S4" s="582"/>
      <c r="T4" s="582"/>
      <c r="U4" s="582"/>
      <c r="V4" s="582"/>
    </row>
    <row r="5" spans="1:24" ht="18.899999999999999" customHeight="1">
      <c r="A5" s="21"/>
      <c r="B5" s="21"/>
      <c r="C5" s="21"/>
      <c r="D5" s="21"/>
      <c r="E5" s="21"/>
      <c r="F5" s="21"/>
      <c r="G5" s="21"/>
      <c r="H5" s="21"/>
      <c r="I5" s="21"/>
      <c r="J5" s="21"/>
      <c r="K5" s="21"/>
      <c r="L5" s="21"/>
      <c r="M5" s="21"/>
      <c r="N5" s="21"/>
      <c r="O5" s="339"/>
      <c r="P5" s="339"/>
      <c r="Q5" s="339"/>
      <c r="R5" s="339"/>
      <c r="S5" s="339"/>
      <c r="T5" s="339"/>
      <c r="U5" s="339"/>
      <c r="V5" s="339"/>
    </row>
    <row r="6" spans="1:24" ht="18.899999999999999" customHeight="1">
      <c r="A6" s="21"/>
      <c r="B6" s="583" t="s">
        <v>59</v>
      </c>
      <c r="C6" s="583"/>
      <c r="D6" s="583"/>
      <c r="E6" s="287"/>
      <c r="F6" s="21" t="s">
        <v>60</v>
      </c>
      <c r="G6" s="287"/>
      <c r="H6" s="287"/>
      <c r="I6" s="287"/>
      <c r="J6" s="21"/>
      <c r="K6" s="21"/>
      <c r="L6" s="21"/>
      <c r="M6" s="21"/>
      <c r="N6" s="21"/>
      <c r="O6" s="21"/>
      <c r="P6" s="21"/>
      <c r="Q6" s="21"/>
      <c r="R6" s="21"/>
      <c r="S6" s="21"/>
      <c r="T6" s="21"/>
      <c r="U6" s="21"/>
      <c r="V6" s="21"/>
      <c r="W6" s="346"/>
    </row>
    <row r="7" spans="1:24" ht="18.899999999999999" customHeight="1">
      <c r="A7" s="21"/>
      <c r="B7" s="21"/>
      <c r="C7" s="21"/>
      <c r="D7" s="21"/>
      <c r="E7" s="21"/>
      <c r="F7" s="578" t="s">
        <v>61</v>
      </c>
      <c r="G7" s="578"/>
      <c r="H7" s="584" t="s">
        <v>71</v>
      </c>
      <c r="I7" s="584"/>
      <c r="J7" s="584"/>
      <c r="K7" s="584"/>
      <c r="L7" s="584"/>
      <c r="M7" s="575" t="str">
        <f>基本情報入力シート!J8</f>
        <v>東京都新宿区西新宿２－８－１</v>
      </c>
      <c r="N7" s="576"/>
      <c r="O7" s="576"/>
      <c r="P7" s="576"/>
      <c r="Q7" s="576"/>
      <c r="R7" s="576"/>
      <c r="S7" s="576"/>
      <c r="T7" s="576"/>
      <c r="U7" s="576"/>
      <c r="V7" s="576"/>
      <c r="W7" s="346"/>
    </row>
    <row r="8" spans="1:24" ht="18.899999999999999" customHeight="1">
      <c r="A8" s="21"/>
      <c r="B8" s="21"/>
      <c r="C8" s="21"/>
      <c r="D8" s="21"/>
      <c r="E8" s="21"/>
      <c r="F8" s="578"/>
      <c r="G8" s="578"/>
      <c r="H8" s="584"/>
      <c r="I8" s="584"/>
      <c r="J8" s="584"/>
      <c r="K8" s="584"/>
      <c r="L8" s="584"/>
      <c r="M8" s="576"/>
      <c r="N8" s="576"/>
      <c r="O8" s="576"/>
      <c r="P8" s="576"/>
      <c r="Q8" s="576"/>
      <c r="R8" s="576"/>
      <c r="S8" s="576"/>
      <c r="T8" s="576"/>
      <c r="U8" s="576"/>
      <c r="V8" s="576"/>
      <c r="W8" s="346"/>
    </row>
    <row r="9" spans="1:24" ht="18.899999999999999" customHeight="1">
      <c r="A9" s="21"/>
      <c r="B9" s="21"/>
      <c r="C9" s="21"/>
      <c r="D9" s="21"/>
      <c r="E9" s="21"/>
      <c r="F9" s="578"/>
      <c r="G9" s="578"/>
      <c r="H9" s="21" t="s">
        <v>72</v>
      </c>
      <c r="I9" s="21"/>
      <c r="J9" s="21"/>
      <c r="K9" s="21"/>
      <c r="L9" s="21"/>
      <c r="M9" s="584" t="str">
        <f>IF(法人名=0, "", 法人名)</f>
        <v>学校法人都庁学園</v>
      </c>
      <c r="N9" s="584"/>
      <c r="O9" s="584"/>
      <c r="P9" s="584"/>
      <c r="Q9" s="584"/>
      <c r="R9" s="584"/>
      <c r="S9" s="584"/>
      <c r="T9" s="584"/>
      <c r="U9" s="584"/>
      <c r="V9" s="347"/>
      <c r="W9" s="346"/>
    </row>
    <row r="10" spans="1:24" ht="18.899999999999999" customHeight="1">
      <c r="A10" s="21"/>
      <c r="B10" s="21"/>
      <c r="C10" s="21"/>
      <c r="D10" s="21"/>
      <c r="E10" s="21"/>
      <c r="F10" s="578"/>
      <c r="G10" s="578"/>
      <c r="H10" s="26" t="s">
        <v>73</v>
      </c>
      <c r="I10" s="21"/>
      <c r="J10" s="21"/>
      <c r="K10" s="21"/>
      <c r="L10" s="21"/>
      <c r="M10" s="584" t="str">
        <f>IF(代表者職=0, "", 代表者職)</f>
        <v>理事長</v>
      </c>
      <c r="N10" s="584"/>
      <c r="O10" s="584"/>
      <c r="P10" s="288"/>
      <c r="Q10" s="585" t="str">
        <f>IF(代表者名=0, "", 代表者名)</f>
        <v>東京　花子</v>
      </c>
      <c r="R10" s="585"/>
      <c r="S10" s="585"/>
      <c r="T10" s="585"/>
      <c r="U10" s="585"/>
      <c r="V10" s="348" t="s">
        <v>89</v>
      </c>
      <c r="W10" s="346"/>
    </row>
    <row r="11" spans="1:24" ht="18.899999999999999" customHeight="1">
      <c r="A11" s="21"/>
      <c r="B11" s="21"/>
      <c r="C11" s="21"/>
      <c r="D11" s="21"/>
      <c r="E11" s="21"/>
      <c r="F11" s="21"/>
      <c r="G11" s="21"/>
      <c r="H11" s="21"/>
      <c r="I11" s="21"/>
      <c r="J11" s="21"/>
      <c r="K11" s="21"/>
      <c r="L11" s="21"/>
      <c r="M11" s="21"/>
      <c r="N11" s="21"/>
      <c r="O11" s="21"/>
      <c r="P11" s="21"/>
      <c r="Q11" s="21"/>
      <c r="R11" s="21"/>
      <c r="S11" s="21"/>
      <c r="T11" s="21"/>
      <c r="U11" s="21"/>
      <c r="V11" s="21"/>
    </row>
    <row r="12" spans="1:24" ht="18.899999999999999" customHeight="1">
      <c r="A12" s="577" t="s">
        <v>76</v>
      </c>
      <c r="B12" s="577"/>
      <c r="C12" s="577"/>
      <c r="D12" s="577"/>
      <c r="E12" s="577"/>
      <c r="F12" s="577"/>
      <c r="G12" s="577"/>
      <c r="H12" s="577"/>
      <c r="I12" s="577"/>
      <c r="J12" s="577"/>
      <c r="K12" s="577"/>
      <c r="L12" s="577"/>
      <c r="M12" s="577"/>
      <c r="N12" s="577"/>
      <c r="O12" s="577"/>
      <c r="P12" s="577"/>
      <c r="Q12" s="577"/>
      <c r="R12" s="577"/>
      <c r="S12" s="577"/>
      <c r="T12" s="577"/>
      <c r="U12" s="577"/>
      <c r="V12" s="577"/>
      <c r="W12" s="349"/>
      <c r="X12" s="349"/>
    </row>
    <row r="13" spans="1:24" ht="18.899999999999999" customHeight="1">
      <c r="A13" s="21"/>
      <c r="B13" s="21"/>
      <c r="C13" s="21"/>
      <c r="D13" s="21"/>
      <c r="E13" s="21"/>
      <c r="F13" s="21"/>
      <c r="G13" s="21"/>
      <c r="H13" s="21"/>
      <c r="I13" s="21"/>
      <c r="J13" s="21"/>
      <c r="K13" s="21"/>
      <c r="L13" s="21"/>
      <c r="M13" s="21"/>
      <c r="N13" s="21"/>
      <c r="O13" s="21"/>
      <c r="P13" s="21"/>
      <c r="Q13" s="21"/>
      <c r="R13" s="21"/>
      <c r="S13" s="21"/>
      <c r="T13" s="21"/>
      <c r="U13" s="21"/>
      <c r="V13" s="21"/>
    </row>
    <row r="14" spans="1:24" ht="18.899999999999999" customHeight="1">
      <c r="A14" s="21"/>
      <c r="B14" s="21" t="s">
        <v>302</v>
      </c>
      <c r="C14" s="27"/>
      <c r="D14" s="27"/>
      <c r="E14" s="21"/>
      <c r="F14" s="21"/>
      <c r="G14" s="21"/>
      <c r="H14" s="21"/>
      <c r="I14" s="21"/>
      <c r="J14" s="21"/>
      <c r="K14" s="21"/>
      <c r="L14" s="21"/>
      <c r="M14" s="21"/>
      <c r="N14" s="21"/>
      <c r="O14" s="21"/>
      <c r="P14" s="21"/>
      <c r="Q14" s="21"/>
      <c r="R14" s="21"/>
      <c r="S14" s="21"/>
      <c r="T14" s="21"/>
      <c r="U14" s="21"/>
      <c r="V14" s="21"/>
      <c r="W14" s="346"/>
      <c r="X14" s="350"/>
    </row>
    <row r="15" spans="1:24" ht="12" customHeight="1">
      <c r="A15" s="351"/>
      <c r="B15" s="352"/>
      <c r="C15" s="353"/>
      <c r="D15" s="353"/>
      <c r="E15" s="354"/>
      <c r="F15" s="354"/>
      <c r="G15" s="354"/>
      <c r="H15" s="354"/>
      <c r="I15" s="354"/>
      <c r="J15" s="354"/>
      <c r="K15" s="354"/>
      <c r="L15" s="354"/>
      <c r="M15" s="354"/>
      <c r="N15" s="354"/>
      <c r="O15" s="354"/>
      <c r="P15" s="354"/>
      <c r="Q15" s="354"/>
      <c r="R15" s="354"/>
      <c r="S15" s="354"/>
      <c r="T15" s="354"/>
      <c r="U15" s="354"/>
      <c r="V15" s="354"/>
      <c r="W15" s="346"/>
      <c r="X15" s="350"/>
    </row>
    <row r="16" spans="1:24" ht="18.899999999999999" customHeight="1">
      <c r="A16" s="578" t="s">
        <v>62</v>
      </c>
      <c r="B16" s="578"/>
      <c r="C16" s="578"/>
      <c r="D16" s="578"/>
      <c r="E16" s="578"/>
      <c r="F16" s="578"/>
      <c r="G16" s="578"/>
      <c r="H16" s="578"/>
      <c r="I16" s="578"/>
      <c r="J16" s="578"/>
      <c r="K16" s="578"/>
      <c r="L16" s="578"/>
      <c r="M16" s="578"/>
      <c r="N16" s="578"/>
      <c r="O16" s="578"/>
      <c r="P16" s="578"/>
      <c r="Q16" s="578"/>
      <c r="R16" s="578"/>
      <c r="S16" s="578"/>
      <c r="T16" s="578"/>
      <c r="U16" s="578"/>
      <c r="V16" s="578"/>
    </row>
    <row r="17" spans="1:35" ht="12.6" customHeight="1">
      <c r="A17" s="287"/>
      <c r="B17" s="287"/>
      <c r="C17" s="287"/>
      <c r="D17" s="287"/>
      <c r="E17" s="287"/>
      <c r="F17" s="287"/>
      <c r="G17" s="287"/>
      <c r="H17" s="287"/>
      <c r="I17" s="287"/>
      <c r="J17" s="287"/>
      <c r="K17" s="287"/>
      <c r="L17" s="287"/>
      <c r="M17" s="287"/>
      <c r="N17" s="287"/>
      <c r="O17" s="287"/>
      <c r="P17" s="287"/>
      <c r="Q17" s="287"/>
      <c r="R17" s="287"/>
      <c r="S17" s="287"/>
      <c r="T17" s="287"/>
      <c r="U17" s="287"/>
      <c r="V17" s="287"/>
    </row>
    <row r="18" spans="1:35" ht="30.6" customHeight="1">
      <c r="A18" s="354" t="s">
        <v>135</v>
      </c>
      <c r="B18" s="354"/>
      <c r="C18" s="354"/>
      <c r="D18" s="354"/>
      <c r="E18" s="354"/>
      <c r="F18" s="354"/>
      <c r="G18" s="28" t="s">
        <v>74</v>
      </c>
      <c r="H18" s="579">
        <f>都補助所要額2</f>
        <v>31700</v>
      </c>
      <c r="I18" s="579"/>
      <c r="J18" s="579"/>
      <c r="K18" s="579"/>
      <c r="L18" s="579"/>
      <c r="M18" s="579"/>
      <c r="N18" s="579"/>
      <c r="O18" s="29" t="s">
        <v>0</v>
      </c>
      <c r="P18" s="30"/>
      <c r="Q18" s="21"/>
      <c r="R18" s="30"/>
      <c r="S18" s="30"/>
      <c r="T18" s="354"/>
      <c r="U18" s="354"/>
      <c r="V18" s="354"/>
      <c r="W18" s="355"/>
      <c r="X18" s="356"/>
      <c r="Y18" s="356"/>
      <c r="Z18" s="356"/>
      <c r="AA18" s="356"/>
      <c r="AB18" s="356"/>
      <c r="AC18" s="356"/>
      <c r="AD18" s="356"/>
      <c r="AE18" s="356"/>
      <c r="AF18" s="356"/>
      <c r="AG18" s="356"/>
      <c r="AH18" s="356"/>
      <c r="AI18" s="356"/>
    </row>
    <row r="19" spans="1:35" ht="18.899999999999999" customHeight="1">
      <c r="A19" s="354"/>
      <c r="B19" s="354"/>
      <c r="C19" s="354"/>
      <c r="D19" s="354"/>
      <c r="E19" s="354"/>
      <c r="F19" s="354"/>
      <c r="G19" s="354"/>
      <c r="H19" s="354"/>
      <c r="I19" s="354"/>
      <c r="J19" s="354"/>
      <c r="K19" s="354"/>
      <c r="L19" s="354"/>
      <c r="M19" s="354"/>
      <c r="N19" s="354"/>
      <c r="O19" s="354"/>
      <c r="P19" s="354"/>
      <c r="Q19" s="354"/>
      <c r="R19" s="354"/>
      <c r="S19" s="354"/>
      <c r="T19" s="354"/>
      <c r="U19" s="354"/>
      <c r="V19" s="354"/>
      <c r="W19" s="356"/>
      <c r="X19" s="356"/>
      <c r="Y19" s="356"/>
      <c r="Z19" s="356"/>
      <c r="AA19" s="356"/>
      <c r="AB19" s="356"/>
      <c r="AC19" s="356"/>
      <c r="AD19" s="356"/>
      <c r="AE19" s="356"/>
      <c r="AF19" s="356"/>
      <c r="AG19" s="356"/>
      <c r="AH19" s="356"/>
      <c r="AI19" s="356"/>
    </row>
    <row r="20" spans="1:35" ht="18.899999999999999" customHeight="1">
      <c r="A20" s="21" t="s">
        <v>77</v>
      </c>
      <c r="B20" s="21"/>
      <c r="C20" s="21"/>
      <c r="D20" s="21"/>
      <c r="E20" s="21"/>
      <c r="F20" s="580" t="s">
        <v>118</v>
      </c>
      <c r="G20" s="580"/>
      <c r="H20" s="580"/>
      <c r="I20" s="580"/>
      <c r="J20" s="580"/>
      <c r="K20" s="580"/>
      <c r="L20" s="580"/>
      <c r="M20" s="580"/>
      <c r="N20" s="580"/>
      <c r="O20" s="580"/>
      <c r="P20" s="580"/>
      <c r="Q20" s="580"/>
      <c r="R20" s="580"/>
      <c r="S20" s="580"/>
      <c r="T20" s="580"/>
      <c r="U20" s="580"/>
      <c r="V20" s="580"/>
      <c r="W20" s="346"/>
      <c r="X20" s="357"/>
    </row>
    <row r="21" spans="1:35" ht="18.899999999999999" customHeight="1">
      <c r="A21" s="21"/>
      <c r="B21" s="21"/>
      <c r="C21" s="21"/>
      <c r="D21" s="21"/>
      <c r="E21" s="341"/>
      <c r="F21" s="580"/>
      <c r="G21" s="580"/>
      <c r="H21" s="580"/>
      <c r="I21" s="580"/>
      <c r="J21" s="580"/>
      <c r="K21" s="580"/>
      <c r="L21" s="580"/>
      <c r="M21" s="580"/>
      <c r="N21" s="580"/>
      <c r="O21" s="580"/>
      <c r="P21" s="580"/>
      <c r="Q21" s="580"/>
      <c r="R21" s="580"/>
      <c r="S21" s="580"/>
      <c r="T21" s="580"/>
      <c r="U21" s="580"/>
      <c r="V21" s="580"/>
      <c r="W21" s="357"/>
      <c r="X21" s="357"/>
    </row>
    <row r="22" spans="1:35" ht="10.8" customHeight="1">
      <c r="A22" s="354"/>
      <c r="B22" s="354"/>
      <c r="C22" s="354"/>
      <c r="D22" s="354"/>
      <c r="E22" s="354"/>
      <c r="F22" s="354"/>
      <c r="G22" s="28"/>
      <c r="H22" s="31"/>
      <c r="I22" s="31"/>
      <c r="J22" s="31"/>
      <c r="K22" s="31"/>
      <c r="L22" s="31"/>
      <c r="M22" s="31"/>
      <c r="N22" s="31"/>
      <c r="O22" s="29"/>
      <c r="P22" s="354"/>
      <c r="Q22" s="354"/>
      <c r="R22" s="354"/>
      <c r="S22" s="354"/>
      <c r="T22" s="354"/>
      <c r="U22" s="354"/>
      <c r="V22" s="354"/>
    </row>
    <row r="23" spans="1:35" ht="18.899999999999999" customHeight="1">
      <c r="A23" s="21" t="s">
        <v>78</v>
      </c>
      <c r="B23" s="21"/>
      <c r="C23" s="21"/>
      <c r="D23" s="21"/>
      <c r="E23" s="21"/>
      <c r="F23" s="21" t="s">
        <v>79</v>
      </c>
      <c r="G23" s="21"/>
      <c r="H23" s="21"/>
      <c r="I23" s="21"/>
      <c r="J23" s="21"/>
      <c r="K23" s="21"/>
      <c r="L23" s="21"/>
      <c r="M23" s="21"/>
      <c r="N23" s="21"/>
      <c r="O23" s="21"/>
      <c r="P23" s="21"/>
      <c r="Q23" s="21"/>
      <c r="R23" s="21"/>
      <c r="S23" s="21"/>
      <c r="T23" s="21"/>
      <c r="U23" s="21"/>
      <c r="V23" s="21"/>
    </row>
    <row r="24" spans="1:35" ht="11.4" customHeight="1">
      <c r="A24" s="21"/>
      <c r="B24" s="21"/>
      <c r="C24" s="21"/>
      <c r="D24" s="21"/>
      <c r="E24" s="21"/>
      <c r="F24" s="21"/>
      <c r="G24" s="21"/>
      <c r="H24" s="21"/>
      <c r="I24" s="21"/>
      <c r="J24" s="21"/>
      <c r="K24" s="21"/>
      <c r="L24" s="21"/>
      <c r="M24" s="21"/>
      <c r="N24" s="21"/>
      <c r="O24" s="21"/>
      <c r="P24" s="21"/>
      <c r="Q24" s="21"/>
      <c r="R24" s="21"/>
      <c r="S24" s="21"/>
      <c r="T24" s="21"/>
      <c r="U24" s="21"/>
      <c r="V24" s="21"/>
    </row>
    <row r="25" spans="1:35" ht="18.899999999999999" customHeight="1">
      <c r="A25" s="21" t="s">
        <v>80</v>
      </c>
      <c r="B25" s="21"/>
      <c r="C25" s="21"/>
      <c r="D25" s="21"/>
      <c r="E25" s="21"/>
      <c r="F25" s="21" t="s">
        <v>81</v>
      </c>
      <c r="G25" s="21"/>
      <c r="H25" s="21"/>
      <c r="I25" s="21"/>
      <c r="J25" s="21"/>
      <c r="K25" s="21"/>
      <c r="L25" s="21"/>
      <c r="M25" s="21"/>
      <c r="N25" s="21"/>
      <c r="O25" s="21"/>
      <c r="P25" s="21"/>
      <c r="Q25" s="21"/>
      <c r="R25" s="21"/>
      <c r="S25" s="21"/>
      <c r="T25" s="21"/>
      <c r="U25" s="21"/>
      <c r="V25" s="21"/>
    </row>
    <row r="26" spans="1:35" ht="11.4" customHeight="1">
      <c r="A26" s="21"/>
      <c r="B26" s="21"/>
      <c r="C26" s="21"/>
      <c r="D26" s="21"/>
      <c r="E26" s="21"/>
      <c r="F26" s="21"/>
      <c r="G26" s="21"/>
      <c r="H26" s="21"/>
      <c r="I26" s="21"/>
      <c r="J26" s="21"/>
      <c r="K26" s="21"/>
      <c r="L26" s="21"/>
      <c r="M26" s="21"/>
      <c r="N26" s="21"/>
      <c r="O26" s="21"/>
      <c r="P26" s="21"/>
      <c r="Q26" s="21"/>
      <c r="R26" s="21"/>
      <c r="S26" s="21"/>
      <c r="T26" s="21"/>
      <c r="U26" s="21"/>
      <c r="V26" s="21"/>
      <c r="W26" s="346"/>
    </row>
    <row r="27" spans="1:35" ht="18.899999999999999" customHeight="1">
      <c r="A27" s="21" t="s">
        <v>117</v>
      </c>
      <c r="B27" s="21"/>
      <c r="C27" s="21"/>
      <c r="D27" s="21"/>
      <c r="E27" s="21"/>
      <c r="F27" s="21" t="s">
        <v>116</v>
      </c>
      <c r="G27" s="21"/>
      <c r="H27" s="21"/>
      <c r="I27" s="21"/>
      <c r="J27" s="21"/>
      <c r="K27" s="21"/>
      <c r="L27" s="21"/>
      <c r="M27" s="21"/>
      <c r="N27" s="21"/>
      <c r="O27" s="21"/>
      <c r="P27" s="21"/>
      <c r="Q27" s="21"/>
      <c r="R27" s="21"/>
      <c r="S27" s="21"/>
      <c r="T27" s="21"/>
      <c r="U27" s="21"/>
      <c r="V27" s="21"/>
    </row>
    <row r="28" spans="1:35" ht="11.4" customHeight="1">
      <c r="A28" s="354"/>
      <c r="B28" s="354"/>
      <c r="C28" s="354"/>
      <c r="D28" s="354"/>
      <c r="E28" s="354"/>
      <c r="F28" s="354"/>
      <c r="G28" s="354"/>
      <c r="H28" s="354"/>
      <c r="I28" s="354"/>
      <c r="J28" s="354"/>
      <c r="K28" s="354"/>
      <c r="L28" s="354"/>
      <c r="M28" s="354"/>
      <c r="N28" s="354"/>
      <c r="O28" s="354"/>
      <c r="P28" s="354"/>
      <c r="Q28" s="354"/>
      <c r="R28" s="354"/>
      <c r="S28" s="354"/>
      <c r="T28" s="354"/>
      <c r="U28" s="354"/>
      <c r="V28" s="354"/>
    </row>
    <row r="29" spans="1:35" ht="18.899999999999999" customHeight="1">
      <c r="A29" s="21" t="s">
        <v>82</v>
      </c>
      <c r="B29" s="21"/>
      <c r="C29" s="21"/>
      <c r="D29" s="21"/>
      <c r="E29" s="21"/>
      <c r="F29" s="21"/>
      <c r="G29" s="21"/>
      <c r="H29" s="21"/>
      <c r="I29" s="21"/>
      <c r="J29" s="21"/>
      <c r="K29" s="21"/>
      <c r="L29" s="21"/>
      <c r="M29" s="21"/>
      <c r="N29" s="21"/>
      <c r="O29" s="21"/>
      <c r="P29" s="21"/>
      <c r="Q29" s="21"/>
      <c r="R29" s="21"/>
      <c r="S29" s="21"/>
      <c r="T29" s="21"/>
      <c r="U29" s="21"/>
      <c r="V29" s="21"/>
    </row>
    <row r="30" spans="1:35" ht="18.899999999999999" customHeight="1">
      <c r="A30" s="21"/>
      <c r="B30" s="21" t="s">
        <v>83</v>
      </c>
      <c r="C30" s="21"/>
      <c r="D30" s="21"/>
      <c r="E30" s="21"/>
      <c r="F30" s="21"/>
      <c r="G30" s="21"/>
      <c r="H30" s="21"/>
      <c r="I30" s="21"/>
      <c r="J30" s="21"/>
      <c r="K30" s="21"/>
      <c r="L30" s="21"/>
      <c r="M30" s="21"/>
      <c r="N30" s="21"/>
      <c r="O30" s="21"/>
      <c r="P30" s="21"/>
      <c r="Q30" s="21"/>
      <c r="R30" s="21"/>
      <c r="S30" s="21"/>
      <c r="T30" s="21"/>
      <c r="U30" s="21"/>
      <c r="V30" s="21"/>
      <c r="W30" s="346"/>
    </row>
    <row r="31" spans="1:35" ht="18.899999999999999" customHeight="1">
      <c r="A31" s="21"/>
      <c r="B31" s="21" t="s">
        <v>122</v>
      </c>
      <c r="C31" s="21"/>
      <c r="D31" s="21"/>
      <c r="E31" s="21"/>
      <c r="F31" s="21"/>
      <c r="G31" s="21"/>
      <c r="H31" s="21"/>
      <c r="I31" s="21"/>
      <c r="J31" s="21"/>
      <c r="K31" s="21"/>
      <c r="L31" s="21"/>
      <c r="M31" s="21" t="s">
        <v>115</v>
      </c>
      <c r="N31" s="21"/>
      <c r="O31" s="21"/>
      <c r="P31" s="21"/>
      <c r="Q31" s="21"/>
      <c r="R31" s="21"/>
      <c r="S31" s="21"/>
      <c r="T31" s="21"/>
      <c r="U31" s="21"/>
      <c r="V31" s="21"/>
    </row>
    <row r="32" spans="1:35" ht="18.899999999999999" customHeight="1">
      <c r="A32" s="354"/>
      <c r="B32" s="354" t="s">
        <v>392</v>
      </c>
      <c r="C32" s="354"/>
      <c r="D32" s="354"/>
      <c r="E32" s="354"/>
      <c r="F32" s="354"/>
      <c r="G32" s="354"/>
      <c r="H32" s="354"/>
      <c r="I32" s="354"/>
      <c r="J32" s="354"/>
      <c r="K32" s="354"/>
      <c r="L32" s="354"/>
      <c r="M32" s="354"/>
      <c r="N32" s="354"/>
      <c r="O32" s="354"/>
      <c r="P32" s="354"/>
      <c r="Q32" s="354"/>
      <c r="R32" s="354"/>
      <c r="S32" s="354"/>
      <c r="T32" s="354"/>
      <c r="U32" s="354"/>
      <c r="V32" s="354"/>
    </row>
    <row r="33" spans="1:23" ht="18.600000000000001" customHeight="1">
      <c r="A33" s="24"/>
      <c r="B33" s="24"/>
      <c r="C33" s="24"/>
      <c r="D33" s="24"/>
      <c r="E33" s="358" ph="1"/>
      <c r="F33" s="354" ph="1"/>
      <c r="G33" s="353" ph="1"/>
      <c r="H33" s="353"/>
      <c r="I33" s="353"/>
      <c r="J33" s="353"/>
      <c r="K33" s="353"/>
      <c r="L33" s="353"/>
      <c r="M33" s="32"/>
      <c r="N33" s="351"/>
      <c r="O33" s="351"/>
      <c r="P33" s="351"/>
      <c r="Q33" s="351"/>
      <c r="R33" s="351"/>
      <c r="S33" s="351"/>
      <c r="T33" s="351"/>
      <c r="U33" s="351"/>
      <c r="V33" s="351"/>
      <c r="W33" s="346"/>
    </row>
    <row r="34" spans="1:23" ht="18.600000000000001" customHeight="1">
      <c r="A34" s="56"/>
      <c r="B34" s="84"/>
      <c r="C34" s="84"/>
      <c r="D34" s="84"/>
      <c r="E34" s="84" ph="1"/>
      <c r="F34" s="359" ph="1"/>
      <c r="G34" s="360" ph="1"/>
      <c r="H34" s="361"/>
      <c r="I34" s="362"/>
      <c r="J34" s="362"/>
      <c r="K34" s="362"/>
      <c r="L34" s="362"/>
      <c r="M34" s="362"/>
      <c r="N34" s="362"/>
      <c r="O34" s="362"/>
      <c r="P34" s="362"/>
      <c r="Q34" s="362"/>
      <c r="R34" s="362"/>
      <c r="S34" s="362"/>
      <c r="T34" s="362"/>
      <c r="U34" s="362"/>
      <c r="V34" s="363"/>
      <c r="W34" s="346"/>
    </row>
    <row r="35" spans="1:23" ht="25.8" customHeight="1">
      <c r="A35" s="364" t="s">
        <v>289</v>
      </c>
      <c r="B35" s="365"/>
      <c r="C35" s="365"/>
      <c r="D35" s="365"/>
      <c r="E35" s="365"/>
      <c r="F35" s="366" t="s">
        <v>290</v>
      </c>
      <c r="G35" s="367"/>
      <c r="H35" s="21" t="str">
        <f>基本情報入力シート!B13</f>
        <v>都庁　太郎</v>
      </c>
      <c r="I35" s="94"/>
      <c r="J35" s="94"/>
      <c r="K35" s="94"/>
      <c r="L35" s="21"/>
      <c r="M35" s="21"/>
      <c r="N35" s="354" t="s">
        <v>291</v>
      </c>
      <c r="O35" s="354"/>
      <c r="P35" s="354"/>
      <c r="Q35" s="21"/>
      <c r="R35" s="21" t="str">
        <f>基本情報入力シート!D13</f>
        <v>感染症対策部</v>
      </c>
      <c r="S35" s="21"/>
      <c r="T35" s="21"/>
      <c r="U35" s="21"/>
      <c r="V35" s="368"/>
    </row>
    <row r="36" spans="1:23" ht="18.600000000000001" customHeight="1">
      <c r="A36" s="364"/>
      <c r="B36" s="365"/>
      <c r="C36" s="365"/>
      <c r="D36" s="365"/>
      <c r="E36" s="365"/>
      <c r="F36" s="369" t="s">
        <v>292</v>
      </c>
      <c r="G36" s="370"/>
      <c r="H36" s="371" t="str">
        <f>基本情報入力シート!B14</f>
        <v>03-1111-1111</v>
      </c>
      <c r="I36" s="371"/>
      <c r="J36" s="371"/>
      <c r="K36" s="371"/>
      <c r="L36" s="371"/>
      <c r="M36" s="371"/>
      <c r="N36" s="371"/>
      <c r="O36" s="371"/>
      <c r="P36" s="371"/>
      <c r="Q36" s="371"/>
      <c r="R36" s="371"/>
      <c r="S36" s="371"/>
      <c r="T36" s="371"/>
      <c r="U36" s="371"/>
      <c r="V36" s="372"/>
    </row>
    <row r="37" spans="1:23" ht="18.600000000000001" customHeight="1">
      <c r="A37" s="364" t="s">
        <v>293</v>
      </c>
      <c r="B37" s="365"/>
      <c r="C37" s="365"/>
      <c r="D37" s="365"/>
      <c r="E37" s="365"/>
      <c r="F37" s="373" t="s" ph="1">
        <v>294</v>
      </c>
      <c r="G37" s="374" ph="1"/>
      <c r="H37" s="564" t="str">
        <f>基本情報入力シート!B15</f>
        <v>123-4567</v>
      </c>
      <c r="I37" s="565"/>
      <c r="J37" s="565"/>
      <c r="K37" s="565"/>
      <c r="L37" s="375"/>
      <c r="M37" s="375"/>
      <c r="N37" s="375"/>
      <c r="O37" s="375"/>
      <c r="P37" s="375"/>
      <c r="Q37" s="375"/>
      <c r="R37" s="375"/>
      <c r="S37" s="375"/>
      <c r="T37" s="375"/>
      <c r="U37" s="375"/>
      <c r="V37" s="368"/>
    </row>
    <row r="38" spans="1:23" ht="41.4" customHeight="1">
      <c r="A38" s="364" t="s">
        <v>295</v>
      </c>
      <c r="B38" s="365"/>
      <c r="C38" s="365"/>
      <c r="D38" s="365"/>
      <c r="E38" s="365"/>
      <c r="F38" s="376" t="s">
        <v>296</v>
      </c>
      <c r="G38" s="377"/>
      <c r="H38" s="377"/>
      <c r="I38" s="377"/>
      <c r="J38" s="566" t="str">
        <f>基本情報入力シート!J16</f>
        <v>東京都新宿区西新宿１－２－３</v>
      </c>
      <c r="K38" s="567"/>
      <c r="L38" s="567"/>
      <c r="M38" s="567"/>
      <c r="N38" s="567"/>
      <c r="O38" s="567"/>
      <c r="P38" s="567"/>
      <c r="Q38" s="567"/>
      <c r="R38" s="567"/>
      <c r="S38" s="567"/>
      <c r="T38" s="567"/>
      <c r="U38" s="567"/>
      <c r="V38" s="568"/>
    </row>
    <row r="39" spans="1:23" ht="33.6" customHeight="1">
      <c r="A39" s="58"/>
      <c r="B39" s="21"/>
      <c r="C39" s="21"/>
      <c r="D39" s="21"/>
      <c r="E39" s="21"/>
      <c r="F39" s="369" t="s">
        <v>297</v>
      </c>
      <c r="G39" s="370"/>
      <c r="H39" s="569" t="str">
        <f>基本情報入力シート!B17</f>
        <v>感染症対策部　東京花子宛</v>
      </c>
      <c r="I39" s="570"/>
      <c r="J39" s="570"/>
      <c r="K39" s="570"/>
      <c r="L39" s="570"/>
      <c r="M39" s="570"/>
      <c r="N39" s="570"/>
      <c r="O39" s="570"/>
      <c r="P39" s="570"/>
      <c r="Q39" s="570"/>
      <c r="R39" s="570"/>
      <c r="S39" s="570"/>
      <c r="T39" s="570"/>
      <c r="U39" s="570"/>
      <c r="V39" s="571"/>
    </row>
    <row r="40" spans="1:23" ht="18.600000000000001" customHeight="1">
      <c r="A40" s="60"/>
      <c r="B40" s="61"/>
      <c r="C40" s="61"/>
      <c r="D40" s="61"/>
      <c r="E40" s="61"/>
      <c r="F40" s="378" t="s">
        <v>298</v>
      </c>
      <c r="G40" s="379"/>
      <c r="H40" s="379"/>
      <c r="I40" s="379"/>
      <c r="J40" s="572" t="str">
        <f>基本情報入力シート!D14</f>
        <v>hanako@tokyo.jp</v>
      </c>
      <c r="K40" s="573"/>
      <c r="L40" s="573"/>
      <c r="M40" s="573"/>
      <c r="N40" s="573"/>
      <c r="O40" s="573"/>
      <c r="P40" s="573"/>
      <c r="Q40" s="573"/>
      <c r="R40" s="573"/>
      <c r="S40" s="573"/>
      <c r="T40" s="573"/>
      <c r="U40" s="573"/>
      <c r="V40" s="574"/>
    </row>
    <row r="41" spans="1:23" ht="18.600000000000001" customHeight="1"/>
  </sheetData>
  <sheetProtection algorithmName="SHA-512" hashValue="/AWGd6PGn5qZgBoP88lGdkirnXaHEuK9hjBYca1nEAip+6zsdBZ8nW7lnH4h+1hMSZ2rzE4xwTEyI/tKvCBOjA==" saltValue="nQN0lUQCOzO171mVV7E35A==" spinCount="100000" sheet="1" objects="1" scenarios="1"/>
  <mergeCells count="17">
    <mergeCell ref="O3:V3"/>
    <mergeCell ref="O4:V4"/>
    <mergeCell ref="B6:D6"/>
    <mergeCell ref="F7:G10"/>
    <mergeCell ref="H7:L8"/>
    <mergeCell ref="M9:U9"/>
    <mergeCell ref="M10:O10"/>
    <mergeCell ref="Q10:U10"/>
    <mergeCell ref="H37:K37"/>
    <mergeCell ref="J38:V38"/>
    <mergeCell ref="H39:V39"/>
    <mergeCell ref="J40:V40"/>
    <mergeCell ref="M7:V8"/>
    <mergeCell ref="A12:V12"/>
    <mergeCell ref="A16:V16"/>
    <mergeCell ref="H18:N18"/>
    <mergeCell ref="F20:V21"/>
  </mergeCells>
  <phoneticPr fontId="3"/>
  <conditionalFormatting sqref="G18 S18">
    <cfRule type="expression" dxfId="5" priority="2" stopIfTrue="1">
      <formula>$G$18=0</formula>
    </cfRule>
  </conditionalFormatting>
  <conditionalFormatting sqref="G22">
    <cfRule type="expression" dxfId="4" priority="1" stopIfTrue="1">
      <formula>$G$18=0</formula>
    </cfRule>
  </conditionalFormatting>
  <dataValidations xWindow="627" yWindow="398" count="6">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H18:N18" xr:uid="{00000000-0002-0000-0100-000001000000}"/>
    <dataValidation allowBlank="1" showErrorMessage="1" sqref="H22:N22" xr:uid="{00000000-0002-0000-0100-000002000000}"/>
    <dataValidation allowBlank="1" showInputMessage="1" showErrorMessage="1" prompt="問合せに対応できる方の氏名(ふりがなつき)を入力してください。" sqref="E33"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R59"/>
  <sheetViews>
    <sheetView view="pageBreakPreview" topLeftCell="A5" zoomScale="85" zoomScaleNormal="100" zoomScaleSheetLayoutView="85" workbookViewId="0">
      <selection activeCell="D11" sqref="D11"/>
    </sheetView>
  </sheetViews>
  <sheetFormatPr defaultRowHeight="13.2"/>
  <cols>
    <col min="1" max="1" width="4.88671875" style="446" customWidth="1"/>
    <col min="2" max="2" width="9.77734375" style="446" customWidth="1"/>
    <col min="3" max="3" width="21.5546875" customWidth="1"/>
    <col min="4" max="4" width="24" customWidth="1"/>
    <col min="5" max="5" width="10.77734375" style="447" customWidth="1"/>
    <col min="6" max="6" width="4.5546875" style="447"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446" customWidth="1"/>
    <col min="14" max="14" width="16" customWidth="1"/>
    <col min="15" max="16" width="8.88671875" hidden="1" customWidth="1"/>
    <col min="17" max="17" width="13.6640625" hidden="1" customWidth="1"/>
    <col min="18" max="18" width="40" hidden="1" customWidth="1"/>
  </cols>
  <sheetData>
    <row r="3" spans="1:17" ht="22.2" customHeight="1">
      <c r="A3" s="288" t="s">
        <v>231</v>
      </c>
      <c r="B3" s="288"/>
      <c r="C3" s="21"/>
      <c r="D3" s="21"/>
      <c r="E3" s="380"/>
      <c r="F3" s="380"/>
      <c r="G3" s="21"/>
      <c r="H3" s="21"/>
      <c r="I3" s="21"/>
      <c r="J3" s="381" t="s">
        <v>274</v>
      </c>
      <c r="K3" s="381"/>
      <c r="L3" s="287">
        <f>IF(補助金番号=0, "", 補助金番号)</f>
        <v>100</v>
      </c>
      <c r="M3" s="287"/>
      <c r="N3" s="21"/>
    </row>
    <row r="4" spans="1:17" ht="22.2">
      <c r="A4" s="382" t="s">
        <v>343</v>
      </c>
      <c r="B4" s="365"/>
      <c r="C4" s="365"/>
      <c r="D4" s="383"/>
      <c r="E4" s="384"/>
      <c r="F4" s="384"/>
      <c r="G4" s="365"/>
      <c r="H4" s="365"/>
      <c r="I4" s="365"/>
      <c r="J4" s="339" t="s">
        <v>124</v>
      </c>
      <c r="K4" s="339"/>
      <c r="L4" s="585" t="str">
        <f>IF(法人名=0, "", 法人名)</f>
        <v>学校法人都庁学園</v>
      </c>
      <c r="M4" s="589"/>
      <c r="N4" s="589"/>
    </row>
    <row r="5" spans="1:17" ht="18">
      <c r="A5" s="287"/>
      <c r="B5" s="287"/>
      <c r="C5" s="21"/>
      <c r="D5" s="21"/>
      <c r="E5" s="380"/>
      <c r="F5" s="380"/>
      <c r="G5" s="21"/>
      <c r="H5" s="21"/>
      <c r="I5" s="21"/>
      <c r="J5" s="21"/>
      <c r="K5" s="21"/>
      <c r="L5" s="21"/>
      <c r="M5" s="287"/>
      <c r="N5" s="21"/>
    </row>
    <row r="6" spans="1:17" ht="22.8" customHeight="1" thickBot="1">
      <c r="A6" s="288" t="s">
        <v>128</v>
      </c>
      <c r="B6" s="288"/>
      <c r="C6" s="21"/>
      <c r="D6" s="21"/>
      <c r="E6" s="380"/>
      <c r="F6" s="380"/>
      <c r="G6" s="21"/>
      <c r="H6" s="21"/>
      <c r="I6" s="21"/>
      <c r="J6" s="21"/>
      <c r="K6" s="21"/>
      <c r="L6" s="21"/>
      <c r="M6" s="287"/>
      <c r="N6" s="21"/>
    </row>
    <row r="7" spans="1:17" ht="19.2" customHeight="1">
      <c r="A7" s="604" t="s">
        <v>305</v>
      </c>
      <c r="B7" s="602" t="s">
        <v>318</v>
      </c>
      <c r="C7" s="600" t="s">
        <v>397</v>
      </c>
      <c r="D7" s="607" t="s">
        <v>334</v>
      </c>
      <c r="E7" s="385" t="s">
        <v>313</v>
      </c>
      <c r="F7" s="385"/>
      <c r="G7" s="386"/>
      <c r="H7" s="386"/>
      <c r="I7" s="386"/>
      <c r="J7" s="387"/>
      <c r="K7" s="388"/>
      <c r="L7" s="386" t="s">
        <v>312</v>
      </c>
      <c r="M7" s="386"/>
      <c r="N7" s="387"/>
    </row>
    <row r="8" spans="1:17" ht="19.8" customHeight="1">
      <c r="A8" s="605"/>
      <c r="B8" s="594"/>
      <c r="C8" s="597"/>
      <c r="D8" s="591"/>
      <c r="E8" s="389" t="s">
        <v>319</v>
      </c>
      <c r="F8" s="390"/>
      <c r="G8" s="391"/>
      <c r="H8" s="612" t="s">
        <v>316</v>
      </c>
      <c r="I8" s="392"/>
      <c r="J8" s="614" t="s">
        <v>317</v>
      </c>
      <c r="K8" s="392"/>
      <c r="L8" s="393"/>
      <c r="M8" s="394"/>
      <c r="N8" s="395" t="s">
        <v>371</v>
      </c>
    </row>
    <row r="9" spans="1:17" ht="21" customHeight="1" thickBot="1">
      <c r="A9" s="606"/>
      <c r="B9" s="603"/>
      <c r="C9" s="601"/>
      <c r="D9" s="608"/>
      <c r="E9" s="396" t="s">
        <v>315</v>
      </c>
      <c r="F9" s="397" t="s">
        <v>306</v>
      </c>
      <c r="G9" s="398"/>
      <c r="H9" s="613"/>
      <c r="I9" s="399" t="s">
        <v>314</v>
      </c>
      <c r="J9" s="611"/>
      <c r="K9" s="400" t="s">
        <v>314</v>
      </c>
      <c r="L9" s="401" t="s">
        <v>311</v>
      </c>
      <c r="M9" s="401" t="s">
        <v>308</v>
      </c>
      <c r="N9" s="402" t="s">
        <v>310</v>
      </c>
      <c r="P9" s="287" t="s">
        <v>237</v>
      </c>
      <c r="Q9">
        <f>SUMIF($H$10:$H$56, "1年生", $I$10:$I$56)</f>
        <v>90</v>
      </c>
    </row>
    <row r="10" spans="1:17" ht="25.05" customHeight="1">
      <c r="A10" s="403">
        <v>1</v>
      </c>
      <c r="B10" s="404" t="s">
        <v>198</v>
      </c>
      <c r="C10" s="405" t="s">
        <v>437</v>
      </c>
      <c r="D10" s="406" t="s">
        <v>436</v>
      </c>
      <c r="E10" s="407" t="s">
        <v>439</v>
      </c>
      <c r="F10" s="408">
        <v>4</v>
      </c>
      <c r="G10" s="409" t="s">
        <v>322</v>
      </c>
      <c r="H10" s="410" t="s">
        <v>237</v>
      </c>
      <c r="I10" s="411">
        <v>50</v>
      </c>
      <c r="J10" s="412" t="s">
        <v>346</v>
      </c>
      <c r="K10" s="413">
        <v>30</v>
      </c>
      <c r="L10" s="414">
        <v>45812</v>
      </c>
      <c r="M10" s="415" t="s">
        <v>308</v>
      </c>
      <c r="N10" s="416">
        <v>45813</v>
      </c>
      <c r="P10" t="s">
        <v>307</v>
      </c>
      <c r="Q10">
        <f>SUMIF($H$10:$H$56, "編入生※", $I$10:$I$56)</f>
        <v>5</v>
      </c>
    </row>
    <row r="11" spans="1:17" ht="25.05" customHeight="1">
      <c r="A11" s="417">
        <v>2</v>
      </c>
      <c r="B11" s="418" t="s">
        <v>198</v>
      </c>
      <c r="C11" s="405" t="s">
        <v>437</v>
      </c>
      <c r="D11" s="406" t="s">
        <v>436</v>
      </c>
      <c r="E11" s="407" t="s">
        <v>439</v>
      </c>
      <c r="F11" s="419">
        <v>4</v>
      </c>
      <c r="G11" s="409" t="s">
        <v>322</v>
      </c>
      <c r="H11" s="420" t="s">
        <v>307</v>
      </c>
      <c r="I11" s="411">
        <v>5</v>
      </c>
      <c r="J11" s="421"/>
      <c r="K11" s="411"/>
      <c r="L11" s="422">
        <v>45842</v>
      </c>
      <c r="M11" s="423" t="s">
        <v>308</v>
      </c>
      <c r="N11" s="424">
        <v>45842</v>
      </c>
      <c r="P11" t="s">
        <v>345</v>
      </c>
      <c r="Q11">
        <f>SUMIF($H$10:$H$56, "65歳以上", $I$10:$I$56)</f>
        <v>0</v>
      </c>
    </row>
    <row r="12" spans="1:17" ht="25.05" customHeight="1">
      <c r="A12" s="403">
        <v>3</v>
      </c>
      <c r="B12" s="418" t="s">
        <v>198</v>
      </c>
      <c r="C12" s="405" t="s">
        <v>435</v>
      </c>
      <c r="D12" s="406" t="s">
        <v>438</v>
      </c>
      <c r="E12" s="407" t="s">
        <v>104</v>
      </c>
      <c r="F12" s="419">
        <v>2</v>
      </c>
      <c r="G12" s="409" t="s">
        <v>322</v>
      </c>
      <c r="H12" s="420" t="s">
        <v>237</v>
      </c>
      <c r="I12" s="411">
        <v>40</v>
      </c>
      <c r="J12" s="421" t="s">
        <v>347</v>
      </c>
      <c r="K12" s="411">
        <v>2</v>
      </c>
      <c r="L12" s="422">
        <v>45911</v>
      </c>
      <c r="M12" s="423" t="s">
        <v>308</v>
      </c>
      <c r="N12" s="425">
        <v>45913</v>
      </c>
      <c r="P12" t="s">
        <v>352</v>
      </c>
      <c r="Q12">
        <f>SUM(Q9:Q11)</f>
        <v>95</v>
      </c>
    </row>
    <row r="13" spans="1:17" ht="25.05" customHeight="1">
      <c r="A13" s="417">
        <v>4</v>
      </c>
      <c r="B13" s="404"/>
      <c r="C13" s="411"/>
      <c r="D13" s="426"/>
      <c r="E13" s="407"/>
      <c r="F13" s="419"/>
      <c r="G13" s="409" t="s">
        <v>322</v>
      </c>
      <c r="H13" s="420"/>
      <c r="I13" s="411"/>
      <c r="J13" s="421"/>
      <c r="K13" s="411"/>
      <c r="L13" s="422"/>
      <c r="M13" s="423" t="s">
        <v>365</v>
      </c>
      <c r="N13" s="424"/>
    </row>
    <row r="14" spans="1:17" ht="25.05" customHeight="1">
      <c r="A14" s="403">
        <v>5</v>
      </c>
      <c r="B14" s="418"/>
      <c r="C14" s="411"/>
      <c r="D14" s="426"/>
      <c r="E14" s="407"/>
      <c r="F14" s="419"/>
      <c r="G14" s="409" t="s">
        <v>322</v>
      </c>
      <c r="H14" s="420"/>
      <c r="I14" s="411"/>
      <c r="J14" s="421"/>
      <c r="K14" s="411"/>
      <c r="L14" s="422"/>
      <c r="M14" s="423" t="s">
        <v>365</v>
      </c>
      <c r="N14" s="424"/>
    </row>
    <row r="15" spans="1:17" ht="25.05" customHeight="1">
      <c r="A15" s="417">
        <v>6</v>
      </c>
      <c r="B15" s="418"/>
      <c r="C15" s="411"/>
      <c r="D15" s="426"/>
      <c r="E15" s="407"/>
      <c r="F15" s="419"/>
      <c r="G15" s="409" t="s">
        <v>322</v>
      </c>
      <c r="H15" s="420"/>
      <c r="I15" s="411"/>
      <c r="J15" s="421"/>
      <c r="K15" s="411"/>
      <c r="L15" s="422"/>
      <c r="M15" s="423" t="s">
        <v>365</v>
      </c>
      <c r="N15" s="424"/>
    </row>
    <row r="16" spans="1:17" ht="25.05" customHeight="1">
      <c r="A16" s="403">
        <v>7</v>
      </c>
      <c r="B16" s="404"/>
      <c r="C16" s="411"/>
      <c r="D16" s="426"/>
      <c r="E16" s="407"/>
      <c r="F16" s="419"/>
      <c r="G16" s="409" t="s">
        <v>322</v>
      </c>
      <c r="H16" s="420"/>
      <c r="I16" s="411"/>
      <c r="J16" s="421"/>
      <c r="K16" s="411"/>
      <c r="L16" s="422"/>
      <c r="M16" s="423" t="s">
        <v>308</v>
      </c>
      <c r="N16" s="424"/>
    </row>
    <row r="17" spans="1:14" ht="25.05" customHeight="1">
      <c r="A17" s="417">
        <v>8</v>
      </c>
      <c r="B17" s="418"/>
      <c r="C17" s="411"/>
      <c r="D17" s="426"/>
      <c r="E17" s="407"/>
      <c r="F17" s="419"/>
      <c r="G17" s="409" t="s">
        <v>322</v>
      </c>
      <c r="H17" s="420"/>
      <c r="I17" s="411"/>
      <c r="J17" s="421"/>
      <c r="K17" s="411"/>
      <c r="L17" s="422"/>
      <c r="M17" s="423" t="s">
        <v>308</v>
      </c>
      <c r="N17" s="424"/>
    </row>
    <row r="18" spans="1:14" ht="25.05" customHeight="1">
      <c r="A18" s="403">
        <v>9</v>
      </c>
      <c r="B18" s="418"/>
      <c r="C18" s="411"/>
      <c r="D18" s="426"/>
      <c r="E18" s="407"/>
      <c r="F18" s="419"/>
      <c r="G18" s="409" t="s">
        <v>322</v>
      </c>
      <c r="H18" s="420"/>
      <c r="I18" s="411"/>
      <c r="J18" s="421"/>
      <c r="K18" s="411"/>
      <c r="L18" s="422"/>
      <c r="M18" s="423" t="s">
        <v>308</v>
      </c>
      <c r="N18" s="424"/>
    </row>
    <row r="19" spans="1:14" ht="25.05" customHeight="1">
      <c r="A19" s="417">
        <v>10</v>
      </c>
      <c r="B19" s="418"/>
      <c r="C19" s="411"/>
      <c r="D19" s="426"/>
      <c r="E19" s="407"/>
      <c r="F19" s="427"/>
      <c r="G19" s="409" t="s">
        <v>322</v>
      </c>
      <c r="H19" s="420"/>
      <c r="I19" s="411"/>
      <c r="J19" s="421"/>
      <c r="K19" s="411"/>
      <c r="L19" s="422"/>
      <c r="M19" s="423" t="s">
        <v>308</v>
      </c>
      <c r="N19" s="424"/>
    </row>
    <row r="20" spans="1:14" ht="30.6" customHeight="1">
      <c r="A20" s="428" t="s">
        <v>320</v>
      </c>
      <c r="B20" s="287"/>
      <c r="C20" s="21"/>
      <c r="D20" s="21"/>
      <c r="E20" s="380"/>
      <c r="F20" s="380"/>
      <c r="G20" s="21"/>
      <c r="H20" s="429" t="s">
        <v>366</v>
      </c>
      <c r="I20" s="430"/>
      <c r="J20" s="21"/>
      <c r="K20" s="21"/>
      <c r="L20" s="431"/>
      <c r="M20" s="287"/>
      <c r="N20" s="432"/>
    </row>
    <row r="21" spans="1:14" ht="46.2" customHeight="1" thickBot="1">
      <c r="A21" s="586"/>
      <c r="B21" s="587"/>
      <c r="C21" s="587"/>
      <c r="D21" s="587"/>
      <c r="E21" s="587"/>
      <c r="F21" s="587"/>
      <c r="G21" s="587"/>
      <c r="H21" s="587"/>
      <c r="I21" s="587"/>
      <c r="J21" s="609"/>
      <c r="K21" s="609"/>
      <c r="L21" s="609"/>
      <c r="M21" s="587"/>
      <c r="N21" s="588"/>
    </row>
    <row r="22" spans="1:14" ht="33" customHeight="1" thickBot="1">
      <c r="A22" s="291"/>
      <c r="B22" s="291"/>
      <c r="C22" s="291"/>
      <c r="D22" s="291"/>
      <c r="E22" s="291"/>
      <c r="F22" s="291"/>
      <c r="G22" s="291"/>
      <c r="H22" s="291"/>
      <c r="I22" s="291"/>
      <c r="J22" s="434" t="s">
        <v>353</v>
      </c>
      <c r="K22" s="435"/>
      <c r="L22" s="436">
        <f>$Q$12</f>
        <v>95</v>
      </c>
      <c r="M22" s="437" t="s">
        <v>354</v>
      </c>
      <c r="N22" s="291"/>
    </row>
    <row r="23" spans="1:14" ht="13.8" customHeight="1">
      <c r="A23" s="430" t="s">
        <v>321</v>
      </c>
      <c r="B23" s="438"/>
      <c r="C23" s="21"/>
      <c r="D23" s="21"/>
      <c r="E23" s="380"/>
      <c r="F23" s="380"/>
      <c r="G23" s="21"/>
      <c r="J23" s="21"/>
      <c r="K23" s="21"/>
      <c r="L23" s="439"/>
      <c r="M23" s="430"/>
      <c r="N23" s="430"/>
    </row>
    <row r="24" spans="1:14" ht="13.8" customHeight="1">
      <c r="A24" s="440" t="s">
        <v>327</v>
      </c>
      <c r="B24" s="59" t="s">
        <v>323</v>
      </c>
      <c r="C24" s="64"/>
      <c r="D24" s="64"/>
      <c r="E24" s="24"/>
      <c r="F24" s="24"/>
      <c r="G24" s="64"/>
      <c r="H24" s="64"/>
      <c r="I24" s="64"/>
      <c r="J24" s="64"/>
      <c r="K24" s="64"/>
      <c r="L24" s="441"/>
      <c r="M24" s="24"/>
      <c r="N24" s="64"/>
    </row>
    <row r="25" spans="1:14" ht="13.8" customHeight="1">
      <c r="A25" s="440" t="s">
        <v>328</v>
      </c>
      <c r="B25" s="59" t="s">
        <v>333</v>
      </c>
      <c r="C25" s="64"/>
      <c r="D25" s="64"/>
      <c r="E25" s="24"/>
      <c r="F25" s="24"/>
      <c r="G25" s="64"/>
      <c r="H25" s="64"/>
      <c r="I25" s="64"/>
      <c r="J25" s="64"/>
      <c r="K25" s="64"/>
      <c r="L25" s="64"/>
      <c r="M25" s="24"/>
      <c r="N25" s="64"/>
    </row>
    <row r="26" spans="1:14" ht="13.8" customHeight="1">
      <c r="A26" s="440" t="s">
        <v>329</v>
      </c>
      <c r="B26" s="59" t="s">
        <v>324</v>
      </c>
      <c r="C26" s="64"/>
      <c r="D26" s="64"/>
      <c r="E26" s="24"/>
      <c r="F26" s="24"/>
      <c r="G26" s="64"/>
      <c r="H26" s="64"/>
      <c r="I26" s="64"/>
      <c r="J26" s="64"/>
      <c r="K26" s="64"/>
      <c r="L26" s="64"/>
      <c r="M26" s="24"/>
      <c r="N26" s="64"/>
    </row>
    <row r="27" spans="1:14" ht="13.8" customHeight="1">
      <c r="A27" s="440" t="s">
        <v>330</v>
      </c>
      <c r="B27" s="59" t="s">
        <v>325</v>
      </c>
      <c r="C27" s="64"/>
      <c r="D27" s="64"/>
      <c r="E27" s="24"/>
      <c r="F27" s="24"/>
      <c r="G27" s="64"/>
      <c r="H27" s="64"/>
      <c r="I27" s="64"/>
      <c r="J27" s="64"/>
      <c r="K27" s="64"/>
      <c r="L27" s="64"/>
      <c r="M27" s="24"/>
      <c r="N27" s="64"/>
    </row>
    <row r="28" spans="1:14" ht="13.8" customHeight="1">
      <c r="A28" s="440" t="s">
        <v>331</v>
      </c>
      <c r="B28" s="59" t="s">
        <v>326</v>
      </c>
      <c r="C28" s="64"/>
      <c r="D28" s="64"/>
      <c r="E28" s="24"/>
      <c r="F28" s="24"/>
      <c r="G28" s="64"/>
      <c r="H28" s="64"/>
      <c r="I28" s="64"/>
      <c r="J28" s="64"/>
      <c r="K28" s="64"/>
      <c r="L28" s="64"/>
      <c r="M28" s="24"/>
      <c r="N28" s="442"/>
    </row>
    <row r="29" spans="1:14" ht="13.8" customHeight="1">
      <c r="A29" s="440" t="s">
        <v>332</v>
      </c>
      <c r="B29" s="59" t="s">
        <v>394</v>
      </c>
      <c r="C29" s="64"/>
      <c r="D29" s="64"/>
      <c r="E29" s="24"/>
      <c r="F29" s="24"/>
      <c r="G29" s="64"/>
      <c r="H29" s="64"/>
      <c r="I29" s="64"/>
      <c r="J29" s="64"/>
      <c r="K29" s="64"/>
      <c r="L29" s="64"/>
      <c r="M29" s="24"/>
      <c r="N29" s="442"/>
    </row>
    <row r="30" spans="1:14" ht="22.2" customHeight="1">
      <c r="A30" s="288" t="s">
        <v>231</v>
      </c>
      <c r="B30" s="288"/>
      <c r="C30" s="21"/>
      <c r="D30" s="21"/>
      <c r="E30" s="380"/>
      <c r="F30" s="380"/>
      <c r="G30" s="21"/>
      <c r="H30" s="21"/>
      <c r="I30" s="21"/>
      <c r="J30" s="381" t="s">
        <v>274</v>
      </c>
      <c r="K30" s="381"/>
      <c r="L30" s="287">
        <f>IF(補助金番号=0, "", 補助金番号)</f>
        <v>100</v>
      </c>
      <c r="M30" s="287"/>
      <c r="N30" s="21"/>
    </row>
    <row r="31" spans="1:14" ht="26.4" customHeight="1">
      <c r="A31" s="382" t="s">
        <v>343</v>
      </c>
      <c r="B31" s="365"/>
      <c r="C31" s="365"/>
      <c r="D31" s="383"/>
      <c r="E31" s="384"/>
      <c r="F31" s="384"/>
      <c r="G31" s="365"/>
      <c r="H31" s="365"/>
      <c r="I31" s="365"/>
      <c r="J31" s="339" t="s">
        <v>124</v>
      </c>
      <c r="K31" s="339"/>
      <c r="L31" s="585" t="str">
        <f>IF(法人名=0, "", 法人名)</f>
        <v>学校法人都庁学園</v>
      </c>
      <c r="M31" s="589"/>
      <c r="N31" s="589"/>
    </row>
    <row r="32" spans="1:14" ht="13.8" customHeight="1">
      <c r="A32" s="287"/>
      <c r="B32" s="287"/>
      <c r="C32" s="21"/>
      <c r="D32" s="21"/>
      <c r="E32" s="380"/>
      <c r="F32" s="380"/>
      <c r="G32" s="21"/>
      <c r="H32" s="21"/>
      <c r="I32" s="21"/>
      <c r="J32" s="21"/>
      <c r="K32" s="21"/>
      <c r="L32" s="21"/>
      <c r="M32" s="287"/>
      <c r="N32" s="21"/>
    </row>
    <row r="33" spans="1:16" ht="23.4" customHeight="1">
      <c r="A33" s="288" t="s">
        <v>128</v>
      </c>
      <c r="B33" s="288"/>
      <c r="C33" s="21"/>
      <c r="D33" s="21"/>
      <c r="E33" s="380"/>
      <c r="F33" s="380"/>
      <c r="G33" s="21"/>
      <c r="H33" s="21"/>
      <c r="I33" s="21"/>
      <c r="J33" s="21"/>
      <c r="K33" s="21"/>
      <c r="L33" s="21"/>
      <c r="M33" s="287"/>
      <c r="N33" s="21"/>
    </row>
    <row r="34" spans="1:16" ht="13.8" customHeight="1">
      <c r="A34" s="590" t="s">
        <v>305</v>
      </c>
      <c r="B34" s="593" t="s">
        <v>318</v>
      </c>
      <c r="C34" s="596" t="s">
        <v>397</v>
      </c>
      <c r="D34" s="599" t="s">
        <v>334</v>
      </c>
      <c r="E34" s="385" t="s">
        <v>313</v>
      </c>
      <c r="F34" s="385"/>
      <c r="G34" s="386"/>
      <c r="H34" s="386"/>
      <c r="I34" s="386"/>
      <c r="J34" s="387"/>
      <c r="K34" s="388"/>
      <c r="L34" s="386" t="s">
        <v>312</v>
      </c>
      <c r="M34" s="386"/>
      <c r="N34" s="387"/>
    </row>
    <row r="35" spans="1:16" ht="13.8" customHeight="1">
      <c r="A35" s="591"/>
      <c r="B35" s="594"/>
      <c r="C35" s="597"/>
      <c r="D35" s="591"/>
      <c r="E35" s="389" t="s">
        <v>319</v>
      </c>
      <c r="F35" s="390"/>
      <c r="G35" s="391"/>
      <c r="H35" s="610" t="s">
        <v>316</v>
      </c>
      <c r="I35" s="392"/>
      <c r="J35" s="610" t="s">
        <v>317</v>
      </c>
      <c r="K35" s="392"/>
      <c r="L35" s="393"/>
      <c r="M35" s="394"/>
      <c r="N35" s="395" t="s">
        <v>371</v>
      </c>
    </row>
    <row r="36" spans="1:16" ht="25.05" customHeight="1">
      <c r="A36" s="592"/>
      <c r="B36" s="595"/>
      <c r="C36" s="598"/>
      <c r="D36" s="592"/>
      <c r="E36" s="396" t="s">
        <v>315</v>
      </c>
      <c r="F36" s="397" t="s">
        <v>306</v>
      </c>
      <c r="G36" s="398"/>
      <c r="H36" s="611"/>
      <c r="I36" s="399" t="s">
        <v>314</v>
      </c>
      <c r="J36" s="611"/>
      <c r="K36" s="400" t="s">
        <v>314</v>
      </c>
      <c r="L36" s="401" t="s">
        <v>311</v>
      </c>
      <c r="M36" s="401" t="s">
        <v>308</v>
      </c>
      <c r="N36" s="402" t="s">
        <v>310</v>
      </c>
      <c r="P36" s="287"/>
    </row>
    <row r="37" spans="1:16" ht="25.05" customHeight="1">
      <c r="A37" s="403">
        <v>11</v>
      </c>
      <c r="B37" s="404"/>
      <c r="C37" s="443"/>
      <c r="D37" s="444"/>
      <c r="E37" s="407"/>
      <c r="F37" s="408"/>
      <c r="G37" s="409" t="s">
        <v>322</v>
      </c>
      <c r="H37" s="410"/>
      <c r="I37" s="410"/>
      <c r="J37" s="412"/>
      <c r="K37" s="412"/>
      <c r="L37" s="416"/>
      <c r="M37" s="415" t="s">
        <v>308</v>
      </c>
      <c r="N37" s="416"/>
      <c r="P37" s="287"/>
    </row>
    <row r="38" spans="1:16" ht="25.05" customHeight="1">
      <c r="A38" s="417">
        <v>12</v>
      </c>
      <c r="B38" s="418"/>
      <c r="C38" s="445"/>
      <c r="D38" s="433"/>
      <c r="E38" s="407"/>
      <c r="F38" s="419"/>
      <c r="G38" s="409" t="s">
        <v>322</v>
      </c>
      <c r="H38" s="420"/>
      <c r="I38" s="420"/>
      <c r="J38" s="421"/>
      <c r="K38" s="421"/>
      <c r="L38" s="424"/>
      <c r="M38" s="423" t="s">
        <v>308</v>
      </c>
      <c r="N38" s="424"/>
      <c r="P38" s="287"/>
    </row>
    <row r="39" spans="1:16" ht="18">
      <c r="A39" s="403">
        <v>13</v>
      </c>
      <c r="B39" s="418"/>
      <c r="C39" s="445"/>
      <c r="D39" s="433"/>
      <c r="E39" s="407"/>
      <c r="F39" s="419"/>
      <c r="G39" s="409" t="s">
        <v>322</v>
      </c>
      <c r="H39" s="420"/>
      <c r="I39" s="420"/>
      <c r="J39" s="421"/>
      <c r="K39" s="421"/>
      <c r="L39" s="424"/>
      <c r="M39" s="423" t="s">
        <v>308</v>
      </c>
      <c r="N39" s="424"/>
    </row>
    <row r="40" spans="1:16" ht="18">
      <c r="A40" s="417">
        <v>14</v>
      </c>
      <c r="B40" s="418"/>
      <c r="C40" s="445"/>
      <c r="D40" s="433"/>
      <c r="E40" s="407"/>
      <c r="F40" s="419"/>
      <c r="G40" s="409" t="s">
        <v>322</v>
      </c>
      <c r="H40" s="420"/>
      <c r="I40" s="420"/>
      <c r="J40" s="421"/>
      <c r="K40" s="421"/>
      <c r="L40" s="424"/>
      <c r="M40" s="423" t="s">
        <v>308</v>
      </c>
      <c r="N40" s="424"/>
    </row>
    <row r="41" spans="1:16" ht="18">
      <c r="A41" s="403">
        <v>15</v>
      </c>
      <c r="B41" s="418"/>
      <c r="C41" s="445"/>
      <c r="D41" s="433"/>
      <c r="E41" s="407"/>
      <c r="F41" s="419"/>
      <c r="G41" s="409" t="s">
        <v>322</v>
      </c>
      <c r="H41" s="420"/>
      <c r="I41" s="420"/>
      <c r="J41" s="421"/>
      <c r="K41" s="421"/>
      <c r="L41" s="424"/>
      <c r="M41" s="423" t="s">
        <v>308</v>
      </c>
      <c r="N41" s="424"/>
    </row>
    <row r="42" spans="1:16" ht="18">
      <c r="A42" s="417">
        <v>16</v>
      </c>
      <c r="B42" s="418"/>
      <c r="C42" s="445"/>
      <c r="D42" s="433"/>
      <c r="E42" s="407"/>
      <c r="F42" s="419"/>
      <c r="G42" s="409" t="s">
        <v>322</v>
      </c>
      <c r="H42" s="420"/>
      <c r="I42" s="420"/>
      <c r="J42" s="421"/>
      <c r="K42" s="421"/>
      <c r="L42" s="424"/>
      <c r="M42" s="423" t="s">
        <v>308</v>
      </c>
      <c r="N42" s="424"/>
    </row>
    <row r="43" spans="1:16" ht="18">
      <c r="A43" s="403">
        <v>17</v>
      </c>
      <c r="B43" s="418"/>
      <c r="C43" s="445"/>
      <c r="D43" s="433"/>
      <c r="E43" s="407"/>
      <c r="F43" s="419"/>
      <c r="G43" s="409" t="s">
        <v>322</v>
      </c>
      <c r="H43" s="420"/>
      <c r="I43" s="420"/>
      <c r="J43" s="421"/>
      <c r="K43" s="421"/>
      <c r="L43" s="424"/>
      <c r="M43" s="423" t="s">
        <v>308</v>
      </c>
      <c r="N43" s="424"/>
    </row>
    <row r="44" spans="1:16" ht="18">
      <c r="A44" s="417">
        <v>18</v>
      </c>
      <c r="B44" s="418"/>
      <c r="C44" s="445"/>
      <c r="D44" s="433"/>
      <c r="E44" s="407"/>
      <c r="F44" s="419"/>
      <c r="G44" s="409" t="s">
        <v>322</v>
      </c>
      <c r="H44" s="420"/>
      <c r="I44" s="420"/>
      <c r="J44" s="421"/>
      <c r="K44" s="421"/>
      <c r="L44" s="424"/>
      <c r="M44" s="423" t="s">
        <v>308</v>
      </c>
      <c r="N44" s="424"/>
    </row>
    <row r="45" spans="1:16" ht="18">
      <c r="A45" s="403">
        <v>19</v>
      </c>
      <c r="B45" s="418"/>
      <c r="C45" s="445"/>
      <c r="D45" s="433"/>
      <c r="E45" s="407"/>
      <c r="F45" s="419"/>
      <c r="G45" s="409" t="s">
        <v>322</v>
      </c>
      <c r="H45" s="420"/>
      <c r="I45" s="420"/>
      <c r="J45" s="421"/>
      <c r="K45" s="421"/>
      <c r="L45" s="424"/>
      <c r="M45" s="415" t="s">
        <v>308</v>
      </c>
      <c r="N45" s="424"/>
    </row>
    <row r="46" spans="1:16" ht="18">
      <c r="A46" s="417">
        <v>20</v>
      </c>
      <c r="B46" s="418"/>
      <c r="C46" s="445"/>
      <c r="D46" s="433"/>
      <c r="E46" s="407"/>
      <c r="F46" s="419"/>
      <c r="G46" s="409" t="s">
        <v>322</v>
      </c>
      <c r="H46" s="420"/>
      <c r="I46" s="420"/>
      <c r="J46" s="421"/>
      <c r="K46" s="421"/>
      <c r="L46" s="424"/>
      <c r="M46" s="423" t="s">
        <v>308</v>
      </c>
      <c r="N46" s="424"/>
    </row>
    <row r="47" spans="1:16" ht="18">
      <c r="A47" s="403">
        <v>21</v>
      </c>
      <c r="B47" s="418"/>
      <c r="C47" s="445"/>
      <c r="D47" s="433"/>
      <c r="E47" s="407"/>
      <c r="F47" s="419"/>
      <c r="G47" s="409" t="s">
        <v>322</v>
      </c>
      <c r="H47" s="420"/>
      <c r="I47" s="420"/>
      <c r="J47" s="421"/>
      <c r="K47" s="421"/>
      <c r="L47" s="424"/>
      <c r="M47" s="423" t="s">
        <v>308</v>
      </c>
      <c r="N47" s="424"/>
    </row>
    <row r="48" spans="1:16" ht="18">
      <c r="A48" s="417">
        <v>22</v>
      </c>
      <c r="B48" s="418"/>
      <c r="C48" s="445"/>
      <c r="D48" s="433"/>
      <c r="E48" s="407"/>
      <c r="F48" s="419"/>
      <c r="G48" s="409" t="s">
        <v>322</v>
      </c>
      <c r="H48" s="420"/>
      <c r="I48" s="420"/>
      <c r="J48" s="421"/>
      <c r="K48" s="421"/>
      <c r="L48" s="424"/>
      <c r="M48" s="423" t="s">
        <v>308</v>
      </c>
      <c r="N48" s="424"/>
    </row>
    <row r="49" spans="1:14" ht="18">
      <c r="A49" s="403">
        <v>23</v>
      </c>
      <c r="B49" s="418"/>
      <c r="C49" s="445"/>
      <c r="D49" s="433"/>
      <c r="E49" s="407"/>
      <c r="F49" s="419"/>
      <c r="G49" s="409" t="s">
        <v>322</v>
      </c>
      <c r="H49" s="420"/>
      <c r="I49" s="420"/>
      <c r="J49" s="421"/>
      <c r="K49" s="421"/>
      <c r="L49" s="424"/>
      <c r="M49" s="423" t="s">
        <v>308</v>
      </c>
      <c r="N49" s="424"/>
    </row>
    <row r="50" spans="1:14" ht="18">
      <c r="A50" s="417">
        <v>24</v>
      </c>
      <c r="B50" s="418"/>
      <c r="C50" s="445"/>
      <c r="D50" s="433"/>
      <c r="E50" s="407"/>
      <c r="F50" s="419"/>
      <c r="G50" s="409" t="s">
        <v>322</v>
      </c>
      <c r="H50" s="420"/>
      <c r="I50" s="420"/>
      <c r="J50" s="421"/>
      <c r="K50" s="421"/>
      <c r="L50" s="424"/>
      <c r="M50" s="423" t="s">
        <v>308</v>
      </c>
      <c r="N50" s="424"/>
    </row>
    <row r="51" spans="1:14" ht="18">
      <c r="A51" s="403">
        <v>25</v>
      </c>
      <c r="B51" s="418"/>
      <c r="C51" s="445"/>
      <c r="D51" s="433"/>
      <c r="E51" s="407"/>
      <c r="F51" s="419"/>
      <c r="G51" s="409" t="s">
        <v>322</v>
      </c>
      <c r="H51" s="420"/>
      <c r="I51" s="420"/>
      <c r="J51" s="421"/>
      <c r="K51" s="421"/>
      <c r="L51" s="424"/>
      <c r="M51" s="423" t="s">
        <v>308</v>
      </c>
      <c r="N51" s="424"/>
    </row>
    <row r="52" spans="1:14" ht="18">
      <c r="A52" s="417">
        <v>26</v>
      </c>
      <c r="B52" s="418"/>
      <c r="C52" s="445"/>
      <c r="D52" s="433"/>
      <c r="E52" s="407"/>
      <c r="F52" s="419"/>
      <c r="G52" s="409" t="s">
        <v>322</v>
      </c>
      <c r="H52" s="420"/>
      <c r="I52" s="420"/>
      <c r="J52" s="421"/>
      <c r="K52" s="421"/>
      <c r="L52" s="424"/>
      <c r="M52" s="423" t="s">
        <v>308</v>
      </c>
      <c r="N52" s="424"/>
    </row>
    <row r="53" spans="1:14" ht="18">
      <c r="A53" s="403">
        <v>27</v>
      </c>
      <c r="B53" s="418"/>
      <c r="C53" s="445"/>
      <c r="D53" s="433"/>
      <c r="E53" s="407"/>
      <c r="F53" s="419"/>
      <c r="G53" s="409" t="s">
        <v>322</v>
      </c>
      <c r="H53" s="420"/>
      <c r="I53" s="420"/>
      <c r="J53" s="421"/>
      <c r="K53" s="421"/>
      <c r="L53" s="424"/>
      <c r="M53" s="415" t="s">
        <v>308</v>
      </c>
      <c r="N53" s="424"/>
    </row>
    <row r="54" spans="1:14" ht="18">
      <c r="A54" s="417">
        <v>28</v>
      </c>
      <c r="B54" s="418"/>
      <c r="C54" s="445"/>
      <c r="D54" s="433"/>
      <c r="E54" s="407"/>
      <c r="F54" s="419"/>
      <c r="G54" s="409" t="s">
        <v>322</v>
      </c>
      <c r="H54" s="420"/>
      <c r="I54" s="420"/>
      <c r="J54" s="421"/>
      <c r="K54" s="421"/>
      <c r="L54" s="424"/>
      <c r="M54" s="423" t="s">
        <v>308</v>
      </c>
      <c r="N54" s="424"/>
    </row>
    <row r="55" spans="1:14" ht="18">
      <c r="A55" s="403">
        <v>29</v>
      </c>
      <c r="B55" s="418"/>
      <c r="C55" s="445"/>
      <c r="D55" s="433"/>
      <c r="E55" s="407"/>
      <c r="F55" s="419"/>
      <c r="G55" s="409" t="s">
        <v>322</v>
      </c>
      <c r="H55" s="420"/>
      <c r="I55" s="420"/>
      <c r="J55" s="421"/>
      <c r="K55" s="421"/>
      <c r="L55" s="424"/>
      <c r="M55" s="423" t="s">
        <v>308</v>
      </c>
      <c r="N55" s="424"/>
    </row>
    <row r="56" spans="1:14" ht="18">
      <c r="A56" s="417">
        <v>30</v>
      </c>
      <c r="B56" s="418"/>
      <c r="C56" s="445"/>
      <c r="D56" s="433"/>
      <c r="E56" s="407"/>
      <c r="F56" s="427"/>
      <c r="G56" s="409" t="s">
        <v>322</v>
      </c>
      <c r="H56" s="420"/>
      <c r="I56" s="420"/>
      <c r="J56" s="421"/>
      <c r="K56" s="421"/>
      <c r="L56" s="424"/>
      <c r="M56" s="423" t="s">
        <v>308</v>
      </c>
      <c r="N56" s="424"/>
    </row>
    <row r="57" spans="1:14" ht="18">
      <c r="A57" s="288" t="s">
        <v>320</v>
      </c>
      <c r="B57" s="287"/>
      <c r="C57" s="21"/>
      <c r="D57" s="21"/>
      <c r="E57" s="380"/>
      <c r="F57" s="380"/>
      <c r="G57" s="21"/>
      <c r="H57" s="430" t="s">
        <v>366</v>
      </c>
      <c r="I57" s="430"/>
      <c r="J57" s="21"/>
      <c r="K57" s="21"/>
      <c r="L57" s="431"/>
      <c r="M57" s="287"/>
      <c r="N57" s="432"/>
    </row>
    <row r="58" spans="1:14" ht="46.2" customHeight="1">
      <c r="A58" s="586"/>
      <c r="B58" s="587"/>
      <c r="C58" s="587"/>
      <c r="D58" s="587"/>
      <c r="E58" s="587"/>
      <c r="F58" s="587"/>
      <c r="G58" s="587"/>
      <c r="H58" s="587"/>
      <c r="I58" s="587"/>
      <c r="J58" s="587"/>
      <c r="K58" s="587"/>
      <c r="L58" s="587"/>
      <c r="M58" s="587"/>
      <c r="N58" s="588"/>
    </row>
    <row r="59" spans="1:14" ht="18" customHeight="1">
      <c r="A59" s="430"/>
      <c r="B59" s="438"/>
      <c r="C59" s="21"/>
      <c r="D59" s="21"/>
      <c r="E59" s="380"/>
      <c r="F59" s="380"/>
      <c r="G59" s="21"/>
      <c r="J59" s="21"/>
      <c r="K59" s="21"/>
      <c r="L59" s="439"/>
      <c r="M59" s="430"/>
      <c r="N59" s="430"/>
    </row>
  </sheetData>
  <sheetProtection algorithmName="SHA-512" hashValue="iCZa3pIQQ/xCFNi8IdgJlhoddwuVY1bg/+bTx6mk+O4bDNtam8LumRnSDLJFiRt6UmWCJqw7R3u3QCj0KqKq9Q==" saltValue="AIpWH6ia8fIYLBiSG6HDJg=="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1EBDF248-5B7C-45E2-B062-D31241091338}">
          <x14:formula1>
            <xm:f>リスト!$F$3:$F$10</xm:f>
          </x14:formula1>
          <xm:sqref>J10:J19 J37:J56</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FF5AB32E-58E2-47DC-A348-039A2E79536C}">
          <x14:formula1>
            <xm:f>リスト!$C$4:$C$11</xm:f>
          </x14:formula1>
          <xm:sqref>E10:E19 E37:E56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topLeftCell="I11" zoomScale="80" zoomScaleNormal="70" zoomScaleSheetLayoutView="80" workbookViewId="0">
      <selection activeCell="L14" sqref="L14"/>
    </sheetView>
  </sheetViews>
  <sheetFormatPr defaultColWidth="9" defaultRowHeight="13.2"/>
  <cols>
    <col min="1" max="1" width="2.33203125" style="448" customWidth="1"/>
    <col min="2" max="2" width="2.6640625" style="448" customWidth="1"/>
    <col min="3" max="3" width="28.6640625" style="448" customWidth="1"/>
    <col min="4" max="7" width="9.6640625" style="448" customWidth="1"/>
    <col min="8" max="8" width="11.109375" style="448" customWidth="1"/>
    <col min="9" max="9" width="9.6640625" style="448" customWidth="1"/>
    <col min="10" max="10" width="11.109375" style="448" customWidth="1"/>
    <col min="11" max="11" width="9.6640625" style="448" customWidth="1"/>
    <col min="12" max="12" width="11.6640625" style="448" customWidth="1"/>
    <col min="13" max="13" width="10.21875" style="448" customWidth="1"/>
    <col min="14" max="16" width="9.6640625" style="448" customWidth="1"/>
    <col min="17" max="17" width="14.6640625" style="448" customWidth="1"/>
    <col min="18" max="18" width="9.6640625" style="448" customWidth="1"/>
    <col min="19" max="19" width="3.5546875" style="448" customWidth="1"/>
    <col min="20" max="20" width="9" style="448" customWidth="1"/>
    <col min="21" max="21" width="8.109375" style="448" customWidth="1"/>
    <col min="22" max="22" width="11.21875" style="448" customWidth="1"/>
    <col min="23" max="16384" width="9" style="448"/>
  </cols>
  <sheetData>
    <row r="1" spans="1:24" ht="22.2">
      <c r="A1" s="51"/>
      <c r="B1" s="52"/>
      <c r="C1" s="52"/>
      <c r="D1" s="52"/>
      <c r="E1" s="52"/>
      <c r="F1" s="21"/>
      <c r="G1" s="21"/>
      <c r="H1" s="21"/>
      <c r="I1" s="21"/>
      <c r="J1" s="21"/>
      <c r="K1" s="21"/>
      <c r="L1" s="21"/>
      <c r="M1" s="21"/>
      <c r="N1" s="21"/>
      <c r="O1" s="21"/>
      <c r="P1" s="21"/>
      <c r="Q1" s="21"/>
      <c r="R1" s="21"/>
      <c r="S1" s="21"/>
    </row>
    <row r="2" spans="1:24" ht="20.25" customHeight="1">
      <c r="A2" s="27" t="s">
        <v>7</v>
      </c>
      <c r="B2" s="21"/>
      <c r="C2" s="21"/>
      <c r="D2" s="21"/>
      <c r="E2" s="21"/>
      <c r="F2" s="21"/>
      <c r="G2" s="21"/>
      <c r="H2" s="21"/>
      <c r="I2" s="21"/>
      <c r="J2" s="21"/>
      <c r="K2" s="21"/>
      <c r="L2" s="21"/>
      <c r="M2" s="21"/>
      <c r="N2" s="21"/>
      <c r="O2" s="21"/>
      <c r="P2" s="32" t="s">
        <v>274</v>
      </c>
      <c r="Q2" s="615">
        <f>IF(補助金番号=0, "", 補助金番号)</f>
        <v>100</v>
      </c>
      <c r="R2" s="616"/>
      <c r="S2" s="616"/>
    </row>
    <row r="3" spans="1:24" ht="26.25" customHeight="1">
      <c r="A3" s="617" t="s">
        <v>5</v>
      </c>
      <c r="B3" s="617"/>
      <c r="C3" s="617"/>
      <c r="D3" s="617"/>
      <c r="E3" s="617"/>
      <c r="F3" s="617"/>
      <c r="G3" s="617"/>
      <c r="H3" s="617"/>
      <c r="I3" s="617"/>
      <c r="J3" s="617"/>
      <c r="K3" s="617"/>
      <c r="L3" s="617"/>
      <c r="M3" s="617"/>
      <c r="N3" s="617"/>
      <c r="O3" s="617"/>
      <c r="P3" s="288" t="s">
        <v>124</v>
      </c>
      <c r="Q3" s="583" t="str">
        <f>基本情報入力シート!B7</f>
        <v>学校法人都庁学園</v>
      </c>
      <c r="R3" s="632"/>
      <c r="S3" s="632"/>
      <c r="T3" s="632"/>
    </row>
    <row r="4" spans="1:24" ht="24.75" customHeight="1">
      <c r="A4" s="21"/>
      <c r="B4" s="21"/>
      <c r="C4" s="21"/>
      <c r="D4" s="21"/>
      <c r="E4" s="21"/>
      <c r="F4" s="21"/>
      <c r="G4" s="21"/>
      <c r="H4" s="21"/>
      <c r="I4" s="21"/>
      <c r="J4" s="21"/>
      <c r="K4" s="21"/>
      <c r="L4" s="21"/>
      <c r="M4" s="21"/>
      <c r="N4" s="21"/>
      <c r="O4" s="21"/>
      <c r="P4" s="21" t="s">
        <v>6</v>
      </c>
      <c r="Q4" s="21" t="s">
        <v>6</v>
      </c>
      <c r="R4" s="21"/>
      <c r="S4" s="21"/>
    </row>
    <row r="5" spans="1:24" ht="28.5" customHeight="1">
      <c r="A5" s="21"/>
      <c r="B5" s="21"/>
      <c r="C5" s="618" t="s">
        <v>24</v>
      </c>
      <c r="D5" s="620" t="s">
        <v>22</v>
      </c>
      <c r="E5" s="621"/>
      <c r="F5" s="624" t="s">
        <v>4</v>
      </c>
      <c r="G5" s="625"/>
      <c r="H5" s="620" t="s">
        <v>23</v>
      </c>
      <c r="I5" s="621"/>
      <c r="J5" s="628" t="s">
        <v>25</v>
      </c>
      <c r="K5" s="629"/>
      <c r="L5" s="628" t="s">
        <v>26</v>
      </c>
      <c r="M5" s="629"/>
      <c r="N5" s="624" t="s">
        <v>27</v>
      </c>
      <c r="O5" s="625"/>
      <c r="P5" s="636" t="s">
        <v>216</v>
      </c>
      <c r="Q5" s="637"/>
      <c r="R5" s="21"/>
      <c r="S5" s="21"/>
    </row>
    <row r="6" spans="1:24" ht="28.5" customHeight="1">
      <c r="A6" s="21"/>
      <c r="B6" s="21"/>
      <c r="C6" s="619"/>
      <c r="D6" s="622"/>
      <c r="E6" s="623"/>
      <c r="F6" s="626"/>
      <c r="G6" s="627"/>
      <c r="H6" s="622"/>
      <c r="I6" s="623"/>
      <c r="J6" s="630"/>
      <c r="K6" s="631"/>
      <c r="L6" s="630"/>
      <c r="M6" s="631"/>
      <c r="N6" s="626"/>
      <c r="O6" s="627"/>
      <c r="P6" s="638"/>
      <c r="Q6" s="639"/>
      <c r="R6" s="21"/>
      <c r="S6" s="21"/>
      <c r="T6" s="450"/>
      <c r="U6" s="450"/>
      <c r="V6" s="450"/>
      <c r="W6" s="450"/>
      <c r="X6" s="450"/>
    </row>
    <row r="7" spans="1:24" ht="24.75" customHeight="1">
      <c r="A7" s="21"/>
      <c r="B7" s="21"/>
      <c r="C7" s="54" t="s">
        <v>16</v>
      </c>
      <c r="D7" s="640" t="s">
        <v>17</v>
      </c>
      <c r="E7" s="641"/>
      <c r="F7" s="642" t="s">
        <v>15</v>
      </c>
      <c r="G7" s="643"/>
      <c r="H7" s="644" t="s">
        <v>18</v>
      </c>
      <c r="I7" s="645"/>
      <c r="J7" s="640" t="s">
        <v>19</v>
      </c>
      <c r="K7" s="641"/>
      <c r="L7" s="640" t="s">
        <v>20</v>
      </c>
      <c r="M7" s="641"/>
      <c r="N7" s="640" t="s">
        <v>21</v>
      </c>
      <c r="O7" s="641"/>
      <c r="P7" s="642" t="s">
        <v>67</v>
      </c>
      <c r="Q7" s="643"/>
      <c r="R7" s="21"/>
      <c r="S7" s="21"/>
      <c r="T7" s="633"/>
      <c r="U7" s="633"/>
      <c r="V7" s="633"/>
      <c r="W7" s="450"/>
      <c r="X7" s="450"/>
    </row>
    <row r="8" spans="1:24" ht="12" customHeight="1">
      <c r="A8" s="21"/>
      <c r="B8" s="21"/>
      <c r="C8" s="134" t="s">
        <v>0</v>
      </c>
      <c r="D8" s="634" t="s">
        <v>0</v>
      </c>
      <c r="E8" s="635"/>
      <c r="F8" s="634" t="s">
        <v>0</v>
      </c>
      <c r="G8" s="635"/>
      <c r="H8" s="634" t="s">
        <v>0</v>
      </c>
      <c r="I8" s="635"/>
      <c r="J8" s="634" t="s">
        <v>0</v>
      </c>
      <c r="K8" s="635"/>
      <c r="L8" s="634" t="s">
        <v>0</v>
      </c>
      <c r="M8" s="635"/>
      <c r="N8" s="634"/>
      <c r="O8" s="635"/>
      <c r="P8" s="634" t="s">
        <v>0</v>
      </c>
      <c r="Q8" s="635"/>
      <c r="R8" s="21"/>
      <c r="S8" s="21"/>
      <c r="T8" s="633"/>
      <c r="U8" s="633"/>
      <c r="V8" s="633"/>
      <c r="W8" s="450"/>
      <c r="X8" s="450"/>
    </row>
    <row r="9" spans="1:24" ht="36" customHeight="1">
      <c r="A9" s="21"/>
      <c r="B9" s="21"/>
      <c r="C9" s="451">
        <v>150000</v>
      </c>
      <c r="D9" s="657">
        <v>0</v>
      </c>
      <c r="E9" s="658"/>
      <c r="F9" s="659">
        <f>$C$9-$D$9</f>
        <v>150000</v>
      </c>
      <c r="G9" s="660"/>
      <c r="H9" s="657">
        <v>50000</v>
      </c>
      <c r="I9" s="658"/>
      <c r="J9" s="659">
        <f>$N$48</f>
        <v>47550</v>
      </c>
      <c r="K9" s="660"/>
      <c r="L9" s="659">
        <f>MIN(F9,H9,J9)</f>
        <v>47550</v>
      </c>
      <c r="M9" s="660"/>
      <c r="N9" s="661" t="s">
        <v>14</v>
      </c>
      <c r="O9" s="662"/>
      <c r="P9" s="659">
        <f>ROUNDDOWN(L9*2/3,0)</f>
        <v>31700</v>
      </c>
      <c r="Q9" s="660"/>
      <c r="R9" s="21"/>
      <c r="S9" s="21"/>
      <c r="T9" s="633"/>
      <c r="U9" s="633"/>
      <c r="V9" s="633"/>
      <c r="W9" s="450"/>
      <c r="X9" s="450"/>
    </row>
    <row r="10" spans="1:24" ht="18.75" customHeight="1">
      <c r="A10" s="21"/>
      <c r="B10" s="21"/>
      <c r="C10" s="55"/>
      <c r="D10" s="55"/>
      <c r="E10" s="55"/>
      <c r="F10" s="55"/>
      <c r="G10" s="55"/>
      <c r="H10" s="55"/>
      <c r="I10" s="55"/>
      <c r="J10" s="55"/>
      <c r="K10" s="21"/>
      <c r="L10" s="21"/>
      <c r="M10" s="21"/>
      <c r="N10" s="21"/>
      <c r="O10" s="21"/>
      <c r="P10" s="21"/>
      <c r="Q10" s="21"/>
      <c r="R10" s="21"/>
      <c r="S10" s="21"/>
      <c r="T10" s="633"/>
      <c r="U10" s="633"/>
      <c r="V10" s="633"/>
      <c r="W10" s="450"/>
      <c r="X10" s="450"/>
    </row>
    <row r="11" spans="1:24" ht="15.75" customHeight="1">
      <c r="A11" s="21"/>
      <c r="B11" s="21"/>
      <c r="C11" s="55"/>
      <c r="D11" s="55"/>
      <c r="E11" s="55"/>
      <c r="F11" s="55"/>
      <c r="G11" s="55"/>
      <c r="H11" s="55"/>
      <c r="I11" s="55"/>
      <c r="J11" s="55"/>
      <c r="K11" s="21"/>
      <c r="L11" s="21"/>
      <c r="M11" s="21"/>
      <c r="N11" s="21"/>
      <c r="O11" s="21"/>
      <c r="P11" s="21"/>
      <c r="Q11" s="21"/>
      <c r="R11" s="21"/>
      <c r="S11" s="21"/>
      <c r="T11" s="450"/>
      <c r="U11" s="450"/>
      <c r="V11" s="450"/>
      <c r="W11" s="450"/>
      <c r="X11" s="450"/>
    </row>
    <row r="12" spans="1:24" ht="19.5" customHeight="1">
      <c r="A12" s="27" t="s">
        <v>8</v>
      </c>
      <c r="B12" s="21"/>
      <c r="C12" s="55"/>
      <c r="D12" s="55"/>
      <c r="E12" s="55"/>
      <c r="F12" s="55"/>
      <c r="G12" s="55"/>
      <c r="H12" s="55"/>
      <c r="I12" s="55"/>
      <c r="J12" s="55"/>
      <c r="K12" s="21"/>
      <c r="L12" s="21"/>
      <c r="M12" s="21"/>
      <c r="N12" s="21"/>
      <c r="O12" s="21"/>
      <c r="P12" s="21"/>
      <c r="Q12" s="21"/>
      <c r="R12" s="21"/>
      <c r="S12" s="21"/>
      <c r="T12" s="450"/>
      <c r="U12" s="450"/>
      <c r="V12" s="450"/>
      <c r="W12" s="450"/>
      <c r="X12" s="450"/>
    </row>
    <row r="13" spans="1:24" ht="26.25" customHeight="1">
      <c r="A13" s="21"/>
      <c r="B13" s="617" t="s">
        <v>12</v>
      </c>
      <c r="C13" s="617"/>
      <c r="D13" s="617"/>
      <c r="E13" s="617"/>
      <c r="F13" s="617"/>
      <c r="G13" s="617"/>
      <c r="H13" s="617"/>
      <c r="I13" s="617"/>
      <c r="J13" s="617"/>
      <c r="K13" s="617"/>
      <c r="L13" s="617"/>
      <c r="M13" s="617"/>
      <c r="N13" s="617"/>
      <c r="O13" s="617"/>
      <c r="P13" s="617"/>
      <c r="Q13" s="617"/>
      <c r="R13" s="617"/>
      <c r="S13" s="617"/>
      <c r="T13" s="452"/>
      <c r="U13" s="452"/>
      <c r="V13" s="450"/>
      <c r="W13" s="450"/>
      <c r="X13" s="450"/>
    </row>
    <row r="14" spans="1:24" ht="22.2">
      <c r="A14" s="53"/>
      <c r="B14" s="584" t="s">
        <v>68</v>
      </c>
      <c r="C14" s="584"/>
      <c r="D14" s="53"/>
      <c r="E14" s="53"/>
      <c r="F14" s="53"/>
      <c r="G14" s="53"/>
      <c r="H14" s="53"/>
      <c r="I14" s="53"/>
      <c r="J14" s="53"/>
      <c r="K14" s="53"/>
      <c r="L14" s="53"/>
      <c r="M14" s="53"/>
      <c r="N14" s="53"/>
      <c r="O14" s="53"/>
      <c r="P14" s="53"/>
      <c r="Q14" s="53"/>
      <c r="R14" s="53"/>
      <c r="S14" s="53"/>
      <c r="T14" s="453"/>
      <c r="U14" s="453"/>
    </row>
    <row r="15" spans="1:24" ht="21.75" customHeight="1">
      <c r="A15" s="21"/>
      <c r="B15" s="21"/>
      <c r="C15" s="21"/>
      <c r="D15" s="21"/>
      <c r="E15" s="21"/>
      <c r="F15" s="21"/>
      <c r="G15" s="21"/>
      <c r="H15" s="21"/>
      <c r="I15" s="21"/>
      <c r="J15" s="21"/>
      <c r="K15" s="21"/>
      <c r="L15" s="21"/>
      <c r="M15" s="21"/>
      <c r="N15" s="21"/>
      <c r="O15" s="21"/>
      <c r="P15" s="21"/>
      <c r="Q15" s="21"/>
      <c r="R15" s="21"/>
      <c r="S15" s="21"/>
    </row>
    <row r="16" spans="1:24" ht="21.75" customHeight="1">
      <c r="A16" s="21"/>
      <c r="B16" s="56"/>
      <c r="C16" s="57"/>
      <c r="D16" s="646" t="s">
        <v>41</v>
      </c>
      <c r="E16" s="647"/>
      <c r="F16" s="647"/>
      <c r="G16" s="647"/>
      <c r="H16" s="647"/>
      <c r="I16" s="647"/>
      <c r="J16" s="647"/>
      <c r="K16" s="647"/>
      <c r="L16" s="647"/>
      <c r="M16" s="647"/>
      <c r="N16" s="648" t="s">
        <v>70</v>
      </c>
      <c r="O16" s="649"/>
      <c r="P16" s="650"/>
      <c r="Q16" s="21"/>
      <c r="R16" s="21"/>
      <c r="S16" s="21"/>
      <c r="U16" s="454"/>
    </row>
    <row r="17" spans="1:22" ht="21.75" customHeight="1">
      <c r="A17" s="21"/>
      <c r="B17" s="651" t="s">
        <v>69</v>
      </c>
      <c r="C17" s="578"/>
      <c r="D17" s="646" t="s">
        <v>11</v>
      </c>
      <c r="E17" s="647"/>
      <c r="F17" s="647"/>
      <c r="G17" s="656"/>
      <c r="H17" s="646" t="s">
        <v>3</v>
      </c>
      <c r="I17" s="647"/>
      <c r="J17" s="647"/>
      <c r="K17" s="647"/>
      <c r="L17" s="647"/>
      <c r="M17" s="647"/>
      <c r="N17" s="651"/>
      <c r="O17" s="578"/>
      <c r="P17" s="652"/>
      <c r="Q17" s="94"/>
      <c r="R17" s="21"/>
      <c r="S17" s="21"/>
      <c r="U17" s="455"/>
    </row>
    <row r="18" spans="1:22" ht="21.75" customHeight="1">
      <c r="A18" s="21"/>
      <c r="B18" s="58"/>
      <c r="C18" s="21"/>
      <c r="D18" s="648" t="s">
        <v>42</v>
      </c>
      <c r="E18" s="650"/>
      <c r="F18" s="648" t="s">
        <v>44</v>
      </c>
      <c r="G18" s="650"/>
      <c r="H18" s="648" t="s">
        <v>45</v>
      </c>
      <c r="I18" s="650"/>
      <c r="J18" s="648" t="s">
        <v>42</v>
      </c>
      <c r="K18" s="650"/>
      <c r="L18" s="624" t="s">
        <v>40</v>
      </c>
      <c r="M18" s="663"/>
      <c r="N18" s="651"/>
      <c r="O18" s="578"/>
      <c r="P18" s="652"/>
      <c r="Q18" s="456" t="s">
        <v>114</v>
      </c>
      <c r="R18" s="24"/>
      <c r="S18" s="21"/>
      <c r="T18" s="455"/>
      <c r="U18" s="455"/>
    </row>
    <row r="19" spans="1:22" ht="21.75" customHeight="1">
      <c r="A19" s="21"/>
      <c r="B19" s="60"/>
      <c r="C19" s="61"/>
      <c r="D19" s="651" t="s">
        <v>43</v>
      </c>
      <c r="E19" s="652"/>
      <c r="F19" s="653" t="s">
        <v>43</v>
      </c>
      <c r="G19" s="655"/>
      <c r="H19" s="653" t="s">
        <v>46</v>
      </c>
      <c r="I19" s="655"/>
      <c r="J19" s="653" t="s">
        <v>43</v>
      </c>
      <c r="K19" s="655"/>
      <c r="L19" s="60"/>
      <c r="M19" s="62" t="s">
        <v>47</v>
      </c>
      <c r="N19" s="653"/>
      <c r="O19" s="654"/>
      <c r="P19" s="655"/>
      <c r="Q19" s="457" t="s">
        <v>111</v>
      </c>
      <c r="R19" s="64"/>
      <c r="S19" s="21"/>
      <c r="T19" s="458"/>
      <c r="U19" s="458"/>
    </row>
    <row r="20" spans="1:22" ht="21.75" customHeight="1">
      <c r="A20" s="21"/>
      <c r="B20" s="624" t="s">
        <v>9</v>
      </c>
      <c r="C20" s="663"/>
      <c r="D20" s="65"/>
      <c r="E20" s="66" t="s">
        <v>0</v>
      </c>
      <c r="F20" s="21"/>
      <c r="G20" s="66" t="s">
        <v>0</v>
      </c>
      <c r="H20" s="56"/>
      <c r="I20" s="66" t="s">
        <v>0</v>
      </c>
      <c r="J20" s="65"/>
      <c r="K20" s="66" t="s">
        <v>0</v>
      </c>
      <c r="L20" s="65"/>
      <c r="M20" s="67" t="s">
        <v>0</v>
      </c>
      <c r="N20" s="666" t="s">
        <v>6</v>
      </c>
      <c r="O20" s="667"/>
      <c r="P20" s="668"/>
      <c r="Q20" s="457" t="s">
        <v>112</v>
      </c>
      <c r="R20" s="68"/>
      <c r="S20" s="21"/>
      <c r="T20" s="459"/>
      <c r="U20" s="459"/>
    </row>
    <row r="21" spans="1:22" ht="21.75" customHeight="1" thickBot="1">
      <c r="A21" s="21"/>
      <c r="B21" s="664"/>
      <c r="C21" s="665"/>
      <c r="D21" s="69"/>
      <c r="E21" s="70">
        <v>97</v>
      </c>
      <c r="F21" s="71"/>
      <c r="G21" s="70">
        <v>125</v>
      </c>
      <c r="H21" s="460"/>
      <c r="I21" s="70">
        <v>454</v>
      </c>
      <c r="J21" s="69"/>
      <c r="K21" s="70">
        <v>478</v>
      </c>
      <c r="L21" s="69"/>
      <c r="M21" s="259">
        <v>506</v>
      </c>
      <c r="N21" s="669"/>
      <c r="O21" s="670"/>
      <c r="P21" s="671"/>
      <c r="Q21" s="258" t="s">
        <v>113</v>
      </c>
      <c r="R21" s="77"/>
      <c r="S21" s="21"/>
    </row>
    <row r="22" spans="1:22" ht="46.2" customHeight="1" thickBot="1">
      <c r="A22" s="21"/>
      <c r="B22" s="675" t="s">
        <v>10</v>
      </c>
      <c r="C22" s="676"/>
      <c r="D22" s="677">
        <f>SUM(D23:E46)</f>
        <v>0</v>
      </c>
      <c r="E22" s="677"/>
      <c r="F22" s="677">
        <f>SUM(F23:G46)</f>
        <v>0</v>
      </c>
      <c r="G22" s="677"/>
      <c r="H22" s="677">
        <f>SUM(H23:I46)</f>
        <v>10</v>
      </c>
      <c r="I22" s="677"/>
      <c r="J22" s="677">
        <f>SUM(J23:K46)</f>
        <v>0</v>
      </c>
      <c r="K22" s="677"/>
      <c r="L22" s="677">
        <f>SUM(L23:M46)</f>
        <v>85</v>
      </c>
      <c r="M22" s="677"/>
      <c r="N22" s="670"/>
      <c r="O22" s="670"/>
      <c r="P22" s="671"/>
      <c r="Q22" s="78"/>
      <c r="R22" s="78"/>
      <c r="S22" s="21"/>
    </row>
    <row r="23" spans="1:22" ht="30.75" customHeight="1">
      <c r="A23" s="21"/>
      <c r="B23" s="79"/>
      <c r="C23" s="461" t="s">
        <v>440</v>
      </c>
      <c r="D23" s="678"/>
      <c r="E23" s="679"/>
      <c r="F23" s="678"/>
      <c r="G23" s="679"/>
      <c r="H23" s="678"/>
      <c r="I23" s="679"/>
      <c r="J23" s="678"/>
      <c r="K23" s="679"/>
      <c r="L23" s="678">
        <v>50</v>
      </c>
      <c r="M23" s="679"/>
      <c r="N23" s="669"/>
      <c r="O23" s="670"/>
      <c r="P23" s="671"/>
      <c r="Q23" s="80"/>
      <c r="R23" s="80"/>
      <c r="S23" s="21"/>
      <c r="T23" s="682"/>
      <c r="U23" s="682"/>
      <c r="V23" s="682"/>
    </row>
    <row r="24" spans="1:22" ht="30.75" customHeight="1">
      <c r="A24" s="21"/>
      <c r="B24" s="81" t="s">
        <v>339</v>
      </c>
      <c r="C24" s="462" t="s">
        <v>441</v>
      </c>
      <c r="D24" s="680"/>
      <c r="E24" s="681"/>
      <c r="F24" s="680"/>
      <c r="G24" s="681"/>
      <c r="H24" s="680"/>
      <c r="I24" s="681"/>
      <c r="J24" s="680"/>
      <c r="K24" s="681"/>
      <c r="L24" s="680">
        <v>5</v>
      </c>
      <c r="M24" s="681"/>
      <c r="N24" s="669"/>
      <c r="O24" s="670"/>
      <c r="P24" s="671"/>
      <c r="Q24" s="80"/>
      <c r="R24" s="80"/>
      <c r="S24" s="21"/>
      <c r="T24" s="682"/>
      <c r="U24" s="682"/>
      <c r="V24" s="682"/>
    </row>
    <row r="25" spans="1:22" ht="30.75" customHeight="1">
      <c r="A25" s="21"/>
      <c r="B25" s="82" t="s">
        <v>340</v>
      </c>
      <c r="C25" s="463" t="s">
        <v>442</v>
      </c>
      <c r="D25" s="680"/>
      <c r="E25" s="681"/>
      <c r="F25" s="680"/>
      <c r="G25" s="681"/>
      <c r="H25" s="680">
        <v>10</v>
      </c>
      <c r="I25" s="681"/>
      <c r="J25" s="680"/>
      <c r="K25" s="681"/>
      <c r="L25" s="680">
        <v>30</v>
      </c>
      <c r="M25" s="681"/>
      <c r="N25" s="669"/>
      <c r="O25" s="670"/>
      <c r="P25" s="671"/>
      <c r="Q25" s="80"/>
      <c r="R25" s="80"/>
      <c r="S25" s="21"/>
    </row>
    <row r="26" spans="1:22" ht="30.75" customHeight="1">
      <c r="A26" s="21"/>
      <c r="B26" s="82" t="s">
        <v>341</v>
      </c>
      <c r="C26" s="463"/>
      <c r="D26" s="680"/>
      <c r="E26" s="681"/>
      <c r="F26" s="680"/>
      <c r="G26" s="681"/>
      <c r="H26" s="680"/>
      <c r="I26" s="681"/>
      <c r="J26" s="680"/>
      <c r="K26" s="681"/>
      <c r="L26" s="680"/>
      <c r="M26" s="681"/>
      <c r="N26" s="669"/>
      <c r="O26" s="670"/>
      <c r="P26" s="671"/>
      <c r="Q26" s="80"/>
      <c r="R26" s="80"/>
      <c r="S26" s="21"/>
    </row>
    <row r="27" spans="1:22" ht="30.75" customHeight="1">
      <c r="A27" s="21"/>
      <c r="B27" s="82" t="s">
        <v>342</v>
      </c>
      <c r="C27" s="463"/>
      <c r="D27" s="680"/>
      <c r="E27" s="681"/>
      <c r="F27" s="680"/>
      <c r="G27" s="681"/>
      <c r="H27" s="680"/>
      <c r="I27" s="681"/>
      <c r="J27" s="680"/>
      <c r="K27" s="681"/>
      <c r="L27" s="680"/>
      <c r="M27" s="681"/>
      <c r="N27" s="669"/>
      <c r="O27" s="670"/>
      <c r="P27" s="671"/>
      <c r="Q27" s="80"/>
      <c r="R27" s="80"/>
      <c r="S27" s="21"/>
    </row>
    <row r="28" spans="1:22" ht="30.75" customHeight="1">
      <c r="A28" s="21"/>
      <c r="B28" s="82" t="s">
        <v>1</v>
      </c>
      <c r="C28" s="463"/>
      <c r="D28" s="680"/>
      <c r="E28" s="681"/>
      <c r="F28" s="680"/>
      <c r="G28" s="681"/>
      <c r="H28" s="680"/>
      <c r="I28" s="681"/>
      <c r="J28" s="680"/>
      <c r="K28" s="681"/>
      <c r="L28" s="680"/>
      <c r="M28" s="681"/>
      <c r="N28" s="669"/>
      <c r="O28" s="670"/>
      <c r="P28" s="671"/>
      <c r="Q28" s="80"/>
      <c r="R28" s="80"/>
      <c r="S28" s="21"/>
    </row>
    <row r="29" spans="1:22" ht="30.75" customHeight="1">
      <c r="A29" s="21"/>
      <c r="B29" s="81" t="s">
        <v>2</v>
      </c>
      <c r="C29" s="463"/>
      <c r="D29" s="680"/>
      <c r="E29" s="681"/>
      <c r="F29" s="680"/>
      <c r="G29" s="681"/>
      <c r="H29" s="680"/>
      <c r="I29" s="681"/>
      <c r="J29" s="680"/>
      <c r="K29" s="681"/>
      <c r="L29" s="680"/>
      <c r="M29" s="681"/>
      <c r="N29" s="669"/>
      <c r="O29" s="670"/>
      <c r="P29" s="671"/>
      <c r="Q29" s="80"/>
      <c r="R29" s="80"/>
      <c r="S29" s="21"/>
    </row>
    <row r="30" spans="1:22" ht="30.75" customHeight="1">
      <c r="A30" s="21"/>
      <c r="B30" s="81" t="s">
        <v>355</v>
      </c>
      <c r="C30" s="464"/>
      <c r="D30" s="683"/>
      <c r="E30" s="684"/>
      <c r="F30" s="683"/>
      <c r="G30" s="684"/>
      <c r="H30" s="680"/>
      <c r="I30" s="685"/>
      <c r="J30" s="680"/>
      <c r="K30" s="685"/>
      <c r="L30" s="680"/>
      <c r="M30" s="685"/>
      <c r="N30" s="669"/>
      <c r="O30" s="670"/>
      <c r="P30" s="671"/>
      <c r="Q30" s="80"/>
      <c r="R30" s="80"/>
      <c r="S30" s="21"/>
    </row>
    <row r="31" spans="1:22" ht="30.75" customHeight="1">
      <c r="A31" s="21"/>
      <c r="B31" s="81"/>
      <c r="C31" s="464"/>
      <c r="D31" s="683"/>
      <c r="E31" s="684"/>
      <c r="F31" s="683"/>
      <c r="G31" s="684"/>
      <c r="H31" s="680"/>
      <c r="I31" s="685"/>
      <c r="J31" s="680"/>
      <c r="K31" s="685"/>
      <c r="L31" s="680"/>
      <c r="M31" s="685"/>
      <c r="N31" s="669"/>
      <c r="O31" s="670"/>
      <c r="P31" s="671"/>
      <c r="Q31" s="80"/>
      <c r="R31" s="80"/>
      <c r="S31" s="21"/>
    </row>
    <row r="32" spans="1:22" ht="30.75" customHeight="1">
      <c r="A32" s="21"/>
      <c r="B32" s="403"/>
      <c r="C32" s="465"/>
      <c r="D32" s="686"/>
      <c r="E32" s="687"/>
      <c r="F32" s="686"/>
      <c r="G32" s="687"/>
      <c r="H32" s="688"/>
      <c r="I32" s="689"/>
      <c r="J32" s="688"/>
      <c r="K32" s="689"/>
      <c r="L32" s="688"/>
      <c r="M32" s="689"/>
      <c r="N32" s="672"/>
      <c r="O32" s="673"/>
      <c r="P32" s="674"/>
      <c r="Q32" s="255"/>
      <c r="R32" s="80"/>
      <c r="S32" s="21"/>
    </row>
    <row r="33" spans="1:20" ht="30.75" customHeight="1">
      <c r="A33" s="21"/>
      <c r="B33" s="58"/>
      <c r="C33" s="466"/>
      <c r="D33" s="653" t="s">
        <v>41</v>
      </c>
      <c r="E33" s="654"/>
      <c r="F33" s="654"/>
      <c r="G33" s="654"/>
      <c r="H33" s="654"/>
      <c r="I33" s="654"/>
      <c r="J33" s="654"/>
      <c r="K33" s="654"/>
      <c r="L33" s="654"/>
      <c r="M33" s="654"/>
      <c r="N33" s="651" t="s">
        <v>70</v>
      </c>
      <c r="O33" s="578"/>
      <c r="P33" s="652"/>
      <c r="Q33" s="21" t="s">
        <v>114</v>
      </c>
      <c r="R33" s="21"/>
      <c r="S33" s="21"/>
    </row>
    <row r="34" spans="1:20" ht="30.75" customHeight="1">
      <c r="A34" s="21"/>
      <c r="B34" s="651" t="s">
        <v>69</v>
      </c>
      <c r="C34" s="578"/>
      <c r="D34" s="646" t="s">
        <v>11</v>
      </c>
      <c r="E34" s="647"/>
      <c r="F34" s="647"/>
      <c r="G34" s="656"/>
      <c r="H34" s="646" t="s">
        <v>3</v>
      </c>
      <c r="I34" s="647"/>
      <c r="J34" s="647"/>
      <c r="K34" s="647"/>
      <c r="L34" s="647"/>
      <c r="M34" s="647"/>
      <c r="N34" s="651"/>
      <c r="O34" s="578"/>
      <c r="P34" s="652"/>
      <c r="Q34" s="21" t="s">
        <v>111</v>
      </c>
      <c r="R34" s="21"/>
      <c r="S34" s="21"/>
    </row>
    <row r="35" spans="1:20" ht="30.75" customHeight="1">
      <c r="A35" s="21"/>
      <c r="B35" s="58"/>
      <c r="C35" s="21"/>
      <c r="D35" s="648" t="s">
        <v>42</v>
      </c>
      <c r="E35" s="650"/>
      <c r="F35" s="648" t="s">
        <v>44</v>
      </c>
      <c r="G35" s="650"/>
      <c r="H35" s="648" t="s">
        <v>45</v>
      </c>
      <c r="I35" s="650"/>
      <c r="J35" s="648" t="s">
        <v>42</v>
      </c>
      <c r="K35" s="650"/>
      <c r="L35" s="624" t="s">
        <v>40</v>
      </c>
      <c r="M35" s="663"/>
      <c r="N35" s="651"/>
      <c r="O35" s="578"/>
      <c r="P35" s="652"/>
      <c r="Q35" s="288" t="s">
        <v>112</v>
      </c>
      <c r="R35" s="24"/>
      <c r="S35" s="21"/>
    </row>
    <row r="36" spans="1:20" ht="30.75" customHeight="1">
      <c r="A36" s="21"/>
      <c r="B36" s="60"/>
      <c r="C36" s="61"/>
      <c r="D36" s="653" t="s">
        <v>43</v>
      </c>
      <c r="E36" s="655"/>
      <c r="F36" s="653" t="s">
        <v>43</v>
      </c>
      <c r="G36" s="655"/>
      <c r="H36" s="653" t="s">
        <v>46</v>
      </c>
      <c r="I36" s="655"/>
      <c r="J36" s="653" t="s">
        <v>43</v>
      </c>
      <c r="K36" s="655"/>
      <c r="L36" s="60"/>
      <c r="M36" s="62" t="s">
        <v>47</v>
      </c>
      <c r="N36" s="653"/>
      <c r="O36" s="654"/>
      <c r="P36" s="655"/>
      <c r="Q36" s="467" t="s">
        <v>113</v>
      </c>
      <c r="R36" s="64"/>
      <c r="S36" s="21"/>
    </row>
    <row r="37" spans="1:20" ht="30.6" customHeight="1">
      <c r="A37" s="21"/>
      <c r="B37" s="81"/>
      <c r="C37" s="464"/>
      <c r="D37" s="690"/>
      <c r="E37" s="691"/>
      <c r="F37" s="690"/>
      <c r="G37" s="691"/>
      <c r="H37" s="690"/>
      <c r="I37" s="691"/>
      <c r="J37" s="690"/>
      <c r="K37" s="691"/>
      <c r="L37" s="690"/>
      <c r="M37" s="691"/>
      <c r="N37" s="692"/>
      <c r="O37" s="693"/>
      <c r="P37" s="694"/>
      <c r="Q37" s="80"/>
      <c r="R37" s="80"/>
      <c r="S37" s="21"/>
    </row>
    <row r="38" spans="1:20" ht="30.6" customHeight="1">
      <c r="A38" s="21"/>
      <c r="B38" s="81" t="s">
        <v>339</v>
      </c>
      <c r="C38" s="464"/>
      <c r="D38" s="680"/>
      <c r="E38" s="685"/>
      <c r="F38" s="680"/>
      <c r="G38" s="685"/>
      <c r="H38" s="680"/>
      <c r="I38" s="685"/>
      <c r="J38" s="680"/>
      <c r="K38" s="685"/>
      <c r="L38" s="680"/>
      <c r="M38" s="685"/>
      <c r="N38" s="695"/>
      <c r="O38" s="693"/>
      <c r="P38" s="694"/>
      <c r="Q38" s="80"/>
      <c r="R38" s="80"/>
      <c r="S38" s="21"/>
    </row>
    <row r="39" spans="1:20" ht="30.6" customHeight="1">
      <c r="A39" s="21"/>
      <c r="B39" s="82" t="s">
        <v>340</v>
      </c>
      <c r="C39" s="464"/>
      <c r="D39" s="680"/>
      <c r="E39" s="685"/>
      <c r="F39" s="680"/>
      <c r="G39" s="685"/>
      <c r="H39" s="680"/>
      <c r="I39" s="685"/>
      <c r="J39" s="680"/>
      <c r="K39" s="685"/>
      <c r="L39" s="680"/>
      <c r="M39" s="685"/>
      <c r="N39" s="695"/>
      <c r="O39" s="693"/>
      <c r="P39" s="694"/>
      <c r="Q39" s="80"/>
      <c r="R39" s="80"/>
      <c r="S39" s="21"/>
    </row>
    <row r="40" spans="1:20" ht="30.6" customHeight="1">
      <c r="A40" s="21"/>
      <c r="B40" s="82" t="s">
        <v>341</v>
      </c>
      <c r="C40" s="464"/>
      <c r="D40" s="680"/>
      <c r="E40" s="685"/>
      <c r="F40" s="680"/>
      <c r="G40" s="685"/>
      <c r="H40" s="680"/>
      <c r="I40" s="685"/>
      <c r="J40" s="680"/>
      <c r="K40" s="685"/>
      <c r="L40" s="680"/>
      <c r="M40" s="685"/>
      <c r="N40" s="695"/>
      <c r="O40" s="693"/>
      <c r="P40" s="694"/>
      <c r="Q40" s="80"/>
      <c r="R40" s="80"/>
      <c r="S40" s="21"/>
    </row>
    <row r="41" spans="1:20" ht="30.6" customHeight="1">
      <c r="A41" s="21"/>
      <c r="B41" s="82" t="s">
        <v>342</v>
      </c>
      <c r="C41" s="464"/>
      <c r="D41" s="680"/>
      <c r="E41" s="685"/>
      <c r="F41" s="680"/>
      <c r="G41" s="685"/>
      <c r="H41" s="680"/>
      <c r="I41" s="685"/>
      <c r="J41" s="680"/>
      <c r="K41" s="685"/>
      <c r="L41" s="680"/>
      <c r="M41" s="685"/>
      <c r="N41" s="695"/>
      <c r="O41" s="693"/>
      <c r="P41" s="694"/>
      <c r="Q41" s="80"/>
      <c r="R41" s="80"/>
      <c r="S41" s="21"/>
    </row>
    <row r="42" spans="1:20" ht="30.6" customHeight="1">
      <c r="A42" s="21"/>
      <c r="B42" s="82" t="s">
        <v>1</v>
      </c>
      <c r="C42" s="464"/>
      <c r="D42" s="680"/>
      <c r="E42" s="685"/>
      <c r="F42" s="680"/>
      <c r="G42" s="685"/>
      <c r="H42" s="680"/>
      <c r="I42" s="685"/>
      <c r="J42" s="680"/>
      <c r="K42" s="685"/>
      <c r="L42" s="680"/>
      <c r="M42" s="685"/>
      <c r="N42" s="695"/>
      <c r="O42" s="693"/>
      <c r="P42" s="694"/>
      <c r="Q42" s="80"/>
      <c r="R42" s="80"/>
      <c r="S42" s="21"/>
    </row>
    <row r="43" spans="1:20" ht="30.6" customHeight="1">
      <c r="A43" s="21"/>
      <c r="B43" s="81" t="s">
        <v>2</v>
      </c>
      <c r="C43" s="464"/>
      <c r="D43" s="680"/>
      <c r="E43" s="685"/>
      <c r="F43" s="680"/>
      <c r="G43" s="685"/>
      <c r="H43" s="680"/>
      <c r="I43" s="685"/>
      <c r="J43" s="680"/>
      <c r="K43" s="685"/>
      <c r="L43" s="680"/>
      <c r="M43" s="685"/>
      <c r="N43" s="695"/>
      <c r="O43" s="693"/>
      <c r="P43" s="694"/>
      <c r="Q43" s="80"/>
      <c r="R43" s="80"/>
      <c r="S43" s="21"/>
    </row>
    <row r="44" spans="1:20" ht="30.6" customHeight="1">
      <c r="A44" s="21"/>
      <c r="B44" s="81" t="s">
        <v>356</v>
      </c>
      <c r="C44" s="464"/>
      <c r="D44" s="680"/>
      <c r="E44" s="685"/>
      <c r="F44" s="680"/>
      <c r="G44" s="685"/>
      <c r="H44" s="680"/>
      <c r="I44" s="685"/>
      <c r="J44" s="680"/>
      <c r="K44" s="685"/>
      <c r="L44" s="680"/>
      <c r="M44" s="685"/>
      <c r="N44" s="695"/>
      <c r="O44" s="693"/>
      <c r="P44" s="694"/>
      <c r="Q44" s="80"/>
      <c r="R44" s="80"/>
      <c r="S44" s="21"/>
      <c r="T44" s="469"/>
    </row>
    <row r="45" spans="1:20" ht="30.6" customHeight="1">
      <c r="A45" s="21"/>
      <c r="B45" s="81"/>
      <c r="C45" s="464"/>
      <c r="D45" s="680"/>
      <c r="E45" s="685"/>
      <c r="F45" s="680"/>
      <c r="G45" s="685"/>
      <c r="H45" s="680"/>
      <c r="I45" s="685"/>
      <c r="J45" s="680"/>
      <c r="K45" s="685"/>
      <c r="L45" s="680"/>
      <c r="M45" s="685"/>
      <c r="N45" s="695"/>
      <c r="O45" s="693"/>
      <c r="P45" s="694"/>
      <c r="Q45" s="80"/>
      <c r="R45" s="80"/>
      <c r="S45" s="21"/>
      <c r="T45" s="469"/>
    </row>
    <row r="46" spans="1:20" ht="30.6" customHeight="1">
      <c r="A46" s="21"/>
      <c r="B46" s="83"/>
      <c r="C46" s="465"/>
      <c r="D46" s="688"/>
      <c r="E46" s="689"/>
      <c r="F46" s="688"/>
      <c r="G46" s="689"/>
      <c r="H46" s="688"/>
      <c r="I46" s="689"/>
      <c r="J46" s="688"/>
      <c r="K46" s="689"/>
      <c r="L46" s="688"/>
      <c r="M46" s="689"/>
      <c r="N46" s="695"/>
      <c r="O46" s="693"/>
      <c r="P46" s="694"/>
      <c r="Q46" s="80"/>
      <c r="R46" s="80"/>
      <c r="S46" s="21"/>
    </row>
    <row r="47" spans="1:20" ht="28.2" customHeight="1" thickBot="1">
      <c r="A47" s="21"/>
      <c r="B47" s="56"/>
      <c r="C47" s="84"/>
      <c r="D47" s="704"/>
      <c r="E47" s="705"/>
      <c r="F47" s="704"/>
      <c r="G47" s="705"/>
      <c r="H47" s="704"/>
      <c r="I47" s="705"/>
      <c r="J47" s="704"/>
      <c r="K47" s="705"/>
      <c r="L47" s="706"/>
      <c r="M47" s="707"/>
      <c r="N47" s="85"/>
      <c r="O47" s="86"/>
      <c r="P47" s="87" t="s">
        <v>0</v>
      </c>
      <c r="Q47" s="21"/>
      <c r="R47" s="21"/>
      <c r="S47" s="21"/>
    </row>
    <row r="48" spans="1:20" ht="58.2" customHeight="1" thickBot="1">
      <c r="A48" s="21"/>
      <c r="B48" s="664" t="s">
        <v>28</v>
      </c>
      <c r="C48" s="665"/>
      <c r="D48" s="696">
        <f>SUM(E21*D22)</f>
        <v>0</v>
      </c>
      <c r="E48" s="697"/>
      <c r="F48" s="696">
        <f>SUM(G21*F22)</f>
        <v>0</v>
      </c>
      <c r="G48" s="697"/>
      <c r="H48" s="696">
        <f>SUM(I21*H22)</f>
        <v>4540</v>
      </c>
      <c r="I48" s="697"/>
      <c r="J48" s="696">
        <f>SUM(K21*J22)</f>
        <v>0</v>
      </c>
      <c r="K48" s="697"/>
      <c r="L48" s="696">
        <f>SUM(M21*L22)</f>
        <v>43010</v>
      </c>
      <c r="M48" s="708"/>
      <c r="N48" s="698">
        <f>SUM(D48:M48)</f>
        <v>47550</v>
      </c>
      <c r="O48" s="699"/>
      <c r="P48" s="700"/>
      <c r="Q48" s="584"/>
      <c r="R48" s="584"/>
      <c r="S48" s="584"/>
    </row>
    <row r="49" spans="1:20" ht="26.4">
      <c r="A49" s="21"/>
      <c r="B49" s="449"/>
      <c r="C49" s="449"/>
      <c r="D49" s="256"/>
      <c r="E49" s="256"/>
      <c r="F49" s="256"/>
      <c r="G49" s="256"/>
      <c r="H49" s="256"/>
      <c r="I49" s="256"/>
      <c r="J49" s="256"/>
      <c r="K49" s="256"/>
      <c r="L49" s="256"/>
      <c r="M49" s="256"/>
      <c r="N49" s="257"/>
      <c r="O49" s="257"/>
      <c r="P49" s="257"/>
      <c r="Q49" s="288"/>
      <c r="R49" s="288"/>
      <c r="S49" s="288"/>
    </row>
    <row r="50" spans="1:20" ht="18">
      <c r="A50" s="21"/>
      <c r="B50" s="21" t="s">
        <v>48</v>
      </c>
      <c r="C50" s="21"/>
      <c r="D50" s="21"/>
      <c r="E50" s="21"/>
      <c r="F50" s="21"/>
      <c r="G50" s="21"/>
      <c r="H50" s="21"/>
      <c r="I50" s="21"/>
      <c r="J50" s="21"/>
      <c r="K50" s="21"/>
      <c r="L50" s="21"/>
      <c r="M50" s="21"/>
      <c r="N50" s="21"/>
      <c r="O50" s="21"/>
      <c r="P50" s="339" t="s">
        <v>274</v>
      </c>
      <c r="Q50" s="578">
        <f>IF(補助金番号=0, "", 補助金番号)</f>
        <v>100</v>
      </c>
      <c r="R50" s="701"/>
      <c r="S50" s="701"/>
    </row>
    <row r="51" spans="1:20" ht="18">
      <c r="A51" s="21" t="s">
        <v>130</v>
      </c>
      <c r="B51" s="21" t="s">
        <v>131</v>
      </c>
      <c r="C51" s="21"/>
      <c r="D51" s="88"/>
      <c r="E51" s="88"/>
      <c r="F51" s="21"/>
      <c r="G51" s="21"/>
      <c r="H51" s="21"/>
      <c r="I51" s="21"/>
      <c r="J51" s="21"/>
      <c r="K51" s="21"/>
      <c r="L51" s="21"/>
      <c r="M51" s="21"/>
      <c r="N51" s="21"/>
      <c r="O51" s="21"/>
      <c r="P51" s="339" t="s">
        <v>124</v>
      </c>
      <c r="Q51" s="702" t="str">
        <f>基本情報入力シート!B7</f>
        <v>学校法人都庁学園</v>
      </c>
      <c r="R51" s="703"/>
      <c r="S51" s="703"/>
      <c r="T51" s="703"/>
    </row>
  </sheetData>
  <sheetProtection algorithmName="SHA-512" hashValue="ypUU8IQyNFgfpj3R9GV6mItuMA0QIPvbqnwtBBX0OqABtJYu8k7R3L7AjOUnqYirKgx7Go7nAFP+VOiiDEiFxw==" saltValue="K6mlZy3WZr01JXqn/MFZyA==" spinCount="100000" sheet="1" objects="1" scenarios="1"/>
  <mergeCells count="189">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 ref="D40:E40"/>
    <mergeCell ref="F40:G40"/>
    <mergeCell ref="H40:I40"/>
    <mergeCell ref="N48:P48"/>
    <mergeCell ref="Q48:S48"/>
    <mergeCell ref="Q50:S50"/>
    <mergeCell ref="D41:E41"/>
    <mergeCell ref="J42:K42"/>
    <mergeCell ref="J40:K40"/>
    <mergeCell ref="L40:M40"/>
    <mergeCell ref="B48:C48"/>
    <mergeCell ref="D48:E48"/>
    <mergeCell ref="F48:G48"/>
    <mergeCell ref="H48:I48"/>
    <mergeCell ref="J48:K48"/>
    <mergeCell ref="D45:E45"/>
    <mergeCell ref="F45:G45"/>
    <mergeCell ref="H45:I45"/>
    <mergeCell ref="J45:K45"/>
    <mergeCell ref="D46:E46"/>
    <mergeCell ref="F46:G46"/>
    <mergeCell ref="H46:I46"/>
    <mergeCell ref="J46:K46"/>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D30:E30"/>
    <mergeCell ref="F30:G30"/>
    <mergeCell ref="H30:I30"/>
    <mergeCell ref="J30:K30"/>
    <mergeCell ref="L30:M30"/>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Q2:S2"/>
    <mergeCell ref="A3:O3"/>
    <mergeCell ref="C5:C6"/>
    <mergeCell ref="D5:E6"/>
    <mergeCell ref="F5:G6"/>
    <mergeCell ref="H5:I6"/>
    <mergeCell ref="J5:K6"/>
    <mergeCell ref="L5:M6"/>
    <mergeCell ref="N5:O6"/>
    <mergeCell ref="Q3:T3"/>
  </mergeCells>
  <phoneticPr fontId="3"/>
  <dataValidations xWindow="118" yWindow="598" count="15">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D37:M37 D23:M23"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 allowBlank="1" showInputMessage="1" showErrorMessage="1" prompt="対象施設ごとに1行ずつ入力してください。" sqref="C24" xr:uid="{43F8A7B4-E703-4F23-B995-9F29590BF009}"/>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Normal="100" zoomScaleSheetLayoutView="100" workbookViewId="0">
      <pane ySplit="2" topLeftCell="A3" activePane="bottomLeft" state="frozen"/>
      <selection activeCell="H40" sqref="H40"/>
      <selection pane="bottomLeft" activeCell="C8" sqref="C8:H8"/>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470"/>
      <c r="B1" s="471"/>
      <c r="C1" s="17"/>
      <c r="D1" s="17"/>
      <c r="E1" s="17"/>
    </row>
    <row r="2" spans="1:10" ht="14.4">
      <c r="A2" s="472"/>
      <c r="B2" s="473"/>
      <c r="C2" s="473"/>
      <c r="D2" s="293"/>
      <c r="E2" s="293"/>
    </row>
    <row r="3" spans="1:10" ht="18">
      <c r="A3" s="21" t="s">
        <v>29</v>
      </c>
      <c r="B3" s="21"/>
      <c r="C3" s="21"/>
      <c r="D3" s="21"/>
      <c r="E3" s="21"/>
      <c r="F3" s="21"/>
      <c r="G3" s="21"/>
      <c r="H3" s="21"/>
    </row>
    <row r="4" spans="1:10" ht="28.8">
      <c r="A4" s="733" t="s">
        <v>357</v>
      </c>
      <c r="B4" s="733"/>
      <c r="C4" s="733"/>
      <c r="D4" s="733"/>
      <c r="E4" s="733"/>
      <c r="F4" s="733"/>
      <c r="G4" s="733"/>
      <c r="H4" s="733"/>
      <c r="I4" s="474"/>
    </row>
    <row r="5" spans="1:10" ht="25.5" customHeight="1">
      <c r="A5" s="21"/>
      <c r="B5" s="21"/>
      <c r="C5" s="21"/>
      <c r="D5" s="21"/>
      <c r="E5" s="21"/>
      <c r="F5" s="21"/>
      <c r="G5" s="21"/>
      <c r="H5" s="21"/>
      <c r="I5" s="1"/>
    </row>
    <row r="6" spans="1:10" ht="24.75" customHeight="1">
      <c r="A6" s="27" t="s">
        <v>30</v>
      </c>
      <c r="B6" s="21"/>
      <c r="C6" s="21"/>
      <c r="D6" s="21"/>
      <c r="E6" s="21"/>
      <c r="F6" s="21"/>
      <c r="G6" s="21"/>
      <c r="H6" s="21"/>
      <c r="I6" s="475"/>
    </row>
    <row r="7" spans="1:10" ht="13.5" customHeight="1">
      <c r="A7" s="21"/>
      <c r="B7" s="21"/>
      <c r="C7" s="21"/>
      <c r="D7" s="21"/>
      <c r="E7" s="21"/>
      <c r="F7" s="21"/>
      <c r="G7" s="21"/>
      <c r="H7" s="21"/>
      <c r="I7" s="475"/>
    </row>
    <row r="8" spans="1:10" ht="24.75" customHeight="1">
      <c r="A8" s="21"/>
      <c r="B8" s="476" t="s">
        <v>31</v>
      </c>
      <c r="C8" s="726" t="s">
        <v>32</v>
      </c>
      <c r="D8" s="727"/>
      <c r="E8" s="727"/>
      <c r="F8" s="727"/>
      <c r="G8" s="727"/>
      <c r="H8" s="728"/>
      <c r="I8" s="475"/>
    </row>
    <row r="9" spans="1:10" ht="15.75" customHeight="1">
      <c r="A9" s="21"/>
      <c r="B9" s="477" t="s">
        <v>110</v>
      </c>
      <c r="C9" s="734" t="s">
        <v>33</v>
      </c>
      <c r="D9" s="735"/>
      <c r="E9" s="735"/>
      <c r="F9" s="736"/>
      <c r="G9" s="740">
        <f>'支出予定額調書（第3・4号）'!D9</f>
        <v>0</v>
      </c>
      <c r="H9" s="478" t="s">
        <v>0</v>
      </c>
    </row>
    <row r="10" spans="1:10" ht="9.75" customHeight="1">
      <c r="A10" s="21"/>
      <c r="B10" s="741">
        <f>'支出予定額調書（第3・4号）'!C9</f>
        <v>150000</v>
      </c>
      <c r="C10" s="737"/>
      <c r="D10" s="738"/>
      <c r="E10" s="738"/>
      <c r="F10" s="739"/>
      <c r="G10" s="659"/>
      <c r="H10" s="479"/>
    </row>
    <row r="11" spans="1:10" ht="24.75" customHeight="1">
      <c r="A11" s="21"/>
      <c r="B11" s="741"/>
      <c r="C11" s="743" t="s">
        <v>120</v>
      </c>
      <c r="D11" s="744"/>
      <c r="E11" s="744"/>
      <c r="F11" s="745"/>
      <c r="G11" s="261">
        <f>'支出予定額調書（第3・4号）'!P9</f>
        <v>31700</v>
      </c>
      <c r="H11" s="480"/>
      <c r="I11" s="474"/>
    </row>
    <row r="12" spans="1:10" ht="24.75" customHeight="1">
      <c r="A12" s="21"/>
      <c r="B12" s="742"/>
      <c r="C12" s="743" t="s">
        <v>119</v>
      </c>
      <c r="D12" s="746"/>
      <c r="E12" s="746"/>
      <c r="F12" s="747"/>
      <c r="G12" s="261">
        <f>B10-G9-G11</f>
        <v>118300</v>
      </c>
      <c r="H12" s="480"/>
    </row>
    <row r="13" spans="1:10" ht="24.75" customHeight="1">
      <c r="A13" s="21"/>
      <c r="B13" s="21"/>
      <c r="C13" s="21"/>
      <c r="D13" s="21"/>
      <c r="E13" s="21"/>
      <c r="F13" s="21"/>
      <c r="G13" s="481" t="str">
        <f>IF(G11="","",IF('支出予定額調書（第3・4号）'!P9='予算書抄本（第5号）'!G11,"","（Ｃ）欄が第３号様式（Ｈ）欄と合致していません。"))</f>
        <v/>
      </c>
      <c r="H13" s="21"/>
      <c r="J13" s="446"/>
    </row>
    <row r="14" spans="1:10" ht="24.75" customHeight="1">
      <c r="A14" s="21"/>
      <c r="B14" s="21"/>
      <c r="C14" s="21"/>
      <c r="D14" s="21"/>
      <c r="E14" s="21"/>
      <c r="F14" s="21"/>
      <c r="G14" s="21"/>
      <c r="H14" s="21"/>
    </row>
    <row r="15" spans="1:10" ht="24.75" customHeight="1">
      <c r="A15" s="27" t="s">
        <v>34</v>
      </c>
      <c r="B15" s="21"/>
      <c r="C15" s="21"/>
      <c r="D15" s="21"/>
      <c r="E15" s="21"/>
      <c r="F15" s="21"/>
      <c r="G15" s="21"/>
      <c r="H15" s="21"/>
    </row>
    <row r="16" spans="1:10" ht="12.75" customHeight="1">
      <c r="A16" s="21"/>
      <c r="B16" s="21"/>
      <c r="C16" s="21"/>
      <c r="D16" s="21"/>
      <c r="E16" s="21"/>
      <c r="F16" s="21"/>
      <c r="G16" s="21"/>
      <c r="H16" s="21"/>
    </row>
    <row r="17" spans="1:16" ht="24.75" customHeight="1">
      <c r="A17" s="21"/>
      <c r="B17" s="476" t="s">
        <v>35</v>
      </c>
      <c r="C17" s="726" t="s">
        <v>36</v>
      </c>
      <c r="D17" s="727"/>
      <c r="E17" s="727"/>
      <c r="F17" s="728"/>
      <c r="G17" s="726" t="s">
        <v>37</v>
      </c>
      <c r="H17" s="728"/>
      <c r="I17" s="709"/>
      <c r="J17" s="729"/>
      <c r="K17" s="729"/>
      <c r="L17" s="729"/>
    </row>
    <row r="18" spans="1:16" ht="24.6" customHeight="1">
      <c r="A18" s="21"/>
      <c r="B18" s="482" t="s">
        <v>133</v>
      </c>
      <c r="C18" s="731">
        <v>150000</v>
      </c>
      <c r="D18" s="732"/>
      <c r="E18" s="732"/>
      <c r="F18" s="478" t="s">
        <v>0</v>
      </c>
      <c r="G18" s="468">
        <v>50000</v>
      </c>
      <c r="H18" s="483" t="s">
        <v>0</v>
      </c>
      <c r="I18" s="730"/>
      <c r="J18" s="729"/>
      <c r="K18" s="729"/>
      <c r="L18" s="729"/>
    </row>
    <row r="19" spans="1:16" ht="24.75" customHeight="1">
      <c r="A19" s="21"/>
      <c r="B19" s="484"/>
      <c r="C19" s="717"/>
      <c r="D19" s="718"/>
      <c r="E19" s="718"/>
      <c r="F19" s="485"/>
      <c r="G19" s="486"/>
      <c r="H19" s="485"/>
      <c r="I19" s="709"/>
      <c r="J19" s="710"/>
      <c r="K19" s="710"/>
      <c r="L19" s="710"/>
    </row>
    <row r="20" spans="1:16" ht="24.75" customHeight="1" thickBot="1">
      <c r="A20" s="21"/>
      <c r="B20" s="487"/>
      <c r="C20" s="719"/>
      <c r="D20" s="720"/>
      <c r="E20" s="720"/>
      <c r="F20" s="488"/>
      <c r="G20" s="489"/>
      <c r="H20" s="488"/>
    </row>
    <row r="21" spans="1:16" ht="28.2" customHeight="1" thickTop="1">
      <c r="A21" s="21"/>
      <c r="B21" s="490" t="s">
        <v>38</v>
      </c>
      <c r="C21" s="721">
        <f>'支出予定額調書（第3・4号）'!C9</f>
        <v>150000</v>
      </c>
      <c r="D21" s="722"/>
      <c r="E21" s="722"/>
      <c r="F21" s="491" t="s">
        <v>205</v>
      </c>
      <c r="G21" s="260">
        <f>'支出予定額調書（第3・4号）'!対象経費</f>
        <v>50000</v>
      </c>
      <c r="H21" s="491" t="s">
        <v>206</v>
      </c>
      <c r="I21" s="474"/>
      <c r="P21" s="17" t="str">
        <f>IF(G21=0,"",IF('支出予定額調書（第3・4号）'!H9='予算書抄本（第5号）'!G21,"","第３号様式（Ｄ）欄と合致していません。"))</f>
        <v/>
      </c>
    </row>
    <row r="22" spans="1:16" ht="37.200000000000003" customHeight="1">
      <c r="A22" s="21"/>
      <c r="B22" s="71"/>
      <c r="C22" s="723" t="str">
        <f>IF(OR(B10&lt;&gt;C21, B10&lt;&gt;E23, C21&lt;&gt;E23), "黄色いセルの入力額と　　　　(I)の額と一致させて下さい", "")</f>
        <v/>
      </c>
      <c r="D22" s="724"/>
      <c r="E22" s="724"/>
      <c r="F22" s="21"/>
      <c r="G22" s="151" t="str">
        <f>IF(OR('支出予定額調書（第3・4号）'!H9&lt;&gt;G21, '支出予定額調書（第3・4号）'!H9&lt;&gt;G23, G21&lt;&gt;G23), "黄色いセルの入力額と　　　　(J)の額と一致させて下さい", "")</f>
        <v/>
      </c>
      <c r="H22" s="21"/>
      <c r="I22" s="474"/>
    </row>
    <row r="23" spans="1:16" ht="24.75" customHeight="1">
      <c r="A23" s="21"/>
      <c r="B23" s="21"/>
      <c r="C23" s="481" t="str">
        <f>IF(C21=0,"",IF(B10=C21,"","上記事業予算額（Ａ）欄と合致していません。"))</f>
        <v/>
      </c>
      <c r="D23" s="481"/>
      <c r="E23" s="492">
        <f>C18+C19+C20</f>
        <v>150000</v>
      </c>
      <c r="F23" s="21"/>
      <c r="G23" s="492">
        <f>G18+G19+G20</f>
        <v>50000</v>
      </c>
      <c r="H23" s="21"/>
      <c r="I23" s="474"/>
    </row>
    <row r="24" spans="1:16" ht="24.75" customHeight="1">
      <c r="A24" s="21"/>
      <c r="B24" s="27" t="s">
        <v>39</v>
      </c>
      <c r="C24" s="21"/>
      <c r="D24" s="21"/>
      <c r="E24" s="21"/>
      <c r="F24" s="21"/>
      <c r="G24" s="21"/>
      <c r="H24" s="21"/>
    </row>
    <row r="25" spans="1:16" ht="24.75" customHeight="1">
      <c r="A25" s="21"/>
      <c r="B25" s="21"/>
      <c r="C25" s="21"/>
      <c r="D25" s="21"/>
      <c r="E25" s="21"/>
      <c r="F25" s="21"/>
      <c r="G25" s="21"/>
      <c r="H25" s="21"/>
    </row>
    <row r="26" spans="1:16" ht="24.75" customHeight="1">
      <c r="A26" s="21"/>
      <c r="B26" s="713">
        <f>'当初交付（別記第1号）'!O4</f>
        <v>45870</v>
      </c>
      <c r="C26" s="714"/>
      <c r="D26" s="493"/>
      <c r="E26" s="493"/>
      <c r="F26" s="21"/>
      <c r="G26" s="21"/>
      <c r="H26" s="21"/>
      <c r="I26" s="474"/>
    </row>
    <row r="27" spans="1:16" ht="24.75" customHeight="1">
      <c r="A27" s="21"/>
      <c r="B27" s="21"/>
      <c r="C27" s="21"/>
      <c r="D27" s="21"/>
      <c r="E27" s="21"/>
      <c r="F27" s="21"/>
      <c r="G27" s="21"/>
      <c r="H27" s="21"/>
    </row>
    <row r="28" spans="1:16" ht="24.75" customHeight="1">
      <c r="A28" s="21"/>
      <c r="B28" s="456" t="s">
        <v>132</v>
      </c>
      <c r="C28" s="494" t="str">
        <f>基本情報入力シート!B8</f>
        <v>東京都</v>
      </c>
      <c r="D28" s="715" t="str">
        <f>IF(法人所在地=0, "", 法人所在地)</f>
        <v>新宿区西新宿２－８－１</v>
      </c>
      <c r="E28" s="716"/>
      <c r="F28" s="716"/>
      <c r="G28" s="716"/>
      <c r="H28" s="21"/>
      <c r="I28" s="474"/>
    </row>
    <row r="29" spans="1:16" ht="24.75" customHeight="1">
      <c r="A29" s="21"/>
      <c r="B29" s="456"/>
      <c r="C29" s="495"/>
      <c r="D29" s="716"/>
      <c r="E29" s="716"/>
      <c r="F29" s="716"/>
      <c r="G29" s="716"/>
      <c r="H29" s="21"/>
    </row>
    <row r="30" spans="1:16" ht="24.75" customHeight="1">
      <c r="A30" s="21"/>
      <c r="B30" s="288" t="s">
        <v>72</v>
      </c>
      <c r="C30" s="711" t="str">
        <f>IF(法人名=0, "", 法人名)</f>
        <v>学校法人都庁学園</v>
      </c>
      <c r="D30" s="711"/>
      <c r="E30" s="711"/>
      <c r="F30" s="711"/>
      <c r="G30" s="711"/>
      <c r="H30" s="21"/>
    </row>
    <row r="31" spans="1:16" ht="23.25" customHeight="1">
      <c r="A31" s="21"/>
      <c r="B31" s="288" t="s">
        <v>109</v>
      </c>
      <c r="C31" s="456" t="str">
        <f>IF(代表者職=0, "", 代表者職)</f>
        <v>理事長</v>
      </c>
      <c r="D31" s="725" t="str">
        <f>IF(代表者名=0, "", 代表者名)</f>
        <v>東京　花子</v>
      </c>
      <c r="E31" s="725"/>
      <c r="F31" s="725"/>
      <c r="G31" s="725"/>
      <c r="H31" s="496"/>
      <c r="I31" s="474"/>
    </row>
    <row r="32" spans="1:16" ht="18">
      <c r="A32" s="21"/>
      <c r="B32" s="21"/>
      <c r="C32" s="21"/>
      <c r="D32" s="21"/>
      <c r="E32" s="21"/>
      <c r="F32" s="21"/>
      <c r="G32" s="21"/>
      <c r="H32" s="21"/>
    </row>
    <row r="33" spans="1:8" ht="18">
      <c r="A33" s="21"/>
      <c r="B33" s="21"/>
      <c r="C33" s="21"/>
      <c r="D33" s="21"/>
      <c r="E33" s="21"/>
      <c r="F33" s="21"/>
      <c r="G33" s="21"/>
      <c r="H33" s="21"/>
    </row>
    <row r="35" spans="1:8">
      <c r="A35" s="712"/>
      <c r="B35" s="712"/>
      <c r="C35" s="712"/>
      <c r="D35" s="712"/>
      <c r="E35" s="712"/>
      <c r="F35" s="712"/>
      <c r="G35" s="712"/>
      <c r="H35" s="712"/>
    </row>
    <row r="36" spans="1:8">
      <c r="A36" s="712"/>
      <c r="B36" s="712"/>
      <c r="C36" s="712"/>
      <c r="D36" s="712"/>
      <c r="E36" s="712"/>
      <c r="F36" s="712"/>
      <c r="G36" s="712"/>
      <c r="H36" s="712"/>
    </row>
  </sheetData>
  <sheetProtection algorithmName="SHA-512" hashValue="00D1Riv+TpfeGu6lJn0vEbGOO+I/ShfI1q0un+p9rFUXX8bGTi3S0uj4TzXOxqdbrCcutsBawErykhWnCkt4uA==" saltValue="qoq4XUcyx3mUQ7tAYSWurQ==" spinCount="100000" sheet="1" objects="1" scenarios="1"/>
  <mergeCells count="21">
    <mergeCell ref="C17:F17"/>
    <mergeCell ref="G17:H17"/>
    <mergeCell ref="I17:L18"/>
    <mergeCell ref="C18:E18"/>
    <mergeCell ref="A4:H4"/>
    <mergeCell ref="C8:H8"/>
    <mergeCell ref="C9:F10"/>
    <mergeCell ref="G9:G10"/>
    <mergeCell ref="B10:B12"/>
    <mergeCell ref="C11:F11"/>
    <mergeCell ref="C12:F12"/>
    <mergeCell ref="I19:L19"/>
    <mergeCell ref="C30:G30"/>
    <mergeCell ref="A35:H36"/>
    <mergeCell ref="B26:C26"/>
    <mergeCell ref="D28:G29"/>
    <mergeCell ref="C19:E19"/>
    <mergeCell ref="C20:E20"/>
    <mergeCell ref="C21:E21"/>
    <mergeCell ref="C22:E22"/>
    <mergeCell ref="D31:G31"/>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view="pageBreakPreview" zoomScaleNormal="100" zoomScaleSheetLayoutView="100" workbookViewId="0">
      <selection activeCell="F9" sqref="F9"/>
    </sheetView>
  </sheetViews>
  <sheetFormatPr defaultColWidth="3.109375" defaultRowHeight="22.5" customHeight="1"/>
  <cols>
    <col min="1" max="1" width="6" style="12" customWidth="1"/>
    <col min="2" max="27" width="3.109375" style="12"/>
    <col min="28" max="28" width="8.44140625" style="12" customWidth="1"/>
    <col min="29" max="16384" width="3.109375" style="12"/>
  </cols>
  <sheetData>
    <row r="1" spans="1:44" ht="22.5" customHeight="1">
      <c r="A1" s="89"/>
      <c r="B1" s="90"/>
      <c r="C1" s="90"/>
      <c r="D1" s="90"/>
      <c r="E1" s="90"/>
      <c r="F1" s="90"/>
      <c r="G1" s="90"/>
      <c r="H1" s="90"/>
      <c r="I1" s="90"/>
      <c r="J1" s="90"/>
      <c r="K1" s="90"/>
      <c r="L1" s="90"/>
      <c r="M1" s="90"/>
      <c r="N1" s="90"/>
      <c r="O1" s="90"/>
      <c r="P1" s="91"/>
      <c r="Q1" s="91"/>
      <c r="R1" s="91"/>
      <c r="S1" s="91"/>
      <c r="T1" s="91"/>
      <c r="U1" s="91"/>
      <c r="V1" s="91"/>
      <c r="W1" s="91"/>
      <c r="X1" s="91"/>
      <c r="Y1" s="91"/>
      <c r="Z1" s="91"/>
      <c r="AA1" s="91"/>
      <c r="AB1" s="91"/>
    </row>
    <row r="2" spans="1:44" ht="22.5" customHeight="1">
      <c r="A2" s="21" t="s">
        <v>84</v>
      </c>
      <c r="B2" s="92"/>
      <c r="C2" s="92"/>
      <c r="D2" s="92"/>
      <c r="E2" s="92"/>
      <c r="F2" s="92"/>
      <c r="G2" s="92"/>
      <c r="H2" s="92"/>
      <c r="I2" s="92"/>
      <c r="J2" s="92"/>
      <c r="K2" s="92"/>
      <c r="L2" s="92"/>
      <c r="M2" s="92"/>
      <c r="N2" s="92"/>
      <c r="O2" s="92"/>
      <c r="P2" s="92"/>
      <c r="Q2" s="92"/>
      <c r="R2" s="755" t="s">
        <v>274</v>
      </c>
      <c r="S2" s="616"/>
      <c r="T2" s="616"/>
      <c r="U2" s="616"/>
      <c r="V2" s="756">
        <f>IF(補助金番号=0, "", 補助金番号)</f>
        <v>100</v>
      </c>
      <c r="W2" s="589"/>
      <c r="X2" s="589"/>
      <c r="Y2" s="589"/>
      <c r="Z2" s="589"/>
      <c r="AA2" s="589"/>
      <c r="AB2" s="589"/>
      <c r="AC2" s="18"/>
      <c r="AD2" s="18"/>
      <c r="AE2" s="18"/>
      <c r="AF2" s="18"/>
      <c r="AG2" s="18"/>
      <c r="AH2" s="18"/>
      <c r="AI2" s="18"/>
      <c r="AJ2" s="18"/>
      <c r="AK2" s="18"/>
      <c r="AL2" s="18"/>
      <c r="AM2" s="18"/>
      <c r="AN2" s="18"/>
      <c r="AO2" s="18"/>
      <c r="AP2" s="18"/>
      <c r="AQ2" s="18"/>
      <c r="AR2" s="18"/>
    </row>
    <row r="3" spans="1:44" ht="22.5" customHeight="1">
      <c r="A3" s="21"/>
      <c r="B3" s="92"/>
      <c r="C3" s="92"/>
      <c r="D3" s="92"/>
      <c r="E3" s="92"/>
      <c r="F3" s="92"/>
      <c r="G3" s="92"/>
      <c r="H3" s="92"/>
      <c r="I3" s="92"/>
      <c r="J3" s="92"/>
      <c r="K3" s="92"/>
      <c r="L3" s="92"/>
      <c r="M3" s="92"/>
      <c r="N3" s="92"/>
      <c r="O3" s="92"/>
      <c r="P3" s="92"/>
      <c r="Q3" s="92"/>
      <c r="R3" s="755" t="s">
        <v>124</v>
      </c>
      <c r="S3" s="616"/>
      <c r="T3" s="616"/>
      <c r="U3" s="616"/>
      <c r="V3" s="756" t="str">
        <f>IF(法人名=0, "", 法人名)</f>
        <v>学校法人都庁学園</v>
      </c>
      <c r="W3" s="589"/>
      <c r="X3" s="589"/>
      <c r="Y3" s="589"/>
      <c r="Z3" s="589"/>
      <c r="AA3" s="589"/>
      <c r="AB3" s="589"/>
      <c r="AC3" s="18"/>
      <c r="AD3" s="18"/>
      <c r="AE3" s="18"/>
      <c r="AF3" s="18"/>
      <c r="AG3" s="18"/>
      <c r="AH3" s="18"/>
      <c r="AI3" s="18"/>
      <c r="AJ3" s="18"/>
      <c r="AK3" s="18"/>
      <c r="AL3" s="18"/>
      <c r="AM3" s="18"/>
      <c r="AN3" s="18"/>
      <c r="AO3" s="18"/>
      <c r="AP3" s="18"/>
      <c r="AQ3" s="18"/>
      <c r="AR3" s="18"/>
    </row>
    <row r="4" spans="1:44" ht="15.6" customHeight="1">
      <c r="A4" s="21"/>
      <c r="B4" s="92"/>
      <c r="C4" s="92"/>
      <c r="D4" s="92"/>
      <c r="E4" s="92"/>
      <c r="F4" s="92"/>
      <c r="G4" s="92"/>
      <c r="H4" s="92"/>
      <c r="I4" s="92"/>
      <c r="J4" s="92"/>
      <c r="K4" s="92"/>
      <c r="L4" s="92"/>
      <c r="M4" s="92"/>
      <c r="N4" s="92"/>
      <c r="O4" s="92"/>
      <c r="P4" s="92"/>
      <c r="Q4" s="92"/>
      <c r="R4" s="159"/>
      <c r="S4" s="158"/>
      <c r="T4" s="158"/>
      <c r="U4" s="158"/>
      <c r="V4" s="160"/>
      <c r="W4" s="162"/>
      <c r="X4" s="162"/>
      <c r="Y4" s="162"/>
      <c r="Z4" s="162"/>
      <c r="AA4" s="162"/>
      <c r="AB4" s="162"/>
      <c r="AC4" s="18"/>
      <c r="AD4" s="18"/>
      <c r="AE4" s="18"/>
      <c r="AF4" s="18"/>
      <c r="AG4" s="18"/>
      <c r="AH4" s="18"/>
      <c r="AI4" s="18"/>
      <c r="AJ4" s="18"/>
      <c r="AK4" s="18"/>
      <c r="AL4" s="18"/>
      <c r="AM4" s="18"/>
      <c r="AN4" s="18"/>
      <c r="AO4" s="18"/>
      <c r="AP4" s="18"/>
      <c r="AQ4" s="18"/>
      <c r="AR4" s="18"/>
    </row>
    <row r="5" spans="1:44" ht="31.95" customHeight="1">
      <c r="A5" s="757" t="s">
        <v>358</v>
      </c>
      <c r="B5" s="757"/>
      <c r="C5" s="757"/>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18"/>
      <c r="AD5" s="18"/>
      <c r="AE5" s="18"/>
      <c r="AF5" s="18"/>
      <c r="AG5" s="18"/>
      <c r="AH5" s="18"/>
      <c r="AI5" s="18"/>
      <c r="AJ5" s="18"/>
      <c r="AK5" s="18"/>
      <c r="AL5" s="18"/>
      <c r="AM5" s="18"/>
      <c r="AN5" s="18"/>
      <c r="AO5" s="18"/>
      <c r="AP5" s="18"/>
      <c r="AQ5" s="18"/>
      <c r="AR5" s="18"/>
    </row>
    <row r="6" spans="1:44" ht="20.399999999999999"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18"/>
      <c r="AD6" s="18"/>
      <c r="AE6" s="18"/>
      <c r="AF6" s="18"/>
      <c r="AG6" s="18"/>
      <c r="AH6" s="18"/>
      <c r="AI6" s="18"/>
      <c r="AJ6" s="18"/>
      <c r="AK6" s="18"/>
      <c r="AL6" s="18"/>
      <c r="AM6" s="18"/>
      <c r="AN6" s="18"/>
      <c r="AO6" s="18"/>
      <c r="AP6" s="18"/>
      <c r="AQ6" s="18"/>
      <c r="AR6" s="18"/>
    </row>
    <row r="7" spans="1:44" s="100" customFormat="1" ht="25.2" customHeight="1">
      <c r="A7" s="754" t="s">
        <v>396</v>
      </c>
      <c r="B7" s="754"/>
      <c r="C7" s="754"/>
      <c r="D7" s="754"/>
      <c r="E7" s="754"/>
      <c r="F7" s="754"/>
      <c r="G7" s="754"/>
      <c r="H7" s="754"/>
      <c r="I7" s="754"/>
      <c r="J7" s="754"/>
      <c r="K7" s="754"/>
      <c r="L7" s="754"/>
      <c r="M7" s="754"/>
      <c r="N7" s="754"/>
      <c r="O7" s="754"/>
      <c r="P7" s="754"/>
      <c r="Q7" s="754"/>
      <c r="R7" s="754"/>
      <c r="S7" s="754"/>
      <c r="T7" s="754"/>
      <c r="U7" s="754"/>
      <c r="V7" s="754"/>
      <c r="W7" s="754"/>
      <c r="X7" s="754"/>
      <c r="Y7" s="754"/>
      <c r="Z7" s="754"/>
      <c r="AA7" s="754"/>
      <c r="AB7" s="754"/>
      <c r="AC7" s="161"/>
      <c r="AD7" s="161"/>
      <c r="AE7" s="161"/>
      <c r="AF7" s="161"/>
      <c r="AG7" s="161"/>
      <c r="AH7" s="161"/>
      <c r="AI7" s="161"/>
      <c r="AJ7" s="161"/>
      <c r="AK7" s="161"/>
      <c r="AL7" s="161"/>
      <c r="AM7" s="161"/>
      <c r="AN7" s="161"/>
      <c r="AO7" s="161"/>
      <c r="AP7" s="161"/>
      <c r="AQ7" s="161"/>
      <c r="AR7" s="161"/>
    </row>
    <row r="8" spans="1:44" s="100" customFormat="1" ht="33.6" customHeight="1">
      <c r="A8" s="94"/>
      <c r="B8" s="752" t="s">
        <v>395</v>
      </c>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161"/>
      <c r="AD8" s="161"/>
      <c r="AE8" s="19"/>
      <c r="AF8" s="19"/>
      <c r="AG8" s="19"/>
      <c r="AH8" s="19"/>
      <c r="AI8" s="19"/>
      <c r="AJ8" s="19"/>
      <c r="AK8" s="19"/>
      <c r="AL8" s="19"/>
      <c r="AM8" s="161"/>
      <c r="AN8" s="161"/>
      <c r="AO8" s="161"/>
      <c r="AP8" s="161"/>
      <c r="AQ8" s="161"/>
      <c r="AR8" s="161"/>
    </row>
    <row r="9" spans="1:44" s="100" customFormat="1" ht="25.2" customHeight="1">
      <c r="A9" s="94"/>
      <c r="B9" s="96" t="s">
        <v>96</v>
      </c>
      <c r="C9" s="94"/>
      <c r="D9" s="94"/>
      <c r="E9" s="94"/>
      <c r="F9" s="94"/>
      <c r="G9" s="94"/>
      <c r="H9" s="94"/>
      <c r="I9" s="94"/>
      <c r="J9" s="94"/>
      <c r="K9" s="94"/>
      <c r="L9" s="94"/>
      <c r="M9" s="94"/>
      <c r="N9" s="94"/>
      <c r="O9" s="94"/>
      <c r="P9" s="94"/>
      <c r="Q9" s="94"/>
      <c r="R9" s="94"/>
      <c r="S9" s="94"/>
      <c r="T9" s="94"/>
      <c r="U9" s="94"/>
      <c r="V9" s="94"/>
      <c r="W9" s="94"/>
      <c r="X9" s="94"/>
      <c r="Y9" s="94"/>
      <c r="Z9" s="94"/>
      <c r="AA9" s="94"/>
      <c r="AB9" s="94"/>
      <c r="AC9" s="748"/>
      <c r="AD9" s="748"/>
      <c r="AE9" s="161"/>
      <c r="AF9" s="161"/>
      <c r="AG9" s="161"/>
      <c r="AH9" s="161"/>
      <c r="AI9" s="161"/>
      <c r="AJ9" s="161"/>
      <c r="AK9" s="161"/>
      <c r="AL9" s="161"/>
      <c r="AM9" s="161"/>
      <c r="AN9" s="161"/>
      <c r="AO9" s="161"/>
      <c r="AP9" s="161"/>
      <c r="AQ9" s="161"/>
      <c r="AR9" s="161"/>
    </row>
    <row r="10" spans="1:44" s="100" customFormat="1" ht="36" customHeight="1">
      <c r="A10" s="94"/>
      <c r="B10" s="749" t="s">
        <v>66</v>
      </c>
      <c r="C10" s="749"/>
      <c r="D10" s="749"/>
      <c r="E10" s="749"/>
      <c r="F10" s="749"/>
      <c r="G10" s="749"/>
      <c r="H10" s="749"/>
      <c r="I10" s="749"/>
      <c r="J10" s="749"/>
      <c r="K10" s="749"/>
      <c r="L10" s="749"/>
      <c r="M10" s="749"/>
      <c r="N10" s="749"/>
      <c r="O10" s="749"/>
      <c r="P10" s="749"/>
      <c r="Q10" s="749"/>
      <c r="R10" s="749"/>
      <c r="S10" s="749"/>
      <c r="T10" s="749"/>
      <c r="U10" s="749"/>
      <c r="V10" s="749"/>
      <c r="W10" s="749"/>
      <c r="X10" s="749"/>
      <c r="Y10" s="749"/>
      <c r="Z10" s="749"/>
      <c r="AA10" s="749"/>
      <c r="AB10" s="97"/>
      <c r="AC10" s="748"/>
      <c r="AD10" s="748"/>
      <c r="AE10" s="161"/>
      <c r="AF10" s="161"/>
      <c r="AG10" s="161"/>
      <c r="AH10" s="161"/>
      <c r="AI10" s="161"/>
      <c r="AJ10" s="161"/>
      <c r="AK10" s="161"/>
      <c r="AL10" s="161"/>
      <c r="AM10" s="161"/>
      <c r="AN10" s="161"/>
      <c r="AO10" s="161"/>
      <c r="AP10" s="161"/>
      <c r="AQ10" s="161"/>
      <c r="AR10" s="161"/>
    </row>
    <row r="11" spans="1:44" s="100" customFormat="1" ht="25.95" customHeight="1">
      <c r="A11" s="94"/>
      <c r="B11" s="96" t="s">
        <v>359</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748"/>
      <c r="AD11" s="748"/>
      <c r="AE11" s="161"/>
      <c r="AF11" s="161"/>
      <c r="AG11" s="161"/>
      <c r="AH11" s="161"/>
      <c r="AI11" s="161"/>
      <c r="AJ11" s="161"/>
      <c r="AK11" s="161"/>
      <c r="AL11" s="161"/>
      <c r="AM11" s="161"/>
      <c r="AN11" s="161"/>
      <c r="AO11" s="161"/>
      <c r="AP11" s="161"/>
      <c r="AQ11" s="161"/>
      <c r="AR11" s="161"/>
    </row>
    <row r="12" spans="1:44" s="100" customFormat="1" ht="22.95" customHeight="1">
      <c r="A12" s="94"/>
      <c r="B12" s="26" t="s">
        <v>360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748"/>
      <c r="AD12" s="748"/>
      <c r="AE12" s="750"/>
      <c r="AF12" s="750"/>
      <c r="AG12" s="750"/>
      <c r="AH12" s="750"/>
      <c r="AI12" s="750"/>
      <c r="AJ12" s="750"/>
      <c r="AK12" s="750"/>
      <c r="AL12" s="750"/>
      <c r="AM12" s="750"/>
      <c r="AN12" s="750"/>
      <c r="AO12" s="161"/>
      <c r="AP12" s="161"/>
      <c r="AQ12" s="161"/>
      <c r="AR12" s="161"/>
    </row>
    <row r="13" spans="1:44" s="100" customFormat="1" ht="4.5" hidden="1" customHeight="1">
      <c r="A13" s="94"/>
      <c r="B13" s="26"/>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748"/>
      <c r="AD13" s="748"/>
      <c r="AE13" s="161"/>
      <c r="AF13" s="161"/>
      <c r="AG13" s="161"/>
      <c r="AH13" s="161"/>
      <c r="AI13" s="161"/>
      <c r="AJ13" s="161"/>
      <c r="AK13" s="161"/>
      <c r="AL13" s="161"/>
      <c r="AM13" s="161"/>
      <c r="AN13" s="161"/>
      <c r="AO13" s="161"/>
      <c r="AP13" s="161"/>
      <c r="AQ13" s="161"/>
      <c r="AR13" s="161"/>
    </row>
    <row r="14" spans="1:44" s="100" customFormat="1" ht="25.95" customHeight="1">
      <c r="A14" s="94"/>
      <c r="B14" s="95" t="s">
        <v>97</v>
      </c>
      <c r="C14" s="98"/>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748"/>
      <c r="AD14" s="748"/>
      <c r="AE14" s="161"/>
      <c r="AF14" s="161"/>
      <c r="AG14" s="161"/>
      <c r="AH14" s="161"/>
      <c r="AI14" s="161"/>
      <c r="AJ14" s="161"/>
      <c r="AK14" s="161"/>
      <c r="AL14" s="161"/>
      <c r="AM14" s="161"/>
      <c r="AN14" s="161"/>
      <c r="AO14" s="161"/>
      <c r="AP14" s="161"/>
      <c r="AQ14" s="161"/>
      <c r="AR14" s="161"/>
    </row>
    <row r="15" spans="1:44" s="100" customFormat="1" ht="26.4" customHeight="1">
      <c r="A15" s="94"/>
      <c r="B15" s="95" t="s">
        <v>98</v>
      </c>
      <c r="C15" s="98"/>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161"/>
      <c r="AD15" s="161"/>
      <c r="AE15" s="161"/>
      <c r="AF15" s="161"/>
      <c r="AG15" s="161"/>
      <c r="AH15" s="161"/>
      <c r="AI15" s="161"/>
      <c r="AJ15" s="161"/>
      <c r="AK15" s="161"/>
      <c r="AL15" s="161"/>
      <c r="AM15" s="161"/>
      <c r="AN15" s="161"/>
      <c r="AO15" s="161"/>
      <c r="AP15" s="161"/>
      <c r="AQ15" s="161"/>
      <c r="AR15" s="161"/>
    </row>
    <row r="16" spans="1:44" s="100" customFormat="1" ht="21.9"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161"/>
      <c r="AD16" s="161"/>
      <c r="AE16" s="161"/>
      <c r="AF16" s="161"/>
      <c r="AG16" s="161"/>
      <c r="AH16" s="161"/>
      <c r="AI16" s="161"/>
      <c r="AJ16" s="161"/>
      <c r="AK16" s="161"/>
      <c r="AL16" s="161"/>
      <c r="AM16" s="161"/>
      <c r="AN16" s="161"/>
      <c r="AO16" s="161"/>
      <c r="AP16" s="161"/>
      <c r="AQ16" s="161"/>
      <c r="AR16" s="161"/>
    </row>
    <row r="17" spans="1:44" s="100" customFormat="1" ht="21.9" customHeight="1">
      <c r="A17" s="751" t="s">
        <v>108</v>
      </c>
      <c r="B17" s="751"/>
      <c r="C17" s="751"/>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161"/>
      <c r="AD17" s="161"/>
      <c r="AE17" s="161"/>
      <c r="AF17" s="161"/>
      <c r="AG17" s="161"/>
      <c r="AH17" s="161"/>
      <c r="AI17" s="161"/>
      <c r="AJ17" s="161"/>
      <c r="AK17" s="161"/>
      <c r="AL17" s="161"/>
      <c r="AM17" s="161"/>
      <c r="AN17" s="161"/>
      <c r="AO17" s="161"/>
      <c r="AP17" s="161"/>
      <c r="AQ17" s="161"/>
      <c r="AR17" s="161"/>
    </row>
    <row r="18" spans="1:44" s="100" customFormat="1" ht="21.9" customHeight="1">
      <c r="A18" s="94"/>
      <c r="B18" s="96" t="s">
        <v>99</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161"/>
      <c r="AD18" s="161"/>
      <c r="AE18" s="161"/>
      <c r="AF18" s="161"/>
      <c r="AG18" s="161"/>
      <c r="AH18" s="161"/>
      <c r="AI18" s="161"/>
      <c r="AJ18" s="161"/>
      <c r="AK18" s="161"/>
      <c r="AL18" s="161"/>
      <c r="AM18" s="161"/>
      <c r="AN18" s="161"/>
      <c r="AO18" s="161"/>
      <c r="AP18" s="161"/>
      <c r="AQ18" s="161"/>
      <c r="AR18" s="161"/>
    </row>
    <row r="19" spans="1:44" s="100" customFormat="1" ht="21.9" customHeight="1">
      <c r="A19" s="99"/>
      <c r="B19" s="26" t="s">
        <v>65</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748"/>
      <c r="AD19" s="748"/>
      <c r="AE19" s="161"/>
      <c r="AF19" s="161"/>
      <c r="AG19" s="161"/>
      <c r="AH19" s="161"/>
      <c r="AI19" s="161"/>
      <c r="AJ19" s="161"/>
      <c r="AK19" s="161"/>
      <c r="AL19" s="161"/>
      <c r="AM19" s="161"/>
      <c r="AN19" s="161"/>
      <c r="AO19" s="161"/>
      <c r="AP19" s="161"/>
      <c r="AQ19" s="161"/>
      <c r="AR19" s="161"/>
    </row>
    <row r="20" spans="1:44" s="13" customFormat="1" ht="21.9" customHeight="1">
      <c r="A20" s="94"/>
      <c r="B20" s="96" t="s">
        <v>100</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748"/>
      <c r="AD20" s="748"/>
      <c r="AE20" s="161"/>
      <c r="AF20" s="161"/>
      <c r="AG20" s="161"/>
      <c r="AH20" s="161"/>
      <c r="AI20" s="161"/>
      <c r="AJ20" s="161"/>
      <c r="AK20" s="161"/>
      <c r="AL20" s="161"/>
      <c r="AM20" s="161"/>
      <c r="AN20" s="161"/>
      <c r="AO20" s="20"/>
      <c r="AP20" s="20"/>
      <c r="AQ20" s="20"/>
      <c r="AR20" s="20"/>
    </row>
    <row r="21" spans="1:44" s="100" customFormat="1" ht="21.9" customHeight="1">
      <c r="A21" s="99"/>
      <c r="B21" s="26" t="s">
        <v>64</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748"/>
      <c r="AD21" s="748"/>
      <c r="AE21" s="750"/>
      <c r="AF21" s="750"/>
      <c r="AG21" s="750"/>
      <c r="AH21" s="750"/>
      <c r="AI21" s="750"/>
      <c r="AJ21" s="750"/>
      <c r="AK21" s="750"/>
      <c r="AL21" s="750"/>
      <c r="AM21" s="750"/>
      <c r="AN21" s="750"/>
      <c r="AO21" s="161"/>
      <c r="AP21" s="161"/>
      <c r="AQ21" s="161"/>
      <c r="AR21" s="161"/>
    </row>
    <row r="22" spans="1:44" s="13" customFormat="1" ht="21.9" customHeight="1">
      <c r="A22" s="94"/>
      <c r="B22" s="96" t="s">
        <v>101</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748"/>
      <c r="AD22" s="748"/>
      <c r="AE22" s="750"/>
      <c r="AF22" s="750"/>
      <c r="AG22" s="750"/>
      <c r="AH22" s="750"/>
      <c r="AI22" s="750"/>
      <c r="AJ22" s="750"/>
      <c r="AK22" s="750"/>
      <c r="AL22" s="750"/>
      <c r="AM22" s="750"/>
      <c r="AN22" s="750"/>
      <c r="AO22" s="20"/>
      <c r="AP22" s="20"/>
      <c r="AQ22" s="20"/>
      <c r="AR22" s="20"/>
    </row>
    <row r="23" spans="1:44" s="100" customFormat="1" ht="21.9" customHeight="1">
      <c r="A23" s="99"/>
      <c r="B23" s="26" t="s">
        <v>63</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748"/>
      <c r="AD23" s="748"/>
      <c r="AE23" s="750"/>
      <c r="AF23" s="750"/>
      <c r="AG23" s="750"/>
      <c r="AH23" s="750"/>
      <c r="AI23" s="750"/>
      <c r="AJ23" s="750"/>
      <c r="AK23" s="750"/>
      <c r="AL23" s="750"/>
      <c r="AM23" s="750"/>
      <c r="AN23" s="750"/>
      <c r="AO23" s="161"/>
      <c r="AP23" s="161"/>
      <c r="AQ23" s="161"/>
      <c r="AR23" s="161"/>
    </row>
    <row r="24" spans="1:44" s="13" customFormat="1" ht="25.2" customHeight="1">
      <c r="A24" s="99"/>
      <c r="B24" s="95" t="s">
        <v>97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748"/>
      <c r="AD24" s="748"/>
      <c r="AE24" s="20"/>
      <c r="AF24" s="20"/>
      <c r="AG24" s="20"/>
      <c r="AH24" s="20"/>
      <c r="AI24" s="20"/>
      <c r="AJ24" s="20"/>
      <c r="AK24" s="20"/>
      <c r="AL24" s="20"/>
      <c r="AM24" s="20"/>
      <c r="AN24" s="20"/>
      <c r="AO24" s="20"/>
      <c r="AP24" s="20"/>
      <c r="AQ24" s="20"/>
      <c r="AR24" s="20"/>
    </row>
    <row r="25" spans="1:44" s="13" customFormat="1" ht="25.95" customHeight="1">
      <c r="A25" s="92"/>
      <c r="B25" s="95" t="s">
        <v>98</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161"/>
      <c r="AD25" s="161"/>
      <c r="AE25" s="20"/>
      <c r="AF25" s="20"/>
      <c r="AG25" s="20"/>
      <c r="AH25" s="20"/>
      <c r="AI25" s="20"/>
      <c r="AJ25" s="20"/>
      <c r="AK25" s="20"/>
      <c r="AL25" s="20"/>
      <c r="AM25" s="20"/>
      <c r="AN25" s="20"/>
      <c r="AO25" s="20"/>
      <c r="AP25" s="20"/>
      <c r="AQ25" s="20"/>
      <c r="AR25" s="20"/>
    </row>
    <row r="26" spans="1:44" ht="21"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161"/>
      <c r="AD26" s="161"/>
      <c r="AE26" s="18"/>
      <c r="AF26" s="18"/>
      <c r="AG26" s="18"/>
      <c r="AH26" s="18"/>
      <c r="AI26" s="18"/>
      <c r="AJ26" s="18"/>
      <c r="AK26" s="18"/>
      <c r="AL26" s="18"/>
      <c r="AM26" s="18"/>
      <c r="AN26" s="18"/>
      <c r="AO26" s="18"/>
      <c r="AP26" s="18"/>
      <c r="AQ26" s="18"/>
      <c r="AR26" s="18"/>
    </row>
    <row r="27" spans="1:44" ht="21.9"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161"/>
      <c r="AD27" s="161"/>
      <c r="AE27" s="161"/>
      <c r="AF27" s="161"/>
      <c r="AG27" s="161"/>
      <c r="AH27" s="161"/>
      <c r="AI27" s="161"/>
      <c r="AJ27" s="161"/>
      <c r="AK27" s="161"/>
      <c r="AL27" s="161"/>
      <c r="AM27" s="161"/>
      <c r="AN27" s="161"/>
      <c r="AO27" s="18"/>
      <c r="AP27" s="18"/>
      <c r="AQ27" s="18"/>
      <c r="AR27" s="18"/>
    </row>
    <row r="28" spans="1:44" ht="21" customHeight="1"/>
  </sheetData>
  <sheetProtection algorithmName="SHA-512" hashValue="S78+iE4NgZ+7r0cTi7uGvd2mZkaYoM5n4fS8o7DKQJIcOKK56kzJo8Zy/ygzWN0cutDfFC9t7CmpwUg+D7tYqw==" saltValue="5rQ4QCc9BJoy2vw4YHeBdA==" spinCount="100000" sheet="1" objects="1" scenarios="1"/>
  <mergeCells count="13">
    <mergeCell ref="B8:AB8"/>
    <mergeCell ref="A7:AB7"/>
    <mergeCell ref="R2:U2"/>
    <mergeCell ref="V2:AB2"/>
    <mergeCell ref="R3:U3"/>
    <mergeCell ref="V3:AB3"/>
    <mergeCell ref="A5:AB5"/>
    <mergeCell ref="AC9:AD14"/>
    <mergeCell ref="B10:AA10"/>
    <mergeCell ref="AE12:AN12"/>
    <mergeCell ref="A17:AB17"/>
    <mergeCell ref="AC19:AD24"/>
    <mergeCell ref="AE21:AN23"/>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topLeftCell="S1" workbookViewId="0">
      <selection activeCell="W3" sqref="W3"/>
    </sheetView>
  </sheetViews>
  <sheetFormatPr defaultColWidth="8.88671875" defaultRowHeight="15" outlineLevelCol="3"/>
  <cols>
    <col min="1" max="1" width="20.6640625" style="171" customWidth="1"/>
    <col min="2" max="2" width="19.77734375" style="175" customWidth="1" outlineLevel="1"/>
    <col min="3" max="3" width="20.33203125" style="171" customWidth="1" outlineLevel="1"/>
    <col min="4" max="4" width="29.6640625" style="171" customWidth="1" outlineLevel="1"/>
    <col min="5" max="5" width="17.21875" style="171" customWidth="1" outlineLevel="1"/>
    <col min="6" max="6" width="19.109375" style="171" customWidth="1"/>
    <col min="7" max="10" width="19.109375" style="171" customWidth="1" outlineLevel="1"/>
    <col min="11" max="11" width="19.109375" style="248" customWidth="1" outlineLevel="1"/>
    <col min="12" max="12" width="42" style="171" customWidth="1" outlineLevel="1"/>
    <col min="13" max="13" width="32" style="171" customWidth="1" outlineLevel="1"/>
    <col min="14" max="14" width="20.44140625" style="252" bestFit="1" customWidth="1"/>
    <col min="15" max="15" width="20.6640625" style="171" customWidth="1" outlineLevel="3"/>
    <col min="16" max="16" width="10" style="178" customWidth="1" outlineLevel="3"/>
    <col min="17" max="17" width="9.33203125" style="178" customWidth="1" outlineLevel="3"/>
    <col min="18" max="18" width="8.88671875" style="178" customWidth="1" outlineLevel="3"/>
    <col min="19" max="19" width="24.21875" style="171" customWidth="1" outlineLevel="1"/>
    <col min="20" max="20" width="21.33203125" style="171" customWidth="1" outlineLevel="1"/>
    <col min="21" max="22" width="21.44140625" style="171" customWidth="1" outlineLevel="1"/>
    <col min="23" max="23" width="19.6640625" style="171" customWidth="1" outlineLevel="1"/>
    <col min="24" max="24" width="23.77734375" style="171" customWidth="1"/>
    <col min="25" max="25" width="17.6640625" style="171" customWidth="1" outlineLevel="1"/>
    <col min="26" max="26" width="19.44140625" style="171" customWidth="1" outlineLevel="1"/>
    <col min="27" max="27" width="15.88671875" style="171" customWidth="1" outlineLevel="1"/>
    <col min="28" max="28" width="15.6640625" style="171" customWidth="1"/>
    <col min="29" max="29" width="16.21875" style="171" customWidth="1"/>
    <col min="30" max="16384" width="8.88671875" style="171"/>
  </cols>
  <sheetData>
    <row r="1" spans="1:27">
      <c r="A1" s="163" t="s">
        <v>235</v>
      </c>
      <c r="B1" s="163"/>
      <c r="C1" s="164"/>
      <c r="D1" s="164"/>
      <c r="E1" s="164"/>
      <c r="F1" s="164"/>
      <c r="G1" s="164"/>
      <c r="H1" s="164"/>
      <c r="I1" s="164"/>
      <c r="J1" s="164"/>
      <c r="K1" s="247"/>
      <c r="L1" s="164"/>
      <c r="M1" s="164"/>
      <c r="N1" s="251" t="s">
        <v>234</v>
      </c>
      <c r="O1" s="165" t="s">
        <v>231</v>
      </c>
      <c r="P1" s="195"/>
      <c r="Q1" s="195"/>
      <c r="R1" s="195"/>
      <c r="S1" s="166" t="s">
        <v>230</v>
      </c>
      <c r="T1" s="167"/>
      <c r="U1" s="167"/>
      <c r="V1" s="167"/>
      <c r="W1" s="167"/>
      <c r="X1" s="168" t="s">
        <v>232</v>
      </c>
      <c r="Y1" s="169" t="s">
        <v>233</v>
      </c>
      <c r="Z1" s="170"/>
      <c r="AA1" s="170"/>
    </row>
    <row r="2" spans="1:27">
      <c r="P2" s="178" t="s">
        <v>242</v>
      </c>
      <c r="R2" s="178" t="s">
        <v>240</v>
      </c>
    </row>
    <row r="3" spans="1:27" s="173" customFormat="1" ht="31.95" customHeight="1">
      <c r="A3" s="262" t="s">
        <v>274</v>
      </c>
      <c r="B3" s="262" t="s">
        <v>217</v>
      </c>
      <c r="C3" s="262" t="s">
        <v>218</v>
      </c>
      <c r="D3" s="262" t="s">
        <v>344</v>
      </c>
      <c r="E3" s="262" t="s">
        <v>224</v>
      </c>
      <c r="F3" s="262" t="s">
        <v>223</v>
      </c>
      <c r="G3" s="263" t="s">
        <v>244</v>
      </c>
      <c r="H3" s="263" t="s">
        <v>245</v>
      </c>
      <c r="I3" s="263" t="s">
        <v>246</v>
      </c>
      <c r="J3" s="263" t="s">
        <v>247</v>
      </c>
      <c r="K3" s="264" t="s">
        <v>250</v>
      </c>
      <c r="L3" s="263" t="s">
        <v>248</v>
      </c>
      <c r="M3" s="263" t="s">
        <v>249</v>
      </c>
      <c r="N3" s="253" t="s">
        <v>219</v>
      </c>
      <c r="O3" s="172" t="s">
        <v>236</v>
      </c>
      <c r="P3" s="194" t="s">
        <v>237</v>
      </c>
      <c r="Q3" s="194" t="s">
        <v>238</v>
      </c>
      <c r="R3" s="194" t="s">
        <v>241</v>
      </c>
      <c r="S3" s="172" t="s">
        <v>229</v>
      </c>
      <c r="T3" s="172" t="s">
        <v>228</v>
      </c>
      <c r="U3" s="172" t="s">
        <v>225</v>
      </c>
      <c r="V3" s="172" t="s">
        <v>226</v>
      </c>
      <c r="W3" s="172" t="s">
        <v>227</v>
      </c>
      <c r="X3" s="172" t="s">
        <v>243</v>
      </c>
      <c r="Y3" s="172" t="s">
        <v>220</v>
      </c>
      <c r="Z3" s="172" t="s">
        <v>222</v>
      </c>
      <c r="AA3" s="172" t="s">
        <v>221</v>
      </c>
    </row>
    <row r="4" spans="1:27" s="174" customFormat="1" ht="14.4">
      <c r="A4" s="174">
        <f>補助金番号</f>
        <v>100</v>
      </c>
      <c r="B4" s="174" t="str">
        <f>法人番号</f>
        <v>1234567890123</v>
      </c>
      <c r="C4" s="174" t="str">
        <f>法人名</f>
        <v>学校法人都庁学園</v>
      </c>
      <c r="D4" s="174" t="str">
        <f>基本情報入力シート!J8</f>
        <v>東京都新宿区西新宿２－８－１</v>
      </c>
      <c r="E4" s="174" t="str">
        <f>代表者職</f>
        <v>理事長</v>
      </c>
      <c r="F4" s="174" t="str">
        <f>代表者名</f>
        <v>東京　花子</v>
      </c>
      <c r="G4" s="174" t="str">
        <f>基本情報入力シート!B13</f>
        <v>都庁　太郎</v>
      </c>
      <c r="H4" s="174" t="str">
        <f>基本情報入力シート!D13</f>
        <v>感染症対策部</v>
      </c>
      <c r="I4" s="174" t="str">
        <f>基本情報入力シート!B14</f>
        <v>03-1111-1111</v>
      </c>
      <c r="J4" s="174" t="str">
        <f>基本情報入力シート!D14</f>
        <v>hanako@tokyo.jp</v>
      </c>
      <c r="K4" s="249" t="str">
        <f>基本情報入力シート!B15</f>
        <v>123-4567</v>
      </c>
      <c r="L4" s="250" t="str">
        <f>基本情報入力シート!J16</f>
        <v>東京都新宿区西新宿１－２－３</v>
      </c>
      <c r="M4" s="174" t="str">
        <f>基本情報入力シート!B17</f>
        <v>感染症対策部　東京花子宛</v>
      </c>
      <c r="N4" s="254">
        <f>日付</f>
        <v>45870</v>
      </c>
      <c r="O4" s="174">
        <f>'事業計画書（第２号）'!$Q$12</f>
        <v>95</v>
      </c>
      <c r="P4" s="178">
        <f>'事業計画書（第２号）'!$Q$9</f>
        <v>90</v>
      </c>
      <c r="Q4" s="178">
        <f>'事業計画書（第２号）'!$Q$10</f>
        <v>5</v>
      </c>
      <c r="R4" s="178">
        <f>'事業計画書（第２号）'!$Q$11</f>
        <v>0</v>
      </c>
      <c r="S4" s="196">
        <f>'支出予定額調書（第3・4号）'!総事業費</f>
        <v>150000</v>
      </c>
      <c r="T4" s="197">
        <f>'支出予定額調書（第3・4号）'!$D$9</f>
        <v>0</v>
      </c>
      <c r="U4" s="196">
        <f>'支出予定額調書（第3・4号）'!対象経費</f>
        <v>50000</v>
      </c>
      <c r="V4" s="197">
        <f>'支出予定額調書（第3・4号）'!$P$9</f>
        <v>31700</v>
      </c>
      <c r="W4" s="196">
        <f>'支出予定額調書（第3・4号）'!$P$9</f>
        <v>31700</v>
      </c>
      <c r="X4" s="197">
        <f>'支出予定額調書（第3・4号）'!$N$48</f>
        <v>47550</v>
      </c>
      <c r="Y4" s="197">
        <f>'予算書抄本（第5号）'!$G$12</f>
        <v>118300</v>
      </c>
      <c r="Z4" s="197">
        <f>'予算書抄本（第5号）'!$C$21</f>
        <v>150000</v>
      </c>
      <c r="AA4" s="197">
        <f>'予算書抄本（第5号）'!$G$21</f>
        <v>50000</v>
      </c>
    </row>
    <row r="5" spans="1:27">
      <c r="P5" s="190"/>
      <c r="Q5" s="183"/>
    </row>
    <row r="11" spans="1:27">
      <c r="R11" s="180"/>
    </row>
    <row r="12" spans="1:27">
      <c r="R12" s="180"/>
    </row>
    <row r="13" spans="1:27">
      <c r="P13" s="180"/>
      <c r="Q13" s="180"/>
      <c r="R13" s="180"/>
    </row>
    <row r="14" spans="1:27">
      <c r="R14" s="180"/>
    </row>
    <row r="15" spans="1:27">
      <c r="R15" s="180"/>
    </row>
    <row r="16" spans="1:27">
      <c r="R16" s="180"/>
    </row>
    <row r="35" spans="16:18">
      <c r="R35" s="188"/>
    </row>
    <row r="36" spans="16:18">
      <c r="P36" s="180"/>
      <c r="R36" s="188"/>
    </row>
    <row r="37" spans="16:18">
      <c r="R37" s="188"/>
    </row>
    <row r="38" spans="16:18">
      <c r="R38" s="188"/>
    </row>
    <row r="39" spans="16:18">
      <c r="R39" s="188"/>
    </row>
    <row r="40" spans="16:18">
      <c r="R40" s="188"/>
    </row>
    <row r="41" spans="16:18">
      <c r="R41" s="188"/>
    </row>
    <row r="42" spans="16:18">
      <c r="R42" s="188"/>
    </row>
    <row r="44" spans="16:18">
      <c r="Q44" s="189"/>
    </row>
    <row r="55" spans="16:17">
      <c r="P55" s="180"/>
    </row>
    <row r="64" spans="16:17">
      <c r="P64" s="190"/>
      <c r="Q64" s="190"/>
    </row>
    <row r="73" spans="16:16">
      <c r="P73" s="180"/>
    </row>
    <row r="81" spans="16:16">
      <c r="P81" s="180"/>
    </row>
    <row r="85" spans="16:16">
      <c r="P85" s="180"/>
    </row>
    <row r="104" spans="16:17">
      <c r="P104" s="180"/>
    </row>
    <row r="109" spans="16:17">
      <c r="P109" s="189"/>
      <c r="Q109" s="189"/>
    </row>
    <row r="110" spans="16:17">
      <c r="P110" s="183"/>
      <c r="Q110" s="183"/>
    </row>
    <row r="111" spans="16:17">
      <c r="P111" s="180"/>
    </row>
    <row r="117" spans="16:17">
      <c r="P117" s="180"/>
      <c r="Q117" s="180"/>
    </row>
    <row r="144" spans="16:16">
      <c r="P144" s="180"/>
    </row>
    <row r="149" spans="16:17">
      <c r="P149" s="180"/>
    </row>
    <row r="150" spans="16:17">
      <c r="P150" s="180"/>
      <c r="Q150" s="180"/>
    </row>
    <row r="152" spans="16:17">
      <c r="P152" s="180"/>
      <c r="Q152" s="180"/>
    </row>
    <row r="156" spans="16:17">
      <c r="P156" s="180"/>
      <c r="Q156" s="180"/>
    </row>
    <row r="157" spans="16:17">
      <c r="P157" s="182"/>
      <c r="Q157" s="182"/>
    </row>
    <row r="178" spans="16:16">
      <c r="P178" s="180"/>
    </row>
    <row r="190" spans="16:16">
      <c r="P190" s="178">
        <v>23</v>
      </c>
    </row>
    <row r="203" spans="16:16">
      <c r="P203" s="193"/>
    </row>
    <row r="211" spans="16:17">
      <c r="P211" s="180"/>
    </row>
    <row r="220" spans="16:17">
      <c r="P220" s="180"/>
    </row>
    <row r="221" spans="16:17">
      <c r="P221" s="180"/>
      <c r="Q221" s="180"/>
    </row>
    <row r="225" spans="16:17">
      <c r="P225" s="182"/>
      <c r="Q225" s="183"/>
    </row>
    <row r="227" spans="16:17">
      <c r="P227" s="180"/>
    </row>
    <row r="236" spans="16:17">
      <c r="P236" s="180"/>
    </row>
    <row r="243" spans="16:16">
      <c r="P243" s="180"/>
    </row>
    <row r="272" spans="16:17">
      <c r="P272" s="180"/>
      <c r="Q272" s="180"/>
    </row>
    <row r="279" spans="16:17">
      <c r="P279" s="183"/>
      <c r="Q279" s="183"/>
    </row>
    <row r="283" spans="16:17">
      <c r="P283" s="180"/>
      <c r="Q283" s="180"/>
    </row>
    <row r="289" spans="16:17">
      <c r="P289" s="180"/>
    </row>
    <row r="294" spans="16:17">
      <c r="P294" s="180"/>
      <c r="Q294" s="180"/>
    </row>
    <row r="330" spans="16:16">
      <c r="P330" s="180"/>
    </row>
    <row r="337" spans="16:17">
      <c r="P337" s="180"/>
      <c r="Q337" s="180"/>
    </row>
    <row r="338" spans="16:17">
      <c r="P338" s="180"/>
    </row>
    <row r="347" spans="16:17">
      <c r="P347" s="180"/>
    </row>
    <row r="359" spans="16:17">
      <c r="P359" s="180"/>
      <c r="Q359" s="180"/>
    </row>
    <row r="374" spans="16:16">
      <c r="P374" s="180"/>
    </row>
    <row r="396" spans="16:16">
      <c r="P396" s="180"/>
    </row>
    <row r="398" spans="16:16">
      <c r="P398" s="180"/>
    </row>
    <row r="404" spans="16:17">
      <c r="P404" s="180"/>
    </row>
    <row r="407" spans="16:17">
      <c r="Q407" s="189"/>
    </row>
    <row r="411" spans="16:17">
      <c r="P411" s="180"/>
    </row>
    <row r="433" spans="16:17">
      <c r="P433" s="180"/>
      <c r="Q433" s="180"/>
    </row>
    <row r="452" spans="16:17">
      <c r="P452" s="180"/>
    </row>
    <row r="457" spans="16:17">
      <c r="P457" s="180"/>
    </row>
    <row r="459" spans="16:17">
      <c r="P459" s="183"/>
      <c r="Q459" s="183"/>
    </row>
    <row r="461" spans="16:17">
      <c r="P461" s="180"/>
    </row>
    <row r="463" spans="16:17">
      <c r="P463" s="180"/>
      <c r="Q463" s="180"/>
    </row>
    <row r="468" spans="16:17">
      <c r="P468" s="180"/>
      <c r="Q468" s="180"/>
    </row>
    <row r="492" spans="16:17">
      <c r="P492" s="189"/>
      <c r="Q492" s="189"/>
    </row>
    <row r="501" spans="16:17">
      <c r="P501" s="180"/>
      <c r="Q501" s="180"/>
    </row>
    <row r="519" spans="16:17">
      <c r="P519" s="180"/>
      <c r="Q519" s="180"/>
    </row>
    <row r="526" spans="16:17">
      <c r="P526" s="182"/>
      <c r="Q526" s="183"/>
    </row>
    <row r="528" spans="16:17">
      <c r="Q528" s="189"/>
    </row>
    <row r="531" spans="16:16">
      <c r="P531" s="180"/>
    </row>
    <row r="533" spans="16:16">
      <c r="P533" s="193"/>
    </row>
    <row r="554" spans="16:17">
      <c r="P554" s="182"/>
      <c r="Q554" s="18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25</vt:i4>
      </vt:variant>
    </vt:vector>
  </HeadingPairs>
  <TitlesOfParts>
    <vt:vector size="37" baseType="lpstr">
      <vt:lpstr>提出前確認事項</vt:lpstr>
      <vt:lpstr>提出前確認事項 (郵送の場合のみ)</vt:lpstr>
      <vt:lpstr>基本情報入力シート</vt:lpstr>
      <vt:lpstr>当初交付（別記第1号）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'提出前確認事項 (郵送の場合のみ)'!Print_Area</vt:lpstr>
      <vt:lpstr>'当初交付（別記第1号）'!Print_Area</vt:lpstr>
      <vt:lpstr>'予算書抄本（第5号）'!Print_Area</vt:lpstr>
      <vt:lpstr>学校_区分</vt:lpstr>
      <vt:lpstr>'支出予定額調書（第3・4号）'!総事業費</vt:lpstr>
      <vt:lpstr>総事業費</vt:lpstr>
      <vt:lpstr>'支出予定額調書（第3・4号）'!対象経費</vt:lpstr>
      <vt:lpstr>対象経費</vt:lpstr>
      <vt:lpstr>代表者職</vt:lpstr>
      <vt:lpstr>代表者名</vt:lpstr>
      <vt:lpstr>都道府県</vt:lpstr>
      <vt:lpstr>'支出予定額調書（第3・4号）'!都補助所要額</vt:lpstr>
      <vt:lpstr>都補助所要額2</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柳川　昌平</cp:lastModifiedBy>
  <cp:lastPrinted>2025-05-28T04:10:58Z</cp:lastPrinted>
  <dcterms:created xsi:type="dcterms:W3CDTF">2003-03-03T05:20:18Z</dcterms:created>
  <dcterms:modified xsi:type="dcterms:W3CDTF">2025-07-06T23:49:49Z</dcterms:modified>
</cp:coreProperties>
</file>