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6\15_様式フォルダ（実績、変更）\"/>
    </mc:Choice>
  </mc:AlternateContent>
  <xr:revisionPtr revIDLastSave="0" documentId="13_ncr:1_{629CFC0B-9B58-43E5-A104-63337E0DCDFC}" xr6:coauthVersionLast="47" xr6:coauthVersionMax="47" xr10:uidLastSave="{00000000-0000-0000-0000-000000000000}"/>
  <workbookProtection workbookPassword="E686" lockStructure="1"/>
  <bookViews>
    <workbookView xWindow="28680" yWindow="-120" windowWidth="29040" windowHeight="15720" tabRatio="843" xr2:uid="{00000000-000D-0000-FFFF-FFFF00000000}"/>
  </bookViews>
  <sheets>
    <sheet name="基本情報入力シート" sheetId="33" r:id="rId1"/>
    <sheet name="変更交付（第７号）" sheetId="27" r:id="rId2"/>
    <sheet name="事業計画書（第2号）" sheetId="24" r:id="rId3"/>
    <sheet name="支出予定額調書（第3・4号）" sheetId="18" r:id="rId4"/>
    <sheet name="予算書抄本（第5号）" sheetId="26" r:id="rId5"/>
    <sheet name="チェックリスト（第6号）" sheetId="34" r:id="rId6"/>
    <sheet name="集計シート" sheetId="35" state="hidden" r:id="rId7"/>
    <sheet name="リスト" sheetId="25" state="hidden" r:id="rId8"/>
  </sheets>
  <definedNames>
    <definedName name="_xlnm.Print_Area" localSheetId="5">'チェックリスト（第6号）'!$A$2:$AB$26</definedName>
    <definedName name="_xlnm.Print_Area" localSheetId="0">基本情報入力シート!$A$3:$G$20</definedName>
    <definedName name="_xlnm.Print_Area" localSheetId="3">'支出予定額調書（第3・4号）'!$A$2:$S$34</definedName>
    <definedName name="_xlnm.Print_Area" localSheetId="2">'事業計画書（第2号）'!$A$3:$M$33</definedName>
    <definedName name="_xlnm.Print_Area" localSheetId="1">'変更交付（第７号）'!$A$2:$X$46</definedName>
    <definedName name="_xlnm.Print_Area" localSheetId="4">'予算書抄本（第5号）'!$A$3:$H$32</definedName>
    <definedName name="学校_区分">リスト!$C$3:$C$8</definedName>
    <definedName name="総事業費">'支出予定額調書（第3・4号）'!$C$9</definedName>
    <definedName name="対象経費">'支出予定額調書（第3・4号）'!$H$9</definedName>
    <definedName name="代表者職">基本情報入力シート!$B$11</definedName>
    <definedName name="代表者名">基本情報入力シート!$D$11</definedName>
    <definedName name="都道府県">リスト!$D$3:$D$50</definedName>
    <definedName name="都補助所要額">'支出予定額調書（第3・4号）'!$P$9</definedName>
    <definedName name="日付">'変更交付（第７号）'!$W$4</definedName>
    <definedName name="補助金">基本情報入力シート!$B$7</definedName>
    <definedName name="補助金番号">基本情報入力シート!$B$7</definedName>
    <definedName name="法人所在地">基本情報入力シート!$C$10</definedName>
    <definedName name="法人番号">基本情報入力シート!$B$8</definedName>
    <definedName name="法人名">基本情報入力シート!$B$9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1" i="27" l="1"/>
  <c r="Q15" i="24" l="1"/>
  <c r="Q13" i="24"/>
  <c r="Q11" i="24"/>
  <c r="Q10" i="24"/>
  <c r="Q9" i="24"/>
  <c r="N9" i="24"/>
  <c r="J46" i="27"/>
  <c r="H45" i="27"/>
  <c r="I18" i="33"/>
  <c r="J44" i="27" s="1"/>
  <c r="H43" i="27"/>
  <c r="H42" i="27"/>
  <c r="R41" i="27"/>
  <c r="H40" i="27"/>
  <c r="U5" i="35" l="1"/>
  <c r="U4" i="35"/>
  <c r="Q14" i="24"/>
  <c r="Q12" i="24"/>
  <c r="Q16" i="24" l="1"/>
  <c r="T4" i="35" s="1"/>
  <c r="V2" i="34"/>
  <c r="H3" i="26"/>
  <c r="M4" i="24"/>
  <c r="Q2" i="18"/>
  <c r="F24" i="24" l="1"/>
  <c r="F16" i="24"/>
  <c r="P9" i="24"/>
  <c r="O9" i="24"/>
  <c r="F25" i="24" l="1"/>
  <c r="K4" i="35"/>
  <c r="L4" i="35"/>
  <c r="N4" i="35"/>
  <c r="M4" i="35"/>
  <c r="J4" i="35"/>
  <c r="I4" i="35"/>
  <c r="H4" i="35"/>
  <c r="G4" i="35"/>
  <c r="S4" i="35" l="1"/>
  <c r="R4" i="35"/>
  <c r="Q4" i="35"/>
  <c r="F4" i="35" l="1"/>
  <c r="E4" i="35"/>
  <c r="C28" i="26"/>
  <c r="B26" i="26"/>
  <c r="X4" i="35" l="1"/>
  <c r="W4" i="35"/>
  <c r="V4" i="35"/>
  <c r="O4" i="35"/>
  <c r="D4" i="35"/>
  <c r="C4" i="35"/>
  <c r="B4" i="35" l="1"/>
  <c r="A4" i="35"/>
  <c r="M7" i="27" l="1"/>
  <c r="V3" i="34"/>
  <c r="H12" i="33"/>
  <c r="G12" i="33" s="1"/>
  <c r="H5" i="33"/>
  <c r="G5" i="33" s="1"/>
  <c r="G23" i="26" l="1"/>
  <c r="G22" i="26" s="1"/>
  <c r="E23" i="26"/>
  <c r="C22" i="26" s="1"/>
  <c r="D28" i="26" l="1"/>
  <c r="G21" i="26" l="1"/>
  <c r="AD4" i="35" s="1"/>
  <c r="C21" i="26"/>
  <c r="AC4" i="35" s="1"/>
  <c r="L22" i="18"/>
  <c r="L32" i="18" s="1"/>
  <c r="P4" i="35" l="1"/>
  <c r="P21" i="26"/>
  <c r="G9" i="26"/>
  <c r="D31" i="26" l="1"/>
  <c r="P7" i="27"/>
  <c r="M13" i="27"/>
  <c r="Q13" i="27" l="1"/>
  <c r="M10" i="27"/>
  <c r="C30" i="26"/>
  <c r="C31" i="26"/>
  <c r="Q3" i="18"/>
  <c r="M5" i="24"/>
  <c r="B10" i="26" l="1"/>
  <c r="J22" i="18" l="1"/>
  <c r="C23" i="26" l="1"/>
  <c r="J32" i="18" l="1"/>
  <c r="H22" i="18"/>
  <c r="H32" i="18" s="1"/>
  <c r="F22" i="18"/>
  <c r="F32" i="18" s="1"/>
  <c r="D22" i="18"/>
  <c r="D32" i="18" s="1"/>
  <c r="F9" i="18"/>
  <c r="N32" i="18" l="1"/>
  <c r="AA4" i="35" s="1"/>
  <c r="J9" i="18" l="1"/>
  <c r="L9" i="18" s="1"/>
  <c r="P9" i="18" l="1"/>
  <c r="Z4" i="35" s="1"/>
  <c r="Y4" i="35"/>
  <c r="M21" i="27" l="1"/>
  <c r="M23" i="27" s="1"/>
  <c r="G11" i="26"/>
  <c r="G12" i="26" s="1"/>
  <c r="AB4" i="35" s="1"/>
  <c r="B12" i="33"/>
  <c r="G13"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W4" authorId="0" shapeId="0" xr:uid="{00000000-0006-0000-0100-000001000000}">
      <text>
        <r>
          <rPr>
            <sz val="10"/>
            <color indexed="81"/>
            <rFont val="游ゴシック"/>
            <family val="3"/>
            <charset val="128"/>
          </rPr>
          <t>変更交付申請締切前の入力日(和暦）をご記入下さい
例）12/15と入力すると　
→自動で令和6年12月15日となります
　次年1月以降は、2025年よりご入力お願いします</t>
        </r>
        <r>
          <rPr>
            <sz val="9"/>
            <color indexed="81"/>
            <rFont val="MS P ゴシック"/>
            <family val="3"/>
            <charset val="128"/>
          </rPr>
          <t xml:space="preserve">
</t>
        </r>
      </text>
    </comment>
    <comment ref="X13" authorId="0" shapeId="0" xr:uid="{00000000-0006-0000-0100-000002000000}">
      <text>
        <r>
          <rPr>
            <b/>
            <sz val="12"/>
            <color indexed="10"/>
            <rFont val="游ゴシック"/>
            <family val="3"/>
            <charset val="128"/>
          </rPr>
          <t xml:space="preserve">                               ~　注意事項　~
</t>
        </r>
        <r>
          <rPr>
            <b/>
            <sz val="10"/>
            <color indexed="81"/>
            <rFont val="游ゴシック"/>
            <family val="3"/>
            <charset val="128"/>
          </rPr>
          <t xml:space="preserve">
</t>
        </r>
        <r>
          <rPr>
            <sz val="10"/>
            <color indexed="81"/>
            <rFont val="游ゴシック"/>
            <family val="3"/>
            <charset val="128"/>
          </rPr>
          <t>※印鑑登録証明書と必ず情報を一致させてください
・代表者印　・法人名　・代表者職・氏名
万が一文字が枠に納まらない場合は、</t>
        </r>
        <r>
          <rPr>
            <b/>
            <sz val="10"/>
            <color indexed="81"/>
            <rFont val="游ゴシック"/>
            <family val="3"/>
            <charset val="128"/>
          </rPr>
          <t>提出前に必ず結核担当にご連絡</t>
        </r>
        <r>
          <rPr>
            <sz val="10"/>
            <color indexed="81"/>
            <rFont val="游ゴシック"/>
            <family val="3"/>
            <charset val="128"/>
          </rPr>
          <t>をお願いいたします。
※デジタル申請（J-GRANTS）の方は押印不要です。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3" authorId="0" shapeId="0" xr:uid="{00000000-0006-0000-0200-000001000000}">
      <text>
        <r>
          <rPr>
            <b/>
            <sz val="9"/>
            <color indexed="81"/>
            <rFont val="メイリオ"/>
            <family val="3"/>
            <charset val="128"/>
          </rPr>
          <t>◎留意点（各施設ごとに申請が必要となります）</t>
        </r>
        <r>
          <rPr>
            <sz val="9"/>
            <color indexed="81"/>
            <rFont val="メイリオ"/>
            <family val="3"/>
            <charset val="128"/>
          </rPr>
          <t>　　　　　　　　　　　　　　　　　　　　　　　　　　　　　　　　　　　　　　　　　　　　　　　１．２校（施設）迄は、【複数対応様式】は使用しないで当様式にて申請お願いします
２．３校（施設）以上は、【複数対応様式】にて必ずご申請ください</t>
        </r>
      </text>
    </comment>
    <comment ref="G9" authorId="0" shapeId="0" xr:uid="{00000000-0006-0000-0200-000002000000}">
      <text>
        <r>
          <rPr>
            <b/>
            <sz val="11"/>
            <color indexed="81"/>
            <rFont val="MS P ゴシック"/>
            <family val="3"/>
            <charset val="128"/>
          </rPr>
          <t xml:space="preserve">　　　　　対象者の番号を入力ください
</t>
        </r>
        <r>
          <rPr>
            <b/>
            <sz val="11"/>
            <color indexed="81"/>
            <rFont val="游ゴシック"/>
            <family val="3"/>
            <charset val="128"/>
          </rPr>
          <t xml:space="preserve">　　　　　　　　
</t>
        </r>
        <r>
          <rPr>
            <sz val="11"/>
            <color indexed="81"/>
            <rFont val="游ゴシック"/>
            <family val="3"/>
            <charset val="128"/>
          </rPr>
          <t>D列に記載の対象者の番号をご入力ください</t>
        </r>
        <r>
          <rPr>
            <b/>
            <sz val="11"/>
            <color indexed="81"/>
            <rFont val="游ゴシック"/>
            <family val="3"/>
            <charset val="128"/>
          </rPr>
          <t xml:space="preserve">
</t>
        </r>
        <r>
          <rPr>
            <sz val="11"/>
            <color indexed="81"/>
            <rFont val="游ゴシック"/>
            <family val="3"/>
            <charset val="128"/>
          </rPr>
          <t>例）➀⇒1年生　➁⇒編入生etc
日付は同日の場合でも、終期をご記入ください
日付の下は備考欄となります</t>
        </r>
      </text>
    </comment>
    <comment ref="K9" authorId="0" shapeId="0" xr:uid="{00000000-0006-0000-0200-000003000000}">
      <text>
        <r>
          <rPr>
            <b/>
            <sz val="11"/>
            <color indexed="81"/>
            <rFont val="游ゴシック"/>
            <family val="3"/>
            <charset val="128"/>
          </rPr>
          <t>学校（施設）所在地</t>
        </r>
        <r>
          <rPr>
            <sz val="11"/>
            <color indexed="81"/>
            <rFont val="游ゴシック"/>
            <family val="3"/>
            <charset val="128"/>
          </rPr>
          <t xml:space="preserve">
必ず所在地の入力をお願いいたします
例）〇〇区〇〇1-2-3（半角数字にて入力）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300-000001000000}">
      <text>
        <r>
          <rPr>
            <b/>
            <sz val="10"/>
            <color indexed="81"/>
            <rFont val="游ゴシック"/>
            <family val="3"/>
            <charset val="128"/>
          </rPr>
          <t>『総事業費』　</t>
        </r>
        <r>
          <rPr>
            <sz val="10"/>
            <color indexed="81"/>
            <rFont val="游ゴシック"/>
            <family val="3"/>
            <charset val="128"/>
          </rPr>
          <t>　　　　　　　第5様式の（A)と同額です。</t>
        </r>
        <r>
          <rPr>
            <sz val="9"/>
            <color indexed="81"/>
            <rFont val="MS P ゴシック"/>
            <family val="3"/>
            <charset val="128"/>
          </rPr>
          <t xml:space="preserve">
</t>
        </r>
      </text>
    </comment>
    <comment ref="D9" authorId="0" shapeId="0" xr:uid="{00000000-0006-0000-0300-000002000000}">
      <text>
        <r>
          <rPr>
            <b/>
            <sz val="9"/>
            <color indexed="81"/>
            <rFont val="游ゴシック"/>
            <family val="3"/>
            <charset val="128"/>
          </rPr>
          <t>【寄附金その他の収入額</t>
        </r>
        <r>
          <rPr>
            <sz val="9"/>
            <color indexed="81"/>
            <rFont val="游ゴシック"/>
            <family val="3"/>
            <charset val="128"/>
          </rPr>
          <t>】
寄附金はその他の収入額がある場合のみ、その金額をご入力ください</t>
        </r>
      </text>
    </comment>
    <comment ref="H9" authorId="0" shapeId="0" xr:uid="{00000000-0006-0000-0300-000003000000}">
      <text>
        <r>
          <rPr>
            <b/>
            <sz val="10"/>
            <color indexed="81"/>
            <rFont val="游ゴシック"/>
            <family val="3"/>
            <charset val="128"/>
          </rPr>
          <t>『対象経費の支出予定額』</t>
        </r>
        <r>
          <rPr>
            <sz val="10"/>
            <color indexed="81"/>
            <rFont val="游ゴシック"/>
            <family val="3"/>
            <charset val="128"/>
          </rPr>
          <t xml:space="preserve">
第5様式の（対象経費の計）と同額です。</t>
        </r>
        <r>
          <rPr>
            <sz val="9"/>
            <color indexed="81"/>
            <rFont val="MS P ゴシック"/>
            <family val="3"/>
            <charset val="128"/>
          </rPr>
          <t xml:space="preserve">
</t>
        </r>
      </text>
    </comment>
    <comment ref="C23" authorId="0" shapeId="0" xr:uid="{00000000-0006-0000-0300-000004000000}">
      <text>
        <r>
          <rPr>
            <b/>
            <sz val="9"/>
            <color indexed="81"/>
            <rFont val="游ゴシック"/>
            <family val="3"/>
            <charset val="128"/>
          </rPr>
          <t>　　　　【内訳】
対象の施設名実施時期をご入力お願いします</t>
        </r>
        <r>
          <rPr>
            <sz val="9"/>
            <color indexed="81"/>
            <rFont val="游ゴシック"/>
            <family val="3"/>
            <charset val="128"/>
          </rPr>
          <t xml:space="preserve">
</t>
        </r>
      </text>
    </comment>
    <comment ref="N32" authorId="0" shapeId="0" xr:uid="{00000000-0006-0000-0300-000005000000}">
      <text>
        <r>
          <rPr>
            <b/>
            <sz val="11"/>
            <color indexed="81"/>
            <rFont val="游ゴシック"/>
            <family val="3"/>
            <charset val="128"/>
          </rPr>
          <t>『基準算定額』</t>
        </r>
        <r>
          <rPr>
            <sz val="11"/>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00000000-0006-0000-0400-000001000000}">
      <text>
        <r>
          <rPr>
            <b/>
            <sz val="11"/>
            <color indexed="81"/>
            <rFont val="游ゴシック"/>
            <family val="3"/>
            <charset val="128"/>
          </rPr>
          <t>『総事業予定経費』の計(I)　</t>
        </r>
        <r>
          <rPr>
            <sz val="11"/>
            <color indexed="81"/>
            <rFont val="游ゴシック"/>
            <family val="3"/>
            <charset val="128"/>
          </rPr>
          <t>　　　　　　　　第3号様式の（A）と同額となります</t>
        </r>
        <r>
          <rPr>
            <sz val="9"/>
            <color indexed="81"/>
            <rFont val="游ゴシック"/>
            <family val="3"/>
            <charset val="128"/>
          </rPr>
          <t xml:space="preserve">
</t>
        </r>
      </text>
    </comment>
    <comment ref="G21" authorId="0" shapeId="0" xr:uid="{00000000-0006-0000-0400-000002000000}">
      <text>
        <r>
          <rPr>
            <b/>
            <sz val="11"/>
            <color indexed="81"/>
            <rFont val="游ゴシック"/>
            <family val="3"/>
            <charset val="128"/>
          </rPr>
          <t>『対象経費』の計(J)　</t>
        </r>
        <r>
          <rPr>
            <sz val="11"/>
            <color indexed="81"/>
            <rFont val="游ゴシック"/>
            <family val="3"/>
            <charset val="128"/>
          </rPr>
          <t>　　　　　　　　　　　　　　　　第3号様式の（D)と同額となります</t>
        </r>
        <r>
          <rPr>
            <sz val="9"/>
            <color indexed="81"/>
            <rFont val="MS P ゴシック"/>
            <family val="3"/>
            <charset val="128"/>
          </rPr>
          <t xml:space="preserve">
</t>
        </r>
      </text>
    </comment>
    <comment ref="B26" authorId="0" shapeId="0" xr:uid="{457A8EA5-75E7-4634-A901-47846C118607}">
      <text>
        <r>
          <rPr>
            <b/>
            <sz val="11"/>
            <color indexed="81"/>
            <rFont val="游ゴシック"/>
            <family val="3"/>
            <charset val="128"/>
          </rPr>
          <t>『申請日』に関しまして</t>
        </r>
        <r>
          <rPr>
            <sz val="11"/>
            <color indexed="81"/>
            <rFont val="游ゴシック"/>
            <family val="3"/>
            <charset val="128"/>
          </rPr>
          <t xml:space="preserve">
デフォルトは、変更交付（第7号）シートより自動反映されますが、日付が相違する場合は関数式を壊して上書きで和暦入力してください。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<sst xmlns="http://schemas.openxmlformats.org/spreadsheetml/2006/main" count="834" uniqueCount="767">
  <si>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</si>
  <si>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</si>
  <si>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</si>
  <si>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</si>
  <si>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</si>
  <si>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　</t>
    <phoneticPr fontId="3"/>
  </si>
  <si>
    <t>第３号様式</t>
    <rPh sb="0" eb="1">
      <t>ダイ</t>
    </rPh>
    <rPh sb="2" eb="3">
      <t>ゴウ</t>
    </rPh>
    <rPh sb="3" eb="5">
      <t>ヨウシキ</t>
    </rPh>
    <phoneticPr fontId="3"/>
  </si>
  <si>
    <t>第４号様式</t>
    <rPh sb="0" eb="1">
      <t>ダイ</t>
    </rPh>
    <rPh sb="2" eb="3">
      <t>ゴウ</t>
    </rPh>
    <rPh sb="3" eb="5">
      <t>ヨウシキ</t>
    </rPh>
    <phoneticPr fontId="3"/>
  </si>
  <si>
    <t>補　助　基　準　単　価　　　(A)</t>
    <rPh sb="0" eb="1">
      <t>タスク</t>
    </rPh>
    <rPh sb="2" eb="3">
      <t>スケ</t>
    </rPh>
    <rPh sb="4" eb="5">
      <t>モト</t>
    </rPh>
    <rPh sb="6" eb="7">
      <t>ジュン</t>
    </rPh>
    <rPh sb="8" eb="9">
      <t>タン</t>
    </rPh>
    <rPh sb="10" eb="11">
      <t>アタイ</t>
    </rPh>
    <phoneticPr fontId="3"/>
  </si>
  <si>
    <t>予　　定　　件　　数　　　　　(B)</t>
    <rPh sb="0" eb="1">
      <t>ヨ</t>
    </rPh>
    <rPh sb="3" eb="4">
      <t>サダム</t>
    </rPh>
    <rPh sb="6" eb="7">
      <t>ケン</t>
    </rPh>
    <rPh sb="9" eb="10">
      <t>カズ</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</si>
  <si>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</si>
  <si>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</si>
  <si>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第２号様式</t>
    <rPh sb="0" eb="1">
      <t>ダイ</t>
    </rPh>
    <rPh sb="2" eb="3">
      <t>ゴウ</t>
    </rPh>
    <rPh sb="3" eb="5">
      <t>ヨウシキ</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</si>
  <si>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</si>
  <si>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</si>
  <si>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</si>
  <si>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</si>
  <si>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</si>
  <si>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</si>
  <si>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</si>
  <si>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</si>
  <si>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</si>
  <si>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対　象　経　費　の
支　出　予　定　額</t>
    <rPh sb="0" eb="1">
      <t>タイ</t>
    </rPh>
    <rPh sb="2" eb="3">
      <t>ゾウ</t>
    </rPh>
    <rPh sb="4" eb="5">
      <t>キョウ</t>
    </rPh>
    <rPh sb="6" eb="7">
      <t>ヒ</t>
    </rPh>
    <rPh sb="10" eb="11">
      <t>ササ</t>
    </rPh>
    <rPh sb="12" eb="13">
      <t>デ</t>
    </rPh>
    <rPh sb="14" eb="15">
      <t>ヨ</t>
    </rPh>
    <rPh sb="16" eb="17">
      <t>サダム</t>
    </rPh>
    <rPh sb="18" eb="19">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</si>
  <si>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</si>
  <si>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</si>
  <si>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</si>
  <si>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</si>
  <si>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</si>
  <si>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第５号様式</t>
    <rPh sb="0" eb="1">
      <t>ダイ</t>
    </rPh>
    <rPh sb="2" eb="3">
      <t>ゴウ</t>
    </rPh>
    <rPh sb="3" eb="5">
      <t>ヨウシキ</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</si>
  <si>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</si>
  <si>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</si>
  <si>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</si>
  <si>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</si>
  <si>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〔事業予定経費額〕</t>
    <rPh sb="1" eb="3">
      <t>ジギョウ</t>
    </rPh>
    <rPh sb="3" eb="5">
      <t>ヨテイ</t>
    </rPh>
    <rPh sb="5" eb="7">
      <t>ケイヒ</t>
    </rPh>
    <rPh sb="7" eb="8">
      <t>ガク</t>
    </rPh>
    <phoneticPr fontId="3"/>
  </si>
  <si>
    <t>区分</t>
    <rPh sb="0" eb="2">
      <t>クブン</t>
    </rPh>
    <phoneticPr fontId="3"/>
  </si>
  <si>
    <t>総 事 業 予 定 経 費</t>
    <rPh sb="0" eb="1">
      <t>ソウ</t>
    </rPh>
    <rPh sb="2" eb="3">
      <t>コト</t>
    </rPh>
    <rPh sb="4" eb="5">
      <t>ギョウ</t>
    </rPh>
    <rPh sb="6" eb="7">
      <t>ヨ</t>
    </rPh>
    <rPh sb="8" eb="9">
      <t>サダム</t>
    </rPh>
    <rPh sb="10" eb="11">
      <t>キョウ</t>
    </rPh>
    <rPh sb="12" eb="13">
      <t>ヒ</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</si>
  <si>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</si>
  <si>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</si>
  <si>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</si>
  <si>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</si>
  <si>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</si>
  <si>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</si>
  <si>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</si>
  <si>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</si>
  <si>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</si>
  <si>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</si>
  <si>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</si>
  <si>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</si>
  <si>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</si>
  <si>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</si>
  <si>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</si>
  <si>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</si>
  <si>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</si>
  <si>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</si>
  <si>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</si>
  <si>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</si>
  <si>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事業実施（エックス線）予定人員（人）</t>
    <rPh sb="0" eb="2">
      <t>ジギョウ</t>
    </rPh>
    <rPh sb="2" eb="4">
      <t>ジッシ</t>
    </rPh>
    <rPh sb="11" eb="13">
      <t>ヨテイ</t>
    </rPh>
    <rPh sb="13" eb="15">
      <t>ジンイン</t>
    </rPh>
    <rPh sb="16" eb="17">
      <t>ニン</t>
    </rPh>
    <phoneticPr fontId="3"/>
  </si>
  <si>
    <t>学校（施設）名</t>
    <rPh sb="0" eb="1">
      <t>ガク</t>
    </rPh>
    <rPh sb="1" eb="2">
      <t>コウ</t>
    </rPh>
    <rPh sb="3" eb="4">
      <t>シ</t>
    </rPh>
    <rPh sb="4" eb="5">
      <t>セツ</t>
    </rPh>
    <rPh sb="6" eb="7">
      <t>ナ</t>
    </rPh>
    <phoneticPr fontId="3"/>
  </si>
  <si>
    <t>東京都知事</t>
    <rPh sb="0" eb="3">
      <t>トウキョウト</t>
    </rPh>
    <rPh sb="3" eb="5">
      <t>チジ</t>
    </rPh>
    <phoneticPr fontId="3"/>
  </si>
  <si>
    <t>殿</t>
    <rPh sb="0" eb="1">
      <t>ド</t>
    </rPh>
    <phoneticPr fontId="3"/>
  </si>
  <si>
    <t>申請者</t>
    <rPh sb="0" eb="3">
      <t>シンセイシャ</t>
    </rPh>
    <phoneticPr fontId="3"/>
  </si>
  <si>
    <t>※65歳未満の者は対象外です。</t>
    <rPh sb="3" eb="6">
      <t>サイミマン</t>
    </rPh>
    <rPh sb="7" eb="8">
      <t>モノ</t>
    </rPh>
    <rPh sb="9" eb="12">
      <t>タイショウガイ</t>
    </rPh>
    <phoneticPr fontId="3"/>
  </si>
  <si>
    <t>※第二種社会福祉事業を行う施設は対象外です。</t>
    <rPh sb="1" eb="2">
      <t>ダイ</t>
    </rPh>
    <rPh sb="2" eb="4">
      <t>２シュ</t>
    </rPh>
    <rPh sb="4" eb="6">
      <t>シャカイ</t>
    </rPh>
    <rPh sb="6" eb="8">
      <t>フクシ</t>
    </rPh>
    <rPh sb="8" eb="10">
      <t>ジギョウ</t>
    </rPh>
    <rPh sb="11" eb="12">
      <t>オコナ</t>
    </rPh>
    <rPh sb="13" eb="15">
      <t>シセツ</t>
    </rPh>
    <rPh sb="16" eb="19">
      <t>タイショウガイ</t>
    </rPh>
    <phoneticPr fontId="3"/>
  </si>
  <si>
    <t>※通所施設は対象外です。</t>
    <rPh sb="1" eb="3">
      <t>ツウショ</t>
    </rPh>
    <rPh sb="3" eb="5">
      <t>シセツ</t>
    </rPh>
    <rPh sb="6" eb="8">
      <t>タイショウ</t>
    </rPh>
    <rPh sb="8" eb="9">
      <t>ガイ</t>
    </rPh>
    <phoneticPr fontId="3"/>
  </si>
  <si>
    <t>※専修学校等で大学院という名称でなくても、専攻科等大学院と同等のものも補助対象外です。</t>
    <rPh sb="1" eb="3">
      <t>センシュウ</t>
    </rPh>
    <rPh sb="3" eb="6">
      <t>ガッコウトウ</t>
    </rPh>
    <rPh sb="7" eb="10">
      <t>ダイガクイン</t>
    </rPh>
    <rPh sb="13" eb="15">
      <t>メイショウ</t>
    </rPh>
    <rPh sb="21" eb="23">
      <t>センコウ</t>
    </rPh>
    <rPh sb="23" eb="24">
      <t>カ</t>
    </rPh>
    <rPh sb="24" eb="25">
      <t>トウ</t>
    </rPh>
    <rPh sb="25" eb="28">
      <t>ダイガクイン</t>
    </rPh>
    <rPh sb="29" eb="31">
      <t>ドウトウ</t>
    </rPh>
    <rPh sb="35" eb="37">
      <t>ホジョ</t>
    </rPh>
    <rPh sb="37" eb="40">
      <t>タイショウガイ</t>
    </rPh>
    <phoneticPr fontId="3"/>
  </si>
  <si>
    <t>※この修業年限は、クラス自体の年限を指すものです。修業年限が1年以上のクラスに入学し、中途退学により在学期間が１年未満となった者は補助対象です。</t>
    <rPh sb="3" eb="5">
      <t>シュウギョウ</t>
    </rPh>
    <rPh sb="5" eb="7">
      <t>ネンゲン</t>
    </rPh>
    <rPh sb="12" eb="14">
      <t>ジタイ</t>
    </rPh>
    <rPh sb="15" eb="17">
      <t>ネンゲン</t>
    </rPh>
    <rPh sb="18" eb="19">
      <t>サ</t>
    </rPh>
    <rPh sb="25" eb="27">
      <t>シュウギョウ</t>
    </rPh>
    <rPh sb="27" eb="29">
      <t>ネンゲン</t>
    </rPh>
    <rPh sb="31" eb="34">
      <t>ネンイジョウ</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</si>
  <si>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</si>
  <si>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</si>
  <si>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</si>
  <si>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</si>
  <si>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</si>
  <si>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</si>
  <si>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</si>
  <si>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</si>
  <si>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</si>
  <si>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別紙事業計画書のとおり（第２号様式）</t>
    <rPh sb="0" eb="2">
      <t>ベッシ</t>
    </rPh>
    <rPh sb="2" eb="4">
      <t>ジギョウ</t>
    </rPh>
    <rPh sb="4" eb="7">
      <t>ケイカクショ</t>
    </rPh>
    <rPh sb="12" eb="13">
      <t>ダイ</t>
    </rPh>
    <rPh sb="14" eb="15">
      <t>ゴウ</t>
    </rPh>
    <rPh sb="15" eb="17">
      <t>ヨウシキ</t>
    </rPh>
    <phoneticPr fontId="3"/>
  </si>
  <si>
    <t>（第6号様式）</t>
    <phoneticPr fontId="3"/>
  </si>
  <si>
    <t>法人番号</t>
    <rPh sb="0" eb="2">
      <t>ホウジン</t>
    </rPh>
    <rPh sb="2" eb="4">
      <t>バンゴウ</t>
    </rPh>
    <phoneticPr fontId="25"/>
  </si>
  <si>
    <t>担当部署名</t>
    <rPh sb="0" eb="2">
      <t>タントウ</t>
    </rPh>
    <rPh sb="2" eb="4">
      <t>ブショ</t>
    </rPh>
    <rPh sb="4" eb="5">
      <t>メイ</t>
    </rPh>
    <phoneticPr fontId="3"/>
  </si>
  <si>
    <t>連絡先（直通）</t>
    <rPh sb="0" eb="3">
      <t>レンラクサキ</t>
    </rPh>
    <rPh sb="4" eb="6">
      <t>チョクツウ</t>
    </rPh>
    <phoneticPr fontId="3"/>
  </si>
  <si>
    <t>メールアドレス</t>
    <phoneticPr fontId="3"/>
  </si>
  <si>
    <t>令 和 ６年 度 予 算 書 抄 本</t>
    <rPh sb="0" eb="1">
      <t>レイ</t>
    </rPh>
    <rPh sb="2" eb="3">
      <t>ワ</t>
    </rPh>
    <rPh sb="5" eb="6">
      <t>トシ</t>
    </rPh>
    <rPh sb="7" eb="8">
      <t>ド</t>
    </rPh>
    <rPh sb="9" eb="10">
      <t>ヨ</t>
    </rPh>
    <rPh sb="11" eb="12">
      <t>ザン</t>
    </rPh>
    <rPh sb="13" eb="14">
      <t>ショ</t>
    </rPh>
    <rPh sb="15" eb="16">
      <t>ショウ</t>
    </rPh>
    <rPh sb="17" eb="18">
      <t>ホン</t>
    </rPh>
    <phoneticPr fontId="3"/>
  </si>
  <si>
    <t>代表者職</t>
    <rPh sb="0" eb="3">
      <t>ダイヒョウシャ</t>
    </rPh>
    <rPh sb="3" eb="4">
      <t>ショク</t>
    </rPh>
    <phoneticPr fontId="3"/>
  </si>
  <si>
    <t>代表者名</t>
    <rPh sb="0" eb="3">
      <t>ダイヒョウシャ</t>
    </rPh>
    <rPh sb="3" eb="4">
      <t>メイ</t>
    </rPh>
    <phoneticPr fontId="3"/>
  </si>
  <si>
    <t>㊞</t>
    <phoneticPr fontId="3"/>
  </si>
  <si>
    <t>■補助対象チェックリスト</t>
    <rPh sb="1" eb="3">
      <t>ホジョ</t>
    </rPh>
    <rPh sb="3" eb="5">
      <t>タイショウ</t>
    </rPh>
    <phoneticPr fontId="3"/>
  </si>
  <si>
    <t>■基本情報</t>
    <rPh sb="1" eb="3">
      <t>キホン</t>
    </rPh>
    <rPh sb="3" eb="5">
      <t>ジョウホウ</t>
    </rPh>
    <phoneticPr fontId="3"/>
  </si>
  <si>
    <t>経費の全額を寄附金等で充当していない。</t>
  </si>
  <si>
    <t>【 学 校 】</t>
    <rPh sb="2" eb="3">
      <t>ガク</t>
    </rPh>
    <rPh sb="4" eb="5">
      <t>コウ</t>
    </rPh>
    <phoneticPr fontId="3"/>
  </si>
  <si>
    <t>受診者から費用を徴収していない。</t>
    <phoneticPr fontId="3"/>
  </si>
  <si>
    <t>経費の全額を寄附金等で充当していない。</t>
    <phoneticPr fontId="3"/>
  </si>
  <si>
    <t>修業年限が1年未満ではない。</t>
    <rPh sb="0" eb="2">
      <t>シュウギョウ</t>
    </rPh>
    <rPh sb="2" eb="4">
      <t>ネンゲン</t>
    </rPh>
    <rPh sb="6" eb="7">
      <t>ネン</t>
    </rPh>
    <rPh sb="7" eb="9">
      <t>ミマン</t>
    </rPh>
    <phoneticPr fontId="3"/>
  </si>
  <si>
    <t>大学院は含めていない。</t>
    <rPh sb="0" eb="3">
      <t>ダイガクイン</t>
    </rPh>
    <rPh sb="4" eb="5">
      <t>フク</t>
    </rPh>
    <phoneticPr fontId="3"/>
  </si>
  <si>
    <t>受診者から費用を徴収していない。</t>
    <rPh sb="0" eb="3">
      <t>ジュシンシャ</t>
    </rPh>
    <rPh sb="5" eb="7">
      <t>ヒヨウ</t>
    </rPh>
    <rPh sb="8" eb="10">
      <t>チョウシュウ</t>
    </rPh>
    <phoneticPr fontId="3"/>
  </si>
  <si>
    <t>経費の全額を寄附金等で充当していない。</t>
    <rPh sb="0" eb="2">
      <t>ケイヒ</t>
    </rPh>
    <rPh sb="3" eb="5">
      <t>ゼンガク</t>
    </rPh>
    <rPh sb="6" eb="9">
      <t>キフキン</t>
    </rPh>
    <rPh sb="9" eb="10">
      <t>トウ</t>
    </rPh>
    <rPh sb="11" eb="13">
      <t>ジュウトウ</t>
    </rPh>
    <phoneticPr fontId="3"/>
  </si>
  <si>
    <t>入所施設に入所している者である。</t>
    <rPh sb="0" eb="2">
      <t>ニュウショ</t>
    </rPh>
    <rPh sb="2" eb="4">
      <t>シセツ</t>
    </rPh>
    <rPh sb="5" eb="7">
      <t>ニュウショ</t>
    </rPh>
    <rPh sb="11" eb="12">
      <t>モノ</t>
    </rPh>
    <phoneticPr fontId="3"/>
  </si>
  <si>
    <t>第一種社会福祉事業を行う施設である。</t>
    <rPh sb="0" eb="1">
      <t>ダイ</t>
    </rPh>
    <rPh sb="1" eb="2">
      <t>イチ</t>
    </rPh>
    <rPh sb="2" eb="3">
      <t>シュ</t>
    </rPh>
    <rPh sb="3" eb="5">
      <t>シャカイ</t>
    </rPh>
    <rPh sb="5" eb="7">
      <t>フクシ</t>
    </rPh>
    <rPh sb="7" eb="9">
      <t>ジギョウ</t>
    </rPh>
    <rPh sb="10" eb="11">
      <t>オコナ</t>
    </rPh>
    <rPh sb="12" eb="14">
      <t>シセツ</t>
    </rPh>
    <phoneticPr fontId="3"/>
  </si>
  <si>
    <t>65歳に達する日の属する年度以降の者である。</t>
    <rPh sb="2" eb="3">
      <t>サイ</t>
    </rPh>
    <rPh sb="4" eb="5">
      <t>タッ</t>
    </rPh>
    <rPh sb="7" eb="8">
      <t>ヒ</t>
    </rPh>
    <rPh sb="9" eb="10">
      <t>ゾク</t>
    </rPh>
    <rPh sb="12" eb="14">
      <t>ネンド</t>
    </rPh>
    <rPh sb="14" eb="16">
      <t>イコウ</t>
    </rPh>
    <rPh sb="17" eb="18">
      <t>モノ</t>
    </rPh>
    <phoneticPr fontId="3"/>
  </si>
  <si>
    <t>令和６年度結核予防費都費補助金対象者チェックリスト</t>
    <rPh sb="0" eb="2">
      <t>レイワ</t>
    </rPh>
    <rPh sb="3" eb="5">
      <t>ネンド</t>
    </rPh>
    <rPh sb="5" eb="7">
      <t>ケッカク</t>
    </rPh>
    <rPh sb="7" eb="9">
      <t>ヨボウ</t>
    </rPh>
    <rPh sb="9" eb="10">
      <t>ヒ</t>
    </rPh>
    <rPh sb="10" eb="11">
      <t>ト</t>
    </rPh>
    <rPh sb="11" eb="12">
      <t>ヒ</t>
    </rPh>
    <rPh sb="12" eb="15">
      <t>ホジョキン</t>
    </rPh>
    <rPh sb="15" eb="17">
      <t>タイショウ</t>
    </rPh>
    <rPh sb="17" eb="18">
      <t>シャ</t>
    </rPh>
    <phoneticPr fontId="3"/>
  </si>
  <si>
    <t>【施設等】</t>
    <rPh sb="1" eb="3">
      <t>シセツ</t>
    </rPh>
    <rPh sb="3" eb="4">
      <t>トウ</t>
    </rPh>
    <phoneticPr fontId="3"/>
  </si>
  <si>
    <t>専門学校</t>
    <rPh sb="0" eb="2">
      <t>センモン</t>
    </rPh>
    <rPh sb="2" eb="4">
      <t>ガッコウ</t>
    </rPh>
    <phoneticPr fontId="3"/>
  </si>
  <si>
    <t>専修学校</t>
    <rPh sb="0" eb="2">
      <t>センシュウ</t>
    </rPh>
    <rPh sb="2" eb="4">
      <t>ガッコウ</t>
    </rPh>
    <phoneticPr fontId="3"/>
  </si>
  <si>
    <t>大学</t>
    <rPh sb="0" eb="2">
      <t>ダイガク</t>
    </rPh>
    <phoneticPr fontId="3"/>
  </si>
  <si>
    <t>短期大学</t>
    <rPh sb="0" eb="2">
      <t>タンキ</t>
    </rPh>
    <rPh sb="2" eb="4">
      <t>ダイガク</t>
    </rPh>
    <phoneticPr fontId="3"/>
  </si>
  <si>
    <t>高等学校</t>
    <rPh sb="0" eb="2">
      <t>コウトウ</t>
    </rPh>
    <rPh sb="2" eb="4">
      <t>ガッコウ</t>
    </rPh>
    <phoneticPr fontId="3"/>
  </si>
  <si>
    <t xml:space="preserve"> </t>
    <phoneticPr fontId="3"/>
  </si>
  <si>
    <t>■ 施 設</t>
    <rPh sb="2" eb="3">
      <t>シ</t>
    </rPh>
    <rPh sb="4" eb="5">
      <t>セツ</t>
    </rPh>
    <phoneticPr fontId="3"/>
  </si>
  <si>
    <t>■ 学校</t>
    <rPh sb="2" eb="4">
      <t>ガッコウ</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</si>
  <si>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</si>
  <si>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</si>
  <si>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</si>
  <si>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</si>
  <si>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</si>
  <si>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</si>
  <si>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（第５号様式、関係部分のみ）</t>
  </si>
  <si>
    <t>感染症の予防及び感染症の患者に対する医療に関する法律第53条の2の規定により行う定期の健康診断</t>
    <rPh sb="0" eb="26">
      <t>カ</t>
    </rPh>
    <rPh sb="26" eb="27">
      <t>ダイ</t>
    </rPh>
    <rPh sb="29" eb="30">
      <t>ジョウ</t>
    </rPh>
    <rPh sb="33" eb="35">
      <t>キテイ</t>
    </rPh>
    <rPh sb="38" eb="39">
      <t>オコナ</t>
    </rPh>
    <rPh sb="40" eb="42">
      <t>テイキ</t>
    </rPh>
    <rPh sb="43" eb="45">
      <t>ケンコウ</t>
    </rPh>
    <rPh sb="45" eb="47">
      <t>シンダン</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</si>
  <si>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</si>
  <si>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</si>
  <si>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r>
      <rPr>
        <b/>
        <sz val="10"/>
        <rFont val="游ゴシック"/>
        <family val="3"/>
        <charset val="128"/>
      </rPr>
      <t>修業年限が1年未満ではない。</t>
    </r>
    <r>
      <rPr>
        <b/>
        <sz val="9"/>
        <rFont val="游ゴシック"/>
        <family val="3"/>
        <charset val="128"/>
      </rPr>
      <t xml:space="preserve">  </t>
    </r>
    <r>
      <rPr>
        <sz val="9"/>
        <rFont val="游ゴシック"/>
        <family val="3"/>
        <charset val="128"/>
      </rPr>
      <t xml:space="preserve">                                                                                                                       　　　　　　 ※この修業年限は、クラス自体の年限を指すものです。修業年限が1年以上のクラスに入学し、中途退学により在学期間が１年未満となった者は補助対象です。</t>
    </r>
    <phoneticPr fontId="3"/>
  </si>
  <si>
    <r>
      <rPr>
        <b/>
        <sz val="10"/>
        <rFont val="游ゴシック"/>
        <family val="3"/>
        <charset val="128"/>
      </rPr>
      <t>大学院は含めていない。</t>
    </r>
    <r>
      <rPr>
        <b/>
        <sz val="9"/>
        <rFont val="游ゴシック"/>
        <family val="3"/>
        <charset val="128"/>
      </rPr>
      <t xml:space="preserve"> </t>
    </r>
    <r>
      <rPr>
        <sz val="9"/>
        <rFont val="游ゴシック"/>
        <family val="3"/>
        <charset val="128"/>
      </rPr>
      <t xml:space="preserve">                                                                                                                                  　　　　　　  ※専修学校等で大学院という名称でなくても、専攻科等大学院と同等のものも補助対象外です。</t>
    </r>
    <phoneticPr fontId="3"/>
  </si>
  <si>
    <t>(1) 学校等において、当該年度に入学した者と、新型コロナウイルス感染症の影響により実施体制が整わない等、やむを得ない事由によって令和５年度入学生で入学年度に健康診断を実施できなかった者が補助対象です。</t>
  </si>
  <si>
    <t>法人名</t>
    <rPh sb="0" eb="2">
      <t>ホウジン</t>
    </rPh>
    <rPh sb="2" eb="3">
      <t>メイ</t>
    </rPh>
    <phoneticPr fontId="3"/>
  </si>
  <si>
    <t>　　　　　　　　　事       業       計       画       書</t>
    <rPh sb="9" eb="10">
      <t>コト</t>
    </rPh>
    <rPh sb="17" eb="18">
      <t>ギョウ</t>
    </rPh>
    <rPh sb="25" eb="26">
      <t>ケイ</t>
    </rPh>
    <rPh sb="33" eb="34">
      <t>ガ</t>
    </rPh>
    <rPh sb="41" eb="42">
      <t>ショ</t>
    </rPh>
    <phoneticPr fontId="3"/>
  </si>
  <si>
    <t>←複数枚となる場合は、最終の頁にのみ合計を記入ください。</t>
    <phoneticPr fontId="3"/>
  </si>
  <si>
    <t>[事業実施予定人員及び実施予定期間]</t>
  </si>
  <si>
    <r>
      <t xml:space="preserve">実施予定期間
</t>
    </r>
    <r>
      <rPr>
        <b/>
        <sz val="8"/>
        <rFont val="游ゴシック"/>
        <family val="3"/>
        <charset val="128"/>
      </rPr>
      <t>（複数回実施の場合は、期間ごと記入）</t>
    </r>
    <rPh sb="0" eb="1">
      <t>ジツ</t>
    </rPh>
    <rPh sb="1" eb="2">
      <t>シ</t>
    </rPh>
    <rPh sb="2" eb="3">
      <t>ヨ</t>
    </rPh>
    <rPh sb="3" eb="4">
      <t>サダム</t>
    </rPh>
    <rPh sb="4" eb="5">
      <t>キ</t>
    </rPh>
    <rPh sb="5" eb="6">
      <t>アイダ</t>
    </rPh>
    <rPh sb="8" eb="10">
      <t>フクスウ</t>
    </rPh>
    <rPh sb="10" eb="11">
      <t>カイ</t>
    </rPh>
    <rPh sb="11" eb="13">
      <t>ジッシ</t>
    </rPh>
    <rPh sb="14" eb="16">
      <t>バアイ</t>
    </rPh>
    <rPh sb="18" eb="20">
      <t>キカン</t>
    </rPh>
    <rPh sb="22" eb="24">
      <t>キニュウ</t>
    </rPh>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</si>
  <si>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</si>
  <si>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</si>
  <si>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</si>
  <si>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</si>
  <si>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t>
    <phoneticPr fontId="3"/>
  </si>
  <si>
    <t>上記対象項目を入力すると、チェックリスト（第6号様式）に自動反映されます</t>
    <rPh sb="2" eb="4">
      <t>タイショウ</t>
    </rPh>
    <rPh sb="4" eb="6">
      <t>コウモク</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</si>
  <si>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</si>
  <si>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</si>
  <si>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</si>
  <si>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</si>
  <si>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</si>
  <si>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</si>
  <si>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</si>
  <si>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</si>
  <si>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</si>
  <si>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</si>
  <si>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</si>
  <si>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</si>
  <si>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</si>
  <si>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</si>
  <si>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</si>
  <si>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</si>
  <si>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</si>
  <si>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</si>
  <si>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</si>
  <si>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</si>
  <si>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</si>
  <si>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</si>
  <si>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</si>
  <si>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</si>
  <si>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</si>
  <si>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</si>
  <si>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</si>
  <si>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</si>
  <si>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</si>
  <si>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</si>
  <si>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</si>
  <si>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</si>
  <si>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</si>
  <si>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</si>
  <si>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</si>
  <si>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</si>
  <si>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</si>
  <si>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</si>
  <si>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</si>
  <si>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</si>
  <si>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</si>
  <si>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</si>
  <si>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</si>
  <si>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</si>
  <si>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</si>
  <si>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</si>
  <si>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</si>
  <si>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</si>
  <si>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</si>
  <si>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都道府県</t>
    <rPh sb="0" eb="4">
      <t>トドウフケン</t>
    </rPh>
    <phoneticPr fontId="3"/>
  </si>
  <si>
    <t>郵便番号　　　　　</t>
    <rPh sb="0" eb="4">
      <t>ユウビンバンゴウ</t>
    </rPh>
    <phoneticPr fontId="3"/>
  </si>
  <si>
    <t>法 人 名</t>
    <rPh sb="0" eb="1">
      <t>ホウ</t>
    </rPh>
    <rPh sb="2" eb="3">
      <t>ヒト</t>
    </rPh>
    <rPh sb="4" eb="5">
      <t>メイ</t>
    </rPh>
    <phoneticPr fontId="24"/>
  </si>
  <si>
    <t>(    年課程）</t>
  </si>
  <si>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</si>
  <si>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</si>
  <si>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</si>
  <si>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</si>
  <si>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</si>
  <si>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</si>
  <si>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</si>
  <si>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</si>
  <si>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</si>
  <si>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</si>
  <si>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</si>
  <si>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</si>
  <si>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</si>
  <si>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</si>
  <si>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</si>
  <si>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r>
      <t>対象となる項目に</t>
    </r>
    <r>
      <rPr>
        <b/>
        <sz val="11"/>
        <color rgb="FF002060"/>
        <rFont val="游ゴシック"/>
        <family val="3"/>
        <charset val="128"/>
      </rPr>
      <t>チェック</t>
    </r>
    <r>
      <rPr>
        <sz val="11"/>
        <color rgb="FF002060"/>
        <rFont val="游ゴシック"/>
        <family val="3"/>
        <charset val="128"/>
      </rPr>
      <t>を必ず入れて下さい</t>
    </r>
    <rPh sb="0" eb="2">
      <t>タイショウ</t>
    </rPh>
    <rPh sb="5" eb="7">
      <t>コウモク</t>
    </rPh>
    <rPh sb="13" eb="14">
      <t>カナラ</t>
    </rPh>
    <rPh sb="15" eb="16">
      <t>イ</t>
    </rPh>
    <rPh sb="18" eb="19">
      <t>クダ</t>
    </rPh>
    <phoneticPr fontId="3"/>
  </si>
  <si>
    <t>大学、高等学校、高等専門学校、専修学校又は各種学校の学生若しくは生徒である。</t>
    <phoneticPr fontId="3"/>
  </si>
  <si>
    <t>大学、高等学校、高等専門学校、専修学校又は各種学校の学生若しくは生徒である。</t>
    <rPh sb="0" eb="2">
      <t>ダイガク</t>
    </rPh>
    <rPh sb="3" eb="5">
      <t>コウトウ</t>
    </rPh>
    <rPh sb="5" eb="7">
      <t>ガッコウ</t>
    </rPh>
    <rPh sb="8" eb="10">
      <t>コウトウ</t>
    </rPh>
    <rPh sb="10" eb="12">
      <t>センモン</t>
    </rPh>
    <rPh sb="12" eb="14">
      <t>ガッコウ</t>
    </rPh>
    <rPh sb="15" eb="17">
      <t>センシュウ</t>
    </rPh>
    <rPh sb="17" eb="19">
      <t>ガッコウ</t>
    </rPh>
    <rPh sb="19" eb="20">
      <t>マタ</t>
    </rPh>
    <rPh sb="21" eb="23">
      <t>カクシュ</t>
    </rPh>
    <rPh sb="23" eb="25">
      <t>ガッコウ</t>
    </rPh>
    <rPh sb="26" eb="28">
      <t>ガクセイ</t>
    </rPh>
    <rPh sb="28" eb="29">
      <t>モ</t>
    </rPh>
    <rPh sb="32" eb="34">
      <t>セイト</t>
    </rPh>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</si>
  <si>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</si>
  <si>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</si>
  <si>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</si>
  <si>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</si>
  <si>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</si>
  <si>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</si>
  <si>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</si>
  <si>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</si>
  <si>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</si>
  <si>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</si>
  <si>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</si>
  <si>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</si>
  <si>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</si>
  <si>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</si>
  <si>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都道府県</t>
    <rPh sb="0" eb="4">
      <t>トドウフケン</t>
    </rPh>
    <phoneticPr fontId="3"/>
  </si>
  <si>
    <t>所在地</t>
    <rPh sb="0" eb="3">
      <t>ショザイチ</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</si>
  <si>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</si>
  <si>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</si>
  <si>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</si>
  <si>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</si>
  <si>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</si>
  <si>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</si>
  <si>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</si>
  <si>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</si>
  <si>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都補助所要額　　　　　　　　交付決定額（Ｈ）</t>
    <rPh sb="0" eb="1">
      <t>ト</t>
    </rPh>
    <rPh sb="1" eb="3">
      <t>ホジョ</t>
    </rPh>
    <rPh sb="3" eb="5">
      <t>ショヨウ</t>
    </rPh>
    <rPh sb="5" eb="6">
      <t>ガク</t>
    </rPh>
    <rPh sb="14" eb="16">
      <t>コウフ</t>
    </rPh>
    <rPh sb="16" eb="18">
      <t>ケッテイ</t>
    </rPh>
    <rPh sb="18" eb="19">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</si>
  <si>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</si>
  <si>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</si>
  <si>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第3号様式</t>
    <rPh sb="0" eb="1">
      <t>ダイ</t>
    </rPh>
    <rPh sb="2" eb="3">
      <t>ゴウ</t>
    </rPh>
    <rPh sb="3" eb="5">
      <t>ヨウシキ</t>
    </rPh>
    <phoneticPr fontId="3"/>
  </si>
  <si>
    <t>第2号様式</t>
    <rPh sb="0" eb="1">
      <t>ダイ</t>
    </rPh>
    <rPh sb="2" eb="3">
      <t>ゴウ</t>
    </rPh>
    <rPh sb="3" eb="5">
      <t>ヨウシキ</t>
    </rPh>
    <phoneticPr fontId="3"/>
  </si>
  <si>
    <t>第4号様式</t>
    <rPh sb="0" eb="1">
      <t>ダイ</t>
    </rPh>
    <rPh sb="2" eb="3">
      <t>ゴウ</t>
    </rPh>
    <rPh sb="3" eb="5">
      <t>ヨウシキ</t>
    </rPh>
    <phoneticPr fontId="3"/>
  </si>
  <si>
    <t>第5様式</t>
    <rPh sb="0" eb="1">
      <t>ダイ</t>
    </rPh>
    <rPh sb="2" eb="4">
      <t>ヨウシキ</t>
    </rPh>
    <phoneticPr fontId="3"/>
  </si>
  <si>
    <t>第1号様式</t>
    <rPh sb="0" eb="1">
      <t>ダイ</t>
    </rPh>
    <rPh sb="2" eb="3">
      <t>ゴウ</t>
    </rPh>
    <rPh sb="3" eb="5">
      <t>ヨウシキ</t>
    </rPh>
    <phoneticPr fontId="3"/>
  </si>
  <si>
    <t>基本情報入力シート</t>
    <rPh sb="0" eb="2">
      <t>キホン</t>
    </rPh>
    <rPh sb="2" eb="4">
      <t>ジョウホウ</t>
    </rPh>
    <rPh sb="4" eb="6">
      <t>ニュウリョク</t>
    </rPh>
    <phoneticPr fontId="3"/>
  </si>
  <si>
    <t>事業予定人数　　　　　　　　（補助対象者）</t>
    <rPh sb="0" eb="2">
      <t>ジギョウ</t>
    </rPh>
    <rPh sb="2" eb="4">
      <t>ヨテイ</t>
    </rPh>
    <rPh sb="4" eb="6">
      <t>ニンズウ</t>
    </rPh>
    <rPh sb="15" eb="17">
      <t>ホジョ</t>
    </rPh>
    <rPh sb="17" eb="19">
      <t>タイショウ</t>
    </rPh>
    <rPh sb="19" eb="20">
      <t>シャ</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</si>
  <si>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</si>
  <si>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</si>
  <si>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</si>
  <si>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</si>
  <si>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</si>
  <si>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</si>
  <si>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</si>
  <si>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</si>
  <si>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</si>
  <si>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</si>
  <si>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</si>
  <si>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</si>
  <si>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</si>
  <si>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郵送先都道府県</t>
    <rPh sb="0" eb="2">
      <t>ユウソウ</t>
    </rPh>
    <rPh sb="2" eb="3">
      <t>サキ</t>
    </rPh>
    <rPh sb="3" eb="7">
      <t>トドウフケン</t>
    </rPh>
    <phoneticPr fontId="3"/>
  </si>
  <si>
    <t>郵送先郵便番号</t>
    <rPh sb="0" eb="2">
      <t>ユウソウ</t>
    </rPh>
    <rPh sb="2" eb="3">
      <t>サキ</t>
    </rPh>
    <rPh sb="3" eb="7">
      <t>ユウビンバンゴウ</t>
    </rPh>
    <phoneticPr fontId="3"/>
  </si>
  <si>
    <r>
      <t xml:space="preserve">法人所在地
</t>
    </r>
    <r>
      <rPr>
        <sz val="8"/>
        <rFont val="游ゴシック"/>
        <family val="3"/>
        <charset val="128"/>
      </rPr>
      <t>※都道府県 必須</t>
    </r>
    <rPh sb="0" eb="2">
      <t>ホウジン</t>
    </rPh>
    <rPh sb="2" eb="5">
      <t>ショザイチ</t>
    </rPh>
    <rPh sb="7" eb="11">
      <t>トドウフケン</t>
    </rPh>
    <rPh sb="12" eb="14">
      <t>ヒッス</t>
    </rPh>
    <phoneticPr fontId="3"/>
  </si>
  <si>
    <t xml:space="preserve">書類郵送先
住　所　　　  </t>
    <rPh sb="0" eb="2">
      <t>ショルイ</t>
    </rPh>
    <rPh sb="2" eb="4">
      <t>ユウソウ</t>
    </rPh>
    <rPh sb="4" eb="5">
      <t>サキ</t>
    </rPh>
    <rPh sb="6" eb="7">
      <t>スミ</t>
    </rPh>
    <rPh sb="8" eb="9">
      <t>ショ</t>
    </rPh>
    <phoneticPr fontId="3"/>
  </si>
  <si>
    <t xml:space="preserve">書類郵送先
宛　名　　　  </t>
    <rPh sb="0" eb="2">
      <t>ショルイ</t>
    </rPh>
    <rPh sb="2" eb="4">
      <t>ユウソウ</t>
    </rPh>
    <rPh sb="4" eb="5">
      <t>サキ</t>
    </rPh>
    <rPh sb="6" eb="7">
      <t>アテ</t>
    </rPh>
    <rPh sb="8" eb="9">
      <t>ナ</t>
    </rPh>
    <phoneticPr fontId="3"/>
  </si>
  <si>
    <r>
      <rPr>
        <b/>
        <sz val="11"/>
        <color rgb="FF002060"/>
        <rFont val="游ゴシック"/>
        <family val="3"/>
        <charset val="128"/>
      </rPr>
      <t xml:space="preserve">黄色のセルに入力してください（他のシートも同様です）。
</t>
    </r>
    <r>
      <rPr>
        <sz val="11"/>
        <color rgb="FF002060"/>
        <rFont val="游ゴシック"/>
        <family val="3"/>
        <charset val="128"/>
      </rPr>
      <t>また数字は</t>
    </r>
    <r>
      <rPr>
        <b/>
        <sz val="11"/>
        <color rgb="FF002060"/>
        <rFont val="游ゴシック"/>
        <family val="3"/>
        <charset val="128"/>
      </rPr>
      <t>半角</t>
    </r>
    <r>
      <rPr>
        <sz val="11"/>
        <color rgb="FF002060"/>
        <rFont val="游ゴシック"/>
        <family val="3"/>
        <charset val="128"/>
      </rPr>
      <t>で入力して下さい。</t>
    </r>
    <rPh sb="0" eb="2">
      <t>キイロ</t>
    </rPh>
    <rPh sb="6" eb="8">
      <t>ニュウリョク</t>
    </rPh>
    <rPh sb="15" eb="16">
      <t>タ</t>
    </rPh>
    <rPh sb="21" eb="23">
      <t>ドウヨウ</t>
    </rPh>
    <rPh sb="30" eb="32">
      <t>スウジ</t>
    </rPh>
    <rPh sb="33" eb="34">
      <t>ハン</t>
    </rPh>
    <rPh sb="34" eb="35">
      <t>カク</t>
    </rPh>
    <rPh sb="36" eb="38">
      <t>ニュウリョク</t>
    </rPh>
    <rPh sb="40" eb="41">
      <t>クダ</t>
    </rPh>
    <phoneticPr fontId="3"/>
  </si>
  <si>
    <r>
      <t xml:space="preserve">入所施設に入所している者である。
</t>
    </r>
    <r>
      <rPr>
        <sz val="10"/>
        <rFont val="游ゴシック"/>
        <family val="3"/>
        <charset val="128"/>
      </rPr>
      <t>※通所施設は対象外です。</t>
    </r>
    <phoneticPr fontId="3"/>
  </si>
  <si>
    <r>
      <t xml:space="preserve">第一種社会福祉事業を行う施設である。
</t>
    </r>
    <r>
      <rPr>
        <sz val="10"/>
        <rFont val="游ゴシック"/>
        <family val="3"/>
        <charset val="128"/>
      </rPr>
      <t>※第二種社会福祉事業を行う施設は対象外です。</t>
    </r>
    <phoneticPr fontId="3"/>
  </si>
  <si>
    <r>
      <t xml:space="preserve">65歳に達する日の属する年度以降の者である。
</t>
    </r>
    <r>
      <rPr>
        <sz val="10"/>
        <rFont val="游ゴシック"/>
        <family val="3"/>
        <charset val="128"/>
      </rPr>
      <t>※65歳未満の者は対象外です。</t>
    </r>
    <phoneticPr fontId="3"/>
  </si>
  <si>
    <t>各種学校</t>
    <rPh sb="0" eb="2">
      <t>カクシュ</t>
    </rPh>
    <rPh sb="2" eb="4">
      <t>ガッコウ</t>
    </rPh>
    <phoneticPr fontId="3"/>
  </si>
  <si>
    <t>高等専門学校</t>
    <rPh sb="0" eb="2">
      <t>コウトウ</t>
    </rPh>
    <rPh sb="2" eb="4">
      <t>センモン</t>
    </rPh>
    <rPh sb="4" eb="6">
      <t>ガッコウ</t>
    </rPh>
    <phoneticPr fontId="3"/>
  </si>
  <si>
    <t>年度/補助金名</t>
    <rPh sb="0" eb="2">
      <t>ネンド</t>
    </rPh>
    <rPh sb="3" eb="6">
      <t>ホジョキン</t>
    </rPh>
    <rPh sb="6" eb="7">
      <t>メイ</t>
    </rPh>
    <phoneticPr fontId="24"/>
  </si>
  <si>
    <t>補助金番号</t>
    <rPh sb="0" eb="3">
      <t>ホジョキン</t>
    </rPh>
    <rPh sb="3" eb="5">
      <t>バンゴウ</t>
    </rPh>
    <phoneticPr fontId="24"/>
  </si>
  <si>
    <t>事業名</t>
    <rPh sb="0" eb="2">
      <t>ジギョウ</t>
    </rPh>
    <rPh sb="2" eb="3">
      <t>メイ</t>
    </rPh>
    <phoneticPr fontId="24"/>
  </si>
  <si>
    <t>私立学校等結核予防費都費補助事業</t>
  </si>
  <si>
    <r>
      <t xml:space="preserve">都補助所要額
</t>
    </r>
    <r>
      <rPr>
        <sz val="11"/>
        <color theme="0"/>
        <rFont val="游ゴシック"/>
        <family val="3"/>
        <charset val="128"/>
      </rPr>
      <t>（変更交付申請額）</t>
    </r>
    <rPh sb="8" eb="10">
      <t>ヘンコウ</t>
    </rPh>
    <rPh sb="10" eb="12">
      <t>コウフ</t>
    </rPh>
    <rPh sb="12" eb="14">
      <t>シンセイ</t>
    </rPh>
    <rPh sb="14" eb="15">
      <t>ガク</t>
    </rPh>
    <phoneticPr fontId="25"/>
  </si>
  <si>
    <t>結核予防費都費補助金変更交付申請書</t>
    <rPh sb="0" eb="2">
      <t>ケッカク</t>
    </rPh>
    <rPh sb="2" eb="4">
      <t>ヨボウ</t>
    </rPh>
    <rPh sb="4" eb="5">
      <t>ヒ</t>
    </rPh>
    <rPh sb="5" eb="6">
      <t>ト</t>
    </rPh>
    <rPh sb="6" eb="7">
      <t>ヒ</t>
    </rPh>
    <rPh sb="7" eb="10">
      <t>ホジョキン</t>
    </rPh>
    <rPh sb="10" eb="12">
      <t>ヘンコウ</t>
    </rPh>
    <rPh sb="12" eb="14">
      <t>コウフ</t>
    </rPh>
    <rPh sb="14" eb="17">
      <t>シンセイショ</t>
    </rPh>
    <phoneticPr fontId="3"/>
  </si>
  <si>
    <t>第７号様式（変更交付申請用）</t>
    <rPh sb="0" eb="1">
      <t>ダイ</t>
    </rPh>
    <rPh sb="2" eb="3">
      <t>ゴウ</t>
    </rPh>
    <rPh sb="3" eb="5">
      <t>ヨウシキ</t>
    </rPh>
    <rPh sb="6" eb="8">
      <t>ヘンコウ</t>
    </rPh>
    <rPh sb="8" eb="10">
      <t>コウフ</t>
    </rPh>
    <rPh sb="10" eb="13">
      <t>シンセイヨウ</t>
    </rPh>
    <phoneticPr fontId="3"/>
  </si>
  <si>
    <t>予防費都費補助金について、下記の通り交付額を変更して交付されるよう関係書類を</t>
    <rPh sb="0" eb="2">
      <t>ヨボウ</t>
    </rPh>
    <rPh sb="2" eb="3">
      <t>ヒ</t>
    </rPh>
    <rPh sb="3" eb="4">
      <t>ト</t>
    </rPh>
    <rPh sb="4" eb="5">
      <t>ヒ</t>
    </rPh>
    <rPh sb="5" eb="8">
      <t>ホジョキン</t>
    </rPh>
    <rPh sb="13" eb="15">
      <t>カキ</t>
    </rPh>
    <rPh sb="16" eb="17">
      <t>トオ</t>
    </rPh>
    <rPh sb="18" eb="20">
      <t>コウフ</t>
    </rPh>
    <rPh sb="20" eb="21">
      <t>ガク</t>
    </rPh>
    <rPh sb="22" eb="24">
      <t>ヘンコウ</t>
    </rPh>
    <rPh sb="26" eb="28">
      <t>コウフ</t>
    </rPh>
    <rPh sb="33" eb="35">
      <t>カンケイ</t>
    </rPh>
    <rPh sb="35" eb="37">
      <t>ショルイ</t>
    </rPh>
    <phoneticPr fontId="3"/>
  </si>
  <si>
    <t>添えて下記の通り申請します。</t>
    <rPh sb="0" eb="1">
      <t>ソ</t>
    </rPh>
    <rPh sb="3" eb="5">
      <t>カキ</t>
    </rPh>
    <rPh sb="6" eb="7">
      <t>トオ</t>
    </rPh>
    <rPh sb="8" eb="10">
      <t>シンセイ</t>
    </rPh>
    <phoneticPr fontId="3"/>
  </si>
  <si>
    <r>
      <t>令和６年○月○日付○保医感防第○○○号</t>
    </r>
    <r>
      <rPr>
        <sz val="11"/>
        <rFont val="游ゴシック"/>
        <family val="3"/>
        <charset val="128"/>
      </rPr>
      <t>をもって交付決定を受けた令和6年度結核</t>
    </r>
    <rPh sb="0" eb="2">
      <t>レイワ</t>
    </rPh>
    <rPh sb="5" eb="6">
      <t>ガツ</t>
    </rPh>
    <rPh sb="7" eb="8">
      <t>ニチ</t>
    </rPh>
    <rPh sb="8" eb="9">
      <t>ヅ</t>
    </rPh>
    <rPh sb="10" eb="11">
      <t>ホ</t>
    </rPh>
    <rPh sb="11" eb="12">
      <t>イ</t>
    </rPh>
    <rPh sb="12" eb="13">
      <t>カン</t>
    </rPh>
    <rPh sb="13" eb="14">
      <t>ボウ</t>
    </rPh>
    <rPh sb="14" eb="15">
      <t>ダイ</t>
    </rPh>
    <rPh sb="18" eb="19">
      <t>ゴウ</t>
    </rPh>
    <rPh sb="23" eb="25">
      <t>コウフ</t>
    </rPh>
    <rPh sb="25" eb="27">
      <t>ケッテイ</t>
    </rPh>
    <rPh sb="28" eb="29">
      <t>ウ</t>
    </rPh>
    <rPh sb="31" eb="33">
      <t>レイワ</t>
    </rPh>
    <rPh sb="34" eb="36">
      <t>ネンド</t>
    </rPh>
    <rPh sb="36" eb="38">
      <t>ケッカク</t>
    </rPh>
    <phoneticPr fontId="3"/>
  </si>
  <si>
    <t>　既交付決定額</t>
    <rPh sb="1" eb="2">
      <t>スデ</t>
    </rPh>
    <rPh sb="2" eb="4">
      <t>コウフ</t>
    </rPh>
    <rPh sb="4" eb="6">
      <t>ケッテイ</t>
    </rPh>
    <rPh sb="6" eb="7">
      <t>ガク</t>
    </rPh>
    <phoneticPr fontId="3"/>
  </si>
  <si>
    <t>　今回変更増額</t>
    <rPh sb="1" eb="3">
      <t>コンカイ</t>
    </rPh>
    <rPh sb="3" eb="5">
      <t>ヘンコウ</t>
    </rPh>
    <rPh sb="5" eb="7">
      <t>ゾウガク</t>
    </rPh>
    <phoneticPr fontId="3"/>
  </si>
  <si>
    <t>金</t>
    <rPh sb="0" eb="1">
      <t>キン</t>
    </rPh>
    <phoneticPr fontId="3"/>
  </si>
  <si>
    <t>　事業内容</t>
    <rPh sb="1" eb="3">
      <t>ジギョウ</t>
    </rPh>
    <rPh sb="3" eb="5">
      <t>ナイヨウ</t>
    </rPh>
    <phoneticPr fontId="3"/>
  </si>
  <si>
    <t>　変更申請金額</t>
    <rPh sb="1" eb="3">
      <t>ヘンコウ</t>
    </rPh>
    <rPh sb="3" eb="5">
      <t>シンセイ</t>
    </rPh>
    <rPh sb="5" eb="6">
      <t>キン</t>
    </rPh>
    <rPh sb="6" eb="7">
      <t>ガク</t>
    </rPh>
    <phoneticPr fontId="3"/>
  </si>
  <si>
    <t>　事業目的</t>
    <rPh sb="1" eb="3">
      <t>ジギョウ</t>
    </rPh>
    <rPh sb="3" eb="5">
      <t>モクテキ</t>
    </rPh>
    <phoneticPr fontId="3"/>
  </si>
  <si>
    <t>　変更理由</t>
    <rPh sb="1" eb="3">
      <t>ヘンコウ</t>
    </rPh>
    <rPh sb="3" eb="5">
      <t>リユウ</t>
    </rPh>
    <phoneticPr fontId="3"/>
  </si>
  <si>
    <t>　所要経費</t>
    <rPh sb="1" eb="3">
      <t>ショヨウ</t>
    </rPh>
    <rPh sb="3" eb="5">
      <t>ケイヒ</t>
    </rPh>
    <phoneticPr fontId="3"/>
  </si>
  <si>
    <t>別紙支出予定額調書のとおり（第３号様式及び第４号様式）</t>
    <rPh sb="0" eb="2">
      <t>ベッシ</t>
    </rPh>
    <rPh sb="2" eb="4">
      <t>シシュツ</t>
    </rPh>
    <rPh sb="4" eb="6">
      <t>ヨテイ</t>
    </rPh>
    <rPh sb="6" eb="7">
      <t>ガク</t>
    </rPh>
    <rPh sb="7" eb="9">
      <t>チョウショ</t>
    </rPh>
    <rPh sb="14" eb="15">
      <t>ダイ</t>
    </rPh>
    <rPh sb="16" eb="17">
      <t>ゴウ</t>
    </rPh>
    <rPh sb="17" eb="19">
      <t>ヨウシキ</t>
    </rPh>
    <rPh sb="19" eb="20">
      <t>オヨ</t>
    </rPh>
    <rPh sb="21" eb="22">
      <t>ダイ</t>
    </rPh>
    <rPh sb="23" eb="24">
      <t>ゴウ</t>
    </rPh>
    <rPh sb="24" eb="26">
      <t>ヨウシキ</t>
    </rPh>
    <phoneticPr fontId="3"/>
  </si>
  <si>
    <t>　予算書抄本</t>
    <rPh sb="1" eb="3">
      <t>ヨサン</t>
    </rPh>
    <rPh sb="3" eb="4">
      <t>ショ</t>
    </rPh>
    <rPh sb="4" eb="6">
      <t>ショウホン</t>
    </rPh>
    <phoneticPr fontId="3"/>
  </si>
  <si>
    <t>~</t>
    <phoneticPr fontId="3"/>
  </si>
  <si>
    <t>所在地１</t>
    <rPh sb="0" eb="3">
      <t>ショザイチ</t>
    </rPh>
    <phoneticPr fontId="3"/>
  </si>
  <si>
    <t>※GビズIDプライム又は印鑑登録証明書住所と一致させてください</t>
    <rPh sb="10" eb="11">
      <t>マタ</t>
    </rPh>
    <rPh sb="12" eb="14">
      <t>インカン</t>
    </rPh>
    <rPh sb="14" eb="16">
      <t>トウロク</t>
    </rPh>
    <rPh sb="16" eb="19">
      <t>ショウメイショ</t>
    </rPh>
    <rPh sb="19" eb="21">
      <t>ジュウショ</t>
    </rPh>
    <rPh sb="22" eb="24">
      <t>イッチ</t>
    </rPh>
    <phoneticPr fontId="3"/>
  </si>
  <si>
    <t>結核予防費都費補助金</t>
    <phoneticPr fontId="3"/>
  </si>
  <si>
    <t>令和６年度</t>
    <rPh sb="0" eb="2">
      <t>レイワ</t>
    </rPh>
    <rPh sb="3" eb="5">
      <t>ネンド</t>
    </rPh>
    <phoneticPr fontId="3"/>
  </si>
  <si>
    <t>実施予定期間　</t>
    <rPh sb="0" eb="2">
      <t>ジッシ</t>
    </rPh>
    <rPh sb="2" eb="4">
      <t>ヨテイ</t>
    </rPh>
    <rPh sb="4" eb="6">
      <t>キカン</t>
    </rPh>
    <phoneticPr fontId="3"/>
  </si>
  <si>
    <t>終期</t>
    <rPh sb="0" eb="2">
      <t>シュウキ</t>
    </rPh>
    <phoneticPr fontId="3"/>
  </si>
  <si>
    <t>終期</t>
    <rPh sb="0" eb="2">
      <t>シュウキ</t>
    </rPh>
    <phoneticPr fontId="3"/>
  </si>
  <si>
    <t>補助金番号</t>
    <rPh sb="0" eb="3">
      <t>ホジョキン</t>
    </rPh>
    <rPh sb="3" eb="5">
      <t>バンゴウ</t>
    </rPh>
    <phoneticPr fontId="3"/>
  </si>
  <si>
    <t>補助金番号</t>
    <rPh sb="0" eb="3">
      <t>ホジョキン</t>
    </rPh>
    <rPh sb="3" eb="5">
      <t>バンゴウ</t>
    </rPh>
    <phoneticPr fontId="3"/>
  </si>
  <si>
    <t>学校法人ＩＳＩ学園</t>
  </si>
  <si>
    <t>学校法人愛國学園</t>
  </si>
  <si>
    <t>学校法人青葉学園</t>
  </si>
  <si>
    <t>学校法人青山学院</t>
  </si>
  <si>
    <t>学校法人朝日学園</t>
  </si>
  <si>
    <t>学校法人麻布学園</t>
  </si>
  <si>
    <t>学校法人亜細亜学園</t>
  </si>
  <si>
    <t>学校法人足立学園</t>
  </si>
  <si>
    <t>学校法人跡見学園</t>
  </si>
  <si>
    <t>学校法人安部学院</t>
  </si>
  <si>
    <t>学校法人アポロ学園</t>
  </si>
  <si>
    <t>学校法人新井学園</t>
  </si>
  <si>
    <t>学校法人イーエスピー学園</t>
  </si>
  <si>
    <t>学校法人育英学院</t>
  </si>
  <si>
    <t>学校法人郁文館夢学園</t>
  </si>
  <si>
    <t>学校法人池見学園</t>
  </si>
  <si>
    <t>学校法人伊東学園</t>
  </si>
  <si>
    <t>学校法人上野塾</t>
  </si>
  <si>
    <t>学校法人エイジェック学園</t>
  </si>
  <si>
    <t>学校法人衛生学園</t>
  </si>
  <si>
    <t>学校法人ＡＲＣ学園</t>
  </si>
  <si>
    <t>学校法人江副学園</t>
  </si>
  <si>
    <t>学校法人江戸川学園</t>
  </si>
  <si>
    <t>学校法人桜蔭学園</t>
  </si>
  <si>
    <t>学校法人桜美林学園</t>
  </si>
  <si>
    <t>学校法人鷗友学園</t>
  </si>
  <si>
    <t>学校法人大妻学院</t>
  </si>
  <si>
    <t>学校法人冲永学園</t>
  </si>
  <si>
    <t>学校法人小倉学園</t>
  </si>
  <si>
    <t>学校法人織田学園</t>
  </si>
  <si>
    <t>学校法人お茶の水学園</t>
  </si>
  <si>
    <t>学校法人鬼木医療学園</t>
  </si>
  <si>
    <t>学校法人海城学園</t>
  </si>
  <si>
    <t>学校法人開成学園</t>
  </si>
  <si>
    <t>学校法人開智学園</t>
  </si>
  <si>
    <t>学校法人嘉悦学園</t>
  </si>
  <si>
    <t>学校法人科学技術学園</t>
  </si>
  <si>
    <t>学校法人香川栄養学園</t>
  </si>
  <si>
    <t>学校法人学習院</t>
  </si>
  <si>
    <t>学校法人片柳学園</t>
  </si>
  <si>
    <t>一般社団法人葛飾区医師会</t>
  </si>
  <si>
    <t>学校法人金井学園</t>
  </si>
  <si>
    <t>学校法人マリールイズ学園</t>
  </si>
  <si>
    <t>学校法人川口学園</t>
  </si>
  <si>
    <t>学校法人川村学園</t>
  </si>
  <si>
    <t>学校法人環境造形学園</t>
  </si>
  <si>
    <t>学校法人関東国際学園</t>
  </si>
  <si>
    <t>学校法人ギャラクシー学園</t>
  </si>
  <si>
    <t>学校法人暁星学園</t>
  </si>
  <si>
    <t>学校法人杏文学園</t>
  </si>
  <si>
    <t>学校法人共立育英会</t>
  </si>
  <si>
    <t>学校法人共立女子学園</t>
  </si>
  <si>
    <t>学校法人錦城学園</t>
  </si>
  <si>
    <t>学校法人国立音楽大学</t>
  </si>
  <si>
    <t>学校法人国本学園</t>
  </si>
  <si>
    <t>学校法人桑沢学園</t>
  </si>
  <si>
    <t>慶應義塾</t>
  </si>
  <si>
    <t>学校法人京華学園</t>
  </si>
  <si>
    <t>学校法人敬心学園</t>
  </si>
  <si>
    <t>学校法人恵泉女学園</t>
  </si>
  <si>
    <t>学校法人健映学園</t>
  </si>
  <si>
    <t>学校法人健康科学学園</t>
  </si>
  <si>
    <t>学校法人麹町学園</t>
  </si>
  <si>
    <t>学校法人佼成学園</t>
  </si>
  <si>
    <t>学校法人香蘭女学校</t>
  </si>
  <si>
    <t>学校法人コーセー学園</t>
  </si>
  <si>
    <t>学校法人郡山学園</t>
  </si>
  <si>
    <t>学校法人國學院大學</t>
  </si>
  <si>
    <t>学校法人国際学園</t>
  </si>
  <si>
    <t>学校法人国際共立学園</t>
  </si>
  <si>
    <t>学校法人国際基督教大学</t>
  </si>
  <si>
    <t>学校法人国際青年交流学園</t>
  </si>
  <si>
    <t>学校法人国際文化アカデミー</t>
  </si>
  <si>
    <t>学校法人國士舘</t>
  </si>
  <si>
    <t>学校法人五島育英会</t>
  </si>
  <si>
    <t>学校法人駒込学園</t>
  </si>
  <si>
    <t>学校法人駒澤学園</t>
  </si>
  <si>
    <t>学校法人駒澤大学</t>
  </si>
  <si>
    <t>学校法人駒場学園</t>
  </si>
  <si>
    <t>学校法人佐伯学園</t>
  </si>
  <si>
    <t>学校法人桜丘</t>
  </si>
  <si>
    <t>学校法人桜丘学園</t>
  </si>
  <si>
    <t>学校法人佐々木学園</t>
  </si>
  <si>
    <t>学校法人佐野学園</t>
  </si>
  <si>
    <t>学校法人サンシャイン学園</t>
  </si>
  <si>
    <t>学校法人慈誠会学園</t>
  </si>
  <si>
    <t>学校法人資生堂学園</t>
  </si>
  <si>
    <t>学校法人実践女子学園</t>
  </si>
  <si>
    <t>学校法人芝浦工業大学</t>
  </si>
  <si>
    <t>学校法人芝学園</t>
  </si>
  <si>
    <t>学校法人渋谷教育学園</t>
  </si>
  <si>
    <t>学校法人自由学園</t>
  </si>
  <si>
    <t>学校法人修徳学園</t>
  </si>
  <si>
    <t>学校法人十文字学園</t>
  </si>
  <si>
    <t>学校法人淑徳学園</t>
  </si>
  <si>
    <t>学校法人順天学園</t>
  </si>
  <si>
    <t>学校法人順天堂</t>
  </si>
  <si>
    <t>学校法人潤徳学園</t>
  </si>
  <si>
    <t>学校法人松蔭学園</t>
  </si>
  <si>
    <t>学校法人彰栄学園</t>
  </si>
  <si>
    <t>学校法人頌栄女子学院</t>
  </si>
  <si>
    <t>学校法人城西学園</t>
  </si>
  <si>
    <t>学校法人城西大学</t>
  </si>
  <si>
    <t>学校法人上智学院</t>
  </si>
  <si>
    <t>学校法人聖徳学園</t>
  </si>
  <si>
    <t>学校法人尚美学園</t>
  </si>
  <si>
    <t>学校法人城北学園</t>
  </si>
  <si>
    <t>学校法人常陽学園</t>
  </si>
  <si>
    <t>医療法人社団昭和育英会</t>
  </si>
  <si>
    <t>学校法人昭和女子大学</t>
  </si>
  <si>
    <t>学校法人昭和第一学園</t>
  </si>
  <si>
    <t>学校法人昭和大学</t>
  </si>
  <si>
    <t>学校法人昭和薬科大学</t>
  </si>
  <si>
    <t>学校法人食糧学院</t>
  </si>
  <si>
    <t>学校法人女子学院</t>
  </si>
  <si>
    <t>学校法人女子美術大学</t>
  </si>
  <si>
    <t>学校法人白梅学園</t>
  </si>
  <si>
    <t>学校法人白萩学園</t>
  </si>
  <si>
    <t>学校法人白百合学園</t>
  </si>
  <si>
    <t>医療法人社団親光会</t>
  </si>
  <si>
    <t>学校法人新宿学園</t>
  </si>
  <si>
    <t>学校法人菅生学園</t>
  </si>
  <si>
    <t>学校法人菅原学園</t>
  </si>
  <si>
    <t>学校法人杉並学院</t>
  </si>
  <si>
    <t>学校法人杉野学園</t>
  </si>
  <si>
    <t>学校法人駿河台学園</t>
  </si>
  <si>
    <t>学校法人駿台学園</t>
  </si>
  <si>
    <t>学校法人聖学院</t>
  </si>
  <si>
    <t>学校法人成蹊学園</t>
  </si>
  <si>
    <t>学校法人成城学園</t>
  </si>
  <si>
    <t>学校法人成城学校</t>
  </si>
  <si>
    <t>学校法人聖心学園</t>
  </si>
  <si>
    <t>学校法人聖心女子学院</t>
  </si>
  <si>
    <t>学校法人清泉女子大学</t>
  </si>
  <si>
    <t>学校法人正則学院</t>
  </si>
  <si>
    <t>学校法人正則学園</t>
  </si>
  <si>
    <t>学校法人成徳学園</t>
  </si>
  <si>
    <t>学校法人成立学園</t>
  </si>
  <si>
    <t>一般社団法人世田谷区医師会</t>
  </si>
  <si>
    <t>学校法人専修大学</t>
  </si>
  <si>
    <t>学校法人専修大学附属高等学校</t>
  </si>
  <si>
    <t>学校法人創価学園</t>
  </si>
  <si>
    <t>学校法人創志学園</t>
  </si>
  <si>
    <t>学校法人素霊学園</t>
  </si>
  <si>
    <t>学校法人大乗淑徳学園</t>
  </si>
  <si>
    <t>学校法人大正大学</t>
  </si>
  <si>
    <t>学校法人大成学園</t>
  </si>
  <si>
    <t>学校法人大東学園</t>
  </si>
  <si>
    <t>学校法人大東文化学園</t>
  </si>
  <si>
    <t>学校法人髙澤学園</t>
  </si>
  <si>
    <t>学校法人高千穂学園</t>
  </si>
  <si>
    <t>学校法人高輪学園</t>
  </si>
  <si>
    <t>学校法人髙橋学園</t>
  </si>
  <si>
    <t>学校法人宝塚大学</t>
  </si>
  <si>
    <t>学校法人瀧野川女子学園</t>
  </si>
  <si>
    <t>学校法人拓殖大学</t>
  </si>
  <si>
    <t>学校法人竹早学園</t>
  </si>
  <si>
    <t>学校法人田島学園</t>
  </si>
  <si>
    <t>学校法人田中千代学園</t>
  </si>
  <si>
    <t>学校法人玉川学園</t>
  </si>
  <si>
    <t>学校法人玉川聖学院</t>
  </si>
  <si>
    <t>学校法人多摩美術大学</t>
  </si>
  <si>
    <t>学校法人田村学園</t>
  </si>
  <si>
    <t>学校法人茶屋四郎次郎記念学園</t>
  </si>
  <si>
    <t>学校法人中央医療学園</t>
  </si>
  <si>
    <t>学校法人中央学院</t>
  </si>
  <si>
    <t>学校法人中央工学校</t>
  </si>
  <si>
    <t>学校法人中央大学</t>
  </si>
  <si>
    <t>学校法人調布学園</t>
  </si>
  <si>
    <t>学校法人辻料理学館</t>
  </si>
  <si>
    <t>学校法人津田塾大学</t>
  </si>
  <si>
    <t>学校法人都築育英学園</t>
  </si>
  <si>
    <t>学校法人帝京科学大学</t>
  </si>
  <si>
    <t>学校法人帝京学園</t>
  </si>
  <si>
    <t>学校法人帝京大学</t>
  </si>
  <si>
    <t>学校法人帝京平成大学</t>
  </si>
  <si>
    <t>学校法人貞静学園</t>
  </si>
  <si>
    <t>学校法人電子学園</t>
  </si>
  <si>
    <t>学校法人電波学園</t>
  </si>
  <si>
    <t>学校法人戸板学園</t>
  </si>
  <si>
    <t>学校法人東海大学</t>
  </si>
  <si>
    <t>学校法人道灌山学園</t>
  </si>
  <si>
    <t>学校法人東京医科大学</t>
  </si>
  <si>
    <t>学校法人東京音楽大学</t>
  </si>
  <si>
    <t>学校法人東京家政学院</t>
  </si>
  <si>
    <t>学校法人東京眼鏡学園</t>
  </si>
  <si>
    <t>学校法人東京韓国学園</t>
  </si>
  <si>
    <t>学校法人東京経済大学</t>
  </si>
  <si>
    <t>学校法人東京芸術学園</t>
  </si>
  <si>
    <t>学校法人東京工芸大学</t>
  </si>
  <si>
    <t>公益社団法人東京慈恵会</t>
  </si>
  <si>
    <t>学校法人東京女学館</t>
  </si>
  <si>
    <t>学校法人東京女子醫科大学</t>
  </si>
  <si>
    <t>学校法人東京女子学院</t>
  </si>
  <si>
    <t>学校法人東京女子学園</t>
  </si>
  <si>
    <t>学校法人東京女子大学</t>
  </si>
  <si>
    <t>学校法人東京聖栄大学</t>
  </si>
  <si>
    <t>学校法人東京成徳学園</t>
  </si>
  <si>
    <t>学校法人東京電機大学</t>
  </si>
  <si>
    <t>東京都理容生活衛生同業組合</t>
  </si>
  <si>
    <t>学校法人東京日新学園</t>
  </si>
  <si>
    <t>学校法人東京農業大学</t>
  </si>
  <si>
    <t>学校法人東京富士大学</t>
  </si>
  <si>
    <t>学校法人東京文教学園</t>
  </si>
  <si>
    <t>学校法人東京町田学園</t>
  </si>
  <si>
    <t>学校法人東京メディアアカデミー</t>
  </si>
  <si>
    <t>学校法人東京理科大学</t>
  </si>
  <si>
    <t>公益財団法人東京YMCA</t>
  </si>
  <si>
    <t>学校法人東都医療福祉学院</t>
  </si>
  <si>
    <t>学校法人東放学園</t>
  </si>
  <si>
    <t>学校法人桐朋学園</t>
  </si>
  <si>
    <t>学校法人東邦歯科学院</t>
  </si>
  <si>
    <t>学校法人東邦大学</t>
  </si>
  <si>
    <t>学校法人東洋英和女学院</t>
  </si>
  <si>
    <t>学校法人東洋学園</t>
  </si>
  <si>
    <t>学校法人東洋女子学園</t>
  </si>
  <si>
    <t>学校法人東洋大学</t>
  </si>
  <si>
    <t>学校法人トキワ松学園</t>
  </si>
  <si>
    <t>学校法人豊島岡女子学園</t>
  </si>
  <si>
    <t>学校法人獨協学園</t>
  </si>
  <si>
    <t>学校法人長沼スクール</t>
  </si>
  <si>
    <t>学校法人中野学園</t>
  </si>
  <si>
    <t>学校法人中延学園</t>
  </si>
  <si>
    <t>学校法人浪越学園</t>
  </si>
  <si>
    <t>学校法人二階堂学園</t>
  </si>
  <si>
    <t>学校法人二松学舎</t>
  </si>
  <si>
    <t>学校法人日美学園</t>
  </si>
  <si>
    <t>学校法人新渡戸文化学園</t>
  </si>
  <si>
    <t>学校法人日本医科大学</t>
  </si>
  <si>
    <t>学校法人日本学園</t>
  </si>
  <si>
    <t>独立行政法人日本学生支援機構</t>
  </si>
  <si>
    <t>学校法人日本菓子学園</t>
  </si>
  <si>
    <t>学校法人日本工業大学</t>
  </si>
  <si>
    <t>学校法人日本歯科大学</t>
  </si>
  <si>
    <t>学校法人日本社会事業大学</t>
  </si>
  <si>
    <t>学校法人日本女子大学</t>
  </si>
  <si>
    <t>学校法人日本赤十字学園</t>
  </si>
  <si>
    <t>学校法人日本体育大学</t>
  </si>
  <si>
    <t>学校法人日本大学</t>
  </si>
  <si>
    <t>学校法人日本大学第一学園</t>
  </si>
  <si>
    <t>学校法人日本大学第二学園</t>
  </si>
  <si>
    <t>学校法人日本ホテル学院</t>
  </si>
  <si>
    <t>学校法人根津育英会武蔵学園</t>
  </si>
  <si>
    <t>一般財団法人博慈会</t>
  </si>
  <si>
    <t>学校法人服部学園</t>
  </si>
  <si>
    <t>学校法人華学園</t>
  </si>
  <si>
    <t>学校法人花田学園</t>
  </si>
  <si>
    <t>学校法人原学園</t>
  </si>
  <si>
    <t>学校法人原宿学園</t>
  </si>
  <si>
    <t>学校法人藤村学園</t>
  </si>
  <si>
    <t>学校法人普連土学園</t>
  </si>
  <si>
    <t>学校法人文化学園</t>
  </si>
  <si>
    <t>学校法人文化杉並学園</t>
  </si>
  <si>
    <t>学校法人文京学院</t>
  </si>
  <si>
    <t>学校法人文教大学学園</t>
  </si>
  <si>
    <t>学校法人平成医療学園</t>
  </si>
  <si>
    <t>学校法人法政大学</t>
  </si>
  <si>
    <t>学校法人宝仙学園</t>
  </si>
  <si>
    <t>学校法人豊南学園</t>
  </si>
  <si>
    <t>学校法人星薬科大学</t>
  </si>
  <si>
    <t>学校法人ホスピタリティ学園</t>
  </si>
  <si>
    <t>学校法人保隣教育財団</t>
  </si>
  <si>
    <t>学校法人堀之内学園</t>
  </si>
  <si>
    <t>学校法人三浦学園</t>
  </si>
  <si>
    <t>学校法人ミスパリ学園</t>
  </si>
  <si>
    <t>学校法人三室戸学園</t>
  </si>
  <si>
    <t>学校法人三輪田学園</t>
  </si>
  <si>
    <t>学校法人武蔵野音楽学園</t>
  </si>
  <si>
    <t>学校法人武蔵野大学</t>
  </si>
  <si>
    <t>学校法人武蔵野美術大学</t>
  </si>
  <si>
    <t>学校法人村井学園</t>
  </si>
  <si>
    <t>学校法人明治学院</t>
  </si>
  <si>
    <t>学校法人明治大学</t>
  </si>
  <si>
    <t>学校法人明治薬科大学</t>
  </si>
  <si>
    <t>学校法人明昭学園</t>
  </si>
  <si>
    <t>学校法人明星学苑</t>
  </si>
  <si>
    <t>学校法人明泉学園</t>
  </si>
  <si>
    <t>医療法人社団明芳会</t>
  </si>
  <si>
    <t>学校法人明法学院</t>
  </si>
  <si>
    <t>学校法人目黒学院</t>
  </si>
  <si>
    <t>学校法人目黒台学園</t>
  </si>
  <si>
    <t>学校法人目白学園</t>
  </si>
  <si>
    <t>学校法人守屋育英学園</t>
  </si>
  <si>
    <t>学校法人守屋教育学園</t>
  </si>
  <si>
    <t>学校法人安田学園教育会</t>
  </si>
  <si>
    <t>学校法人山崎学園</t>
  </si>
  <si>
    <t>学校法人山野学苑</t>
  </si>
  <si>
    <t>学校法人山脇学園</t>
  </si>
  <si>
    <t>医療法人社団友和会</t>
  </si>
  <si>
    <t>学校法人立教学院</t>
  </si>
  <si>
    <t>学校法人立教女学院</t>
  </si>
  <si>
    <t>学校法人立正大学学園</t>
  </si>
  <si>
    <t>学校法人ルーテル学院</t>
  </si>
  <si>
    <t>学校法人和光学園</t>
  </si>
  <si>
    <t>学校法人早稲田高等学校</t>
  </si>
  <si>
    <t>学校法人早稲田実業学校</t>
  </si>
  <si>
    <t>学校法人早稲田大学</t>
  </si>
  <si>
    <t>学校法人渡辺学園</t>
  </si>
  <si>
    <t>学校法人和田実学園</t>
  </si>
  <si>
    <t>学校法人和風会</t>
  </si>
  <si>
    <t>学校法人和洋学園</t>
  </si>
  <si>
    <t>社会福祉法人愛郷会</t>
  </si>
  <si>
    <t>社会福祉法人愛寿会</t>
  </si>
  <si>
    <t>社会福祉法人愛隣会</t>
  </si>
  <si>
    <t>社会福祉法人暁会</t>
  </si>
  <si>
    <t>社会福祉法人足立邦栄会</t>
  </si>
  <si>
    <t>社会福祉法人安立園</t>
  </si>
  <si>
    <t>社会福祉法人池上長寿園</t>
  </si>
  <si>
    <t>社会福祉法人射水万葉会</t>
  </si>
  <si>
    <t>社会福祉法人ウエルガーデン</t>
  </si>
  <si>
    <t>社会福祉法人ウエルス東京</t>
  </si>
  <si>
    <t>社会福祉法人梅の樹会</t>
  </si>
  <si>
    <t>社会福祉法人江戸川豊生会</t>
  </si>
  <si>
    <t>社会福祉法人恵比寿会</t>
  </si>
  <si>
    <t>社会福祉法人桜花</t>
  </si>
  <si>
    <t>社会福祉法人櫻継会</t>
  </si>
  <si>
    <t>社会福祉法人恩賜財団東京都同胞援護会</t>
  </si>
  <si>
    <t>社会福祉法人葛飾会</t>
  </si>
  <si>
    <t>社会福祉法人カメリア会</t>
  </si>
  <si>
    <t>社会福祉法人亀鶴会</t>
  </si>
  <si>
    <t>社会福祉法人喜清会</t>
  </si>
  <si>
    <t>社会福祉法人北野会</t>
  </si>
  <si>
    <t>社会福祉法人共生会</t>
  </si>
  <si>
    <t>社会福祉法人グリーンウッド</t>
  </si>
  <si>
    <t>社会福祉法人ケアネット</t>
  </si>
  <si>
    <t>社会福祉法人恵神会</t>
  </si>
  <si>
    <t>社会福祉法人敬仁会</t>
  </si>
  <si>
    <t>社会福祉法人健修会</t>
  </si>
  <si>
    <t>社会福祉法人孝慈会</t>
  </si>
  <si>
    <t>社会福祉法人江寿会</t>
  </si>
  <si>
    <t>社会福祉法人厚生会</t>
  </si>
  <si>
    <t>社会福祉法人互恵会</t>
  </si>
  <si>
    <t>社会福祉法人小平晴風会</t>
  </si>
  <si>
    <t>社会福祉法人ことぶき会</t>
  </si>
  <si>
    <t>社会福祉法人寿優和会</t>
  </si>
  <si>
    <t>社会福祉法人狛江福祉会</t>
  </si>
  <si>
    <t>社会福祉法人小茂根の郷</t>
  </si>
  <si>
    <t>社会福祉法人賛育会</t>
  </si>
  <si>
    <t>社会福祉法人三交会</t>
  </si>
  <si>
    <t>社会福祉法人三光会</t>
  </si>
  <si>
    <t>社会福祉法人三幸福祉会</t>
  </si>
  <si>
    <t>社会福祉法人杉樹会</t>
  </si>
  <si>
    <t>社会福祉法人サンフレンズ</t>
  </si>
  <si>
    <t>社会福祉法人三養福祉会</t>
  </si>
  <si>
    <t>社会福祉法人サンライズ</t>
  </si>
  <si>
    <t>社会福祉法人慈雲会</t>
  </si>
  <si>
    <t>社会福祉法人慈生会</t>
  </si>
  <si>
    <t>社会福祉法人寿栄会</t>
  </si>
  <si>
    <t>社会福祉法人寿真会</t>
  </si>
  <si>
    <t>社会福祉法人松風会</t>
  </si>
  <si>
    <t>社会福祉法人松楓会</t>
  </si>
  <si>
    <t>社会福祉法人章佑会</t>
  </si>
  <si>
    <t>社会福祉法人白百合会</t>
  </si>
  <si>
    <t>社会福祉法人シルヴァーウィング</t>
  </si>
  <si>
    <t>社会福祉法人仁育会</t>
  </si>
  <si>
    <t>社会福祉法人真光会</t>
  </si>
  <si>
    <t>社会福祉法人信隆会</t>
  </si>
  <si>
    <t>社会福祉法人瑞光会</t>
  </si>
  <si>
    <t>社会福祉法人翠生会</t>
  </si>
  <si>
    <t>社会福祉法人瑞仁会</t>
  </si>
  <si>
    <t>社会福祉法人すこやか福祉会</t>
  </si>
  <si>
    <t>社会福祉法人誠愛会</t>
  </si>
  <si>
    <t>社会福祉法人清快福祉会</t>
  </si>
  <si>
    <t>社会福祉法人聖救主福祉会</t>
  </si>
  <si>
    <t>社会福祉法人生光会</t>
  </si>
  <si>
    <t>社会福祉法人清徳会</t>
  </si>
  <si>
    <t>社会福祉法人聖風会</t>
  </si>
  <si>
    <t>社会福祉法人青芳会</t>
  </si>
  <si>
    <t>社会福祉法人清明会</t>
  </si>
  <si>
    <t>社会福祉法人積善会</t>
  </si>
  <si>
    <t>社会福祉法人善光会</t>
  </si>
  <si>
    <t>社会福祉法人泉陽会</t>
  </si>
  <si>
    <t>社会福祉法人多摩大和園</t>
  </si>
  <si>
    <t>社会福祉法人竹恵会</t>
  </si>
  <si>
    <t>社会福祉法人長寿村</t>
  </si>
  <si>
    <t>社会福祉法人鶴寿会</t>
  </si>
  <si>
    <t>社会福祉法人天寿園会</t>
  </si>
  <si>
    <t>社会福祉法人東京清音会</t>
  </si>
  <si>
    <t>社会福祉法人東京聖新会</t>
  </si>
  <si>
    <t>社会福祉法人東京蒼生会</t>
  </si>
  <si>
    <t>社会福祉法人東京福祉会</t>
  </si>
  <si>
    <t>社会福祉法人東京雄心会</t>
  </si>
  <si>
    <t>社会福祉法人東翔会</t>
  </si>
  <si>
    <t>社会福祉法人桐仁会</t>
  </si>
  <si>
    <t>社会福祉法人道心会</t>
  </si>
  <si>
    <t>社会福祉法人同胞互助会</t>
  </si>
  <si>
    <t>社会福祉法人東六会</t>
  </si>
  <si>
    <t>社会福祉法人常盤会</t>
  </si>
  <si>
    <t>社会福祉法人徳心会</t>
  </si>
  <si>
    <t>社会福祉法人中野区福祉サービス事業団</t>
  </si>
  <si>
    <t>社会福祉法人南山会</t>
  </si>
  <si>
    <t>社会福祉法人練馬豊成会</t>
  </si>
  <si>
    <t>社会福祉法人パール</t>
  </si>
  <si>
    <t>社会福祉法人白陽会</t>
  </si>
  <si>
    <t>社会福祉法人はるび</t>
  </si>
  <si>
    <t>社会福祉法人日の基社会事業団</t>
  </si>
  <si>
    <t>社会福祉法人平尾会</t>
  </si>
  <si>
    <t>社会福祉法人吹上苑</t>
  </si>
  <si>
    <t>社会福祉法人福寿会</t>
  </si>
  <si>
    <t>社会福祉法人福信会</t>
  </si>
  <si>
    <t>社会福祉法人府中西和会</t>
  </si>
  <si>
    <t>社会福祉法人芙蓉会</t>
  </si>
  <si>
    <t>社会福祉法人フレスコ会</t>
  </si>
  <si>
    <t>社会福祉法人フロンティア</t>
  </si>
  <si>
    <t>社会福祉法人平成会</t>
  </si>
  <si>
    <t>社会福祉法人豊生会</t>
  </si>
  <si>
    <t>社会福祉法人邦友会</t>
  </si>
  <si>
    <t>社会福祉法人マザアス</t>
  </si>
  <si>
    <t>社会福祉法人三篠会</t>
  </si>
  <si>
    <t>社会福祉法人三井記念病院</t>
  </si>
  <si>
    <t>社会福祉法人南東北福祉事業団</t>
  </si>
  <si>
    <t>社会福祉法人武蔵野会</t>
  </si>
  <si>
    <t>社会福祉法人明東会</t>
  </si>
  <si>
    <t>社会福祉法人八広会</t>
  </si>
  <si>
    <t>社会福祉法人大和会</t>
  </si>
  <si>
    <t>社会福祉法人養和会</t>
  </si>
  <si>
    <t>社会福祉法人浴光会</t>
  </si>
  <si>
    <t>社会福祉法人四葉晃耀会</t>
  </si>
  <si>
    <t>社会福祉法人楽友会</t>
  </si>
  <si>
    <t>社会福祉法人緑愛会</t>
  </si>
  <si>
    <t>社会福祉法人緑秀会</t>
  </si>
  <si>
    <t>社会福祉法人緑風会</t>
  </si>
  <si>
    <t>社会福祉法人黎明会</t>
  </si>
  <si>
    <t>社会福祉法人清洞会</t>
  </si>
  <si>
    <t>補助金番号</t>
    <rPh sb="0" eb="3">
      <t>ホジョキン</t>
    </rPh>
    <rPh sb="3" eb="5">
      <t>バンゴウ</t>
    </rPh>
    <phoneticPr fontId="3"/>
  </si>
  <si>
    <t>法人名</t>
    <rPh sb="0" eb="2">
      <t>ホウジン</t>
    </rPh>
    <rPh sb="2" eb="3">
      <t>メイ</t>
    </rPh>
    <phoneticPr fontId="3"/>
  </si>
  <si>
    <t>法人番号</t>
    <rPh sb="0" eb="2">
      <t>ホウジン</t>
    </rPh>
    <rPh sb="2" eb="4">
      <t>バンゴウ</t>
    </rPh>
    <phoneticPr fontId="3"/>
  </si>
  <si>
    <t>（所属部署）</t>
    <rPh sb="1" eb="3">
      <t>ショゾク</t>
    </rPh>
    <rPh sb="3" eb="5">
      <t>ブショ</t>
    </rPh>
    <phoneticPr fontId="3"/>
  </si>
  <si>
    <t>電話</t>
    <rPh sb="0" eb="2">
      <t>デンワ</t>
    </rPh>
    <phoneticPr fontId="3"/>
  </si>
  <si>
    <t>作成者</t>
    <rPh sb="0" eb="3">
      <t>サクセイシャ</t>
    </rPh>
    <phoneticPr fontId="3"/>
  </si>
  <si>
    <t>〒</t>
    <phoneticPr fontId="3"/>
  </si>
  <si>
    <t>（問合せ先）</t>
    <rPh sb="1" eb="2">
      <t>ト</t>
    </rPh>
    <rPh sb="2" eb="3">
      <t>ア</t>
    </rPh>
    <rPh sb="4" eb="5">
      <t>サキ</t>
    </rPh>
    <phoneticPr fontId="3"/>
  </si>
  <si>
    <t>書類送付先住所</t>
    <rPh sb="0" eb="2">
      <t>ショルイ</t>
    </rPh>
    <rPh sb="2" eb="5">
      <t>ソウフサキ</t>
    </rPh>
    <rPh sb="5" eb="7">
      <t>ジュウショ</t>
    </rPh>
    <phoneticPr fontId="3"/>
  </si>
  <si>
    <t>宛名</t>
    <rPh sb="0" eb="2">
      <t>アテナ</t>
    </rPh>
    <phoneticPr fontId="3"/>
  </si>
  <si>
    <r>
      <t>申請書は、必ず</t>
    </r>
    <r>
      <rPr>
        <b/>
        <u/>
        <sz val="18"/>
        <color theme="0"/>
        <rFont val="メイリオ"/>
        <family val="3"/>
        <charset val="128"/>
      </rPr>
      <t>白黒印刷</t>
    </r>
    <r>
      <rPr>
        <sz val="14"/>
        <color theme="0"/>
        <rFont val="メイリオ"/>
        <family val="3"/>
        <charset val="128"/>
      </rPr>
      <t>にてご提出ください</t>
    </r>
    <rPh sb="0" eb="3">
      <t>シンセイショ</t>
    </rPh>
    <rPh sb="5" eb="6">
      <t>カナラ</t>
    </rPh>
    <rPh sb="7" eb="9">
      <t>シロクロ</t>
    </rPh>
    <rPh sb="9" eb="11">
      <t>インサツ</t>
    </rPh>
    <rPh sb="14" eb="16">
      <t>テイシュツ</t>
    </rPh>
    <phoneticPr fontId="3"/>
  </si>
  <si>
    <t>申　請　書</t>
    <rPh sb="0" eb="1">
      <t>サル</t>
    </rPh>
    <rPh sb="2" eb="3">
      <t>ショウ</t>
    </rPh>
    <rPh sb="4" eb="5">
      <t>ショ</t>
    </rPh>
    <phoneticPr fontId="48"/>
  </si>
  <si>
    <t>　　　　　　　　　　　支　　出　　予　　定　　額　　調　　書</t>
    <rPh sb="11" eb="12">
      <t>ササ</t>
    </rPh>
    <rPh sb="14" eb="15">
      <t>デ</t>
    </rPh>
    <rPh sb="17" eb="18">
      <t>ヨ</t>
    </rPh>
    <rPh sb="20" eb="21">
      <t>サダム</t>
    </rPh>
    <rPh sb="23" eb="24">
      <t>ガク</t>
    </rPh>
    <rPh sb="26" eb="27">
      <t>シラベ</t>
    </rPh>
    <rPh sb="29" eb="30">
      <t>ショ</t>
    </rPh>
    <phoneticPr fontId="3"/>
  </si>
  <si>
    <t>担当者氏名</t>
    <rPh sb="0" eb="3">
      <t>ふりがな</t>
    </rPh>
    <phoneticPr fontId="3" type="Hiragana"/>
  </si>
  <si>
    <t>学校（施設）
所在地</t>
    <rPh sb="0" eb="2">
      <t>ガッコウ</t>
    </rPh>
    <rPh sb="3" eb="5">
      <t>シセツ</t>
    </rPh>
    <rPh sb="7" eb="8">
      <t>トコロ</t>
    </rPh>
    <rPh sb="8" eb="9">
      <t>ザイ</t>
    </rPh>
    <rPh sb="9" eb="10">
      <t>チ</t>
    </rPh>
    <phoneticPr fontId="3"/>
  </si>
  <si>
    <r>
      <t>■補助金申請担当者　</t>
    </r>
    <r>
      <rPr>
        <sz val="10"/>
        <rFont val="游ゴシック"/>
        <family val="3"/>
        <charset val="128"/>
      </rPr>
      <t>※必ず下記正しくご記入ください（第７号様式に自動反映されます）</t>
    </r>
    <rPh sb="1" eb="4">
      <t>ホジョキン</t>
    </rPh>
    <rPh sb="4" eb="6">
      <t>シンセイ</t>
    </rPh>
    <rPh sb="6" eb="8">
      <t>タントウ</t>
    </rPh>
    <rPh sb="8" eb="9">
      <t>シャ</t>
    </rPh>
    <rPh sb="11" eb="12">
      <t>カナラ</t>
    </rPh>
    <rPh sb="13" eb="15">
      <t>カキ</t>
    </rPh>
    <rPh sb="15" eb="16">
      <t>タダ</t>
    </rPh>
    <rPh sb="19" eb="21">
      <t>キニュウ</t>
    </rPh>
    <rPh sb="26" eb="27">
      <t>ダイ</t>
    </rPh>
    <rPh sb="28" eb="29">
      <t>ゴウ</t>
    </rPh>
    <rPh sb="29" eb="31">
      <t>ヨウシキ</t>
    </rPh>
    <rPh sb="32" eb="34">
      <t>ジドウ</t>
    </rPh>
    <rPh sb="34" eb="36">
      <t>ハンエイ</t>
    </rPh>
    <phoneticPr fontId="3"/>
  </si>
  <si>
    <t>しめい</t>
    <phoneticPr fontId="48" type="Hiragana"/>
  </si>
  <si>
    <t>氏名</t>
    <rPh sb="0" eb="2">
      <t>ふりがな</t>
    </rPh>
    <phoneticPr fontId="3" type="Hiragana"/>
  </si>
  <si>
    <t>学校法人東京都庁大学</t>
    <rPh sb="0" eb="2">
      <t>がっこう</t>
    </rPh>
    <rPh sb="2" eb="4">
      <t>ほうじん</t>
    </rPh>
    <rPh sb="4" eb="6">
      <t>とうきょう</t>
    </rPh>
    <rPh sb="6" eb="8">
      <t>とちょう</t>
    </rPh>
    <rPh sb="8" eb="10">
      <t>だいがく</t>
    </rPh>
    <phoneticPr fontId="3" type="Hiragana"/>
  </si>
  <si>
    <t>新宿区西新宿1-1-1</t>
    <rPh sb="0" eb="3">
      <t>しんじゅくく</t>
    </rPh>
    <rPh sb="3" eb="6">
      <t>にししんじゅく</t>
    </rPh>
    <phoneticPr fontId="3" type="Hiragana"/>
  </si>
  <si>
    <t>理事長</t>
    <rPh sb="0" eb="3">
      <t>りじちょう</t>
    </rPh>
    <phoneticPr fontId="3" type="Hiragana"/>
  </si>
  <si>
    <t>東京　太郎</t>
    <rPh sb="0" eb="2">
      <t>とうきょう</t>
    </rPh>
    <rPh sb="3" eb="5">
      <t>たろう</t>
    </rPh>
    <phoneticPr fontId="3" type="Hiragana"/>
  </si>
  <si>
    <t>感染症対策部</t>
    <rPh sb="0" eb="3">
      <t>かんせんしょう</t>
    </rPh>
    <rPh sb="3" eb="5">
      <t>たいさく</t>
    </rPh>
    <rPh sb="5" eb="6">
      <t>ぶ</t>
    </rPh>
    <phoneticPr fontId="3" type="Hiragana"/>
  </si>
  <si>
    <t>03-1111-1111</t>
    <phoneticPr fontId="3" type="Hiragana"/>
  </si>
  <si>
    <t>123-4567</t>
    <phoneticPr fontId="3" type="Hiragana"/>
  </si>
  <si>
    <t>新宿区西新宿1-2-3</t>
    <rPh sb="0" eb="3">
      <t>しんじゅくく</t>
    </rPh>
    <rPh sb="3" eb="6">
      <t>にししんじゅく</t>
    </rPh>
    <phoneticPr fontId="3" type="Hiragana"/>
  </si>
  <si>
    <t>東都大保感第0001号</t>
    <rPh sb="0" eb="1">
      <t>ヒガシ</t>
    </rPh>
    <rPh sb="1" eb="2">
      <t>ト</t>
    </rPh>
    <rPh sb="2" eb="3">
      <t>ダイ</t>
    </rPh>
    <rPh sb="3" eb="4">
      <t>ホ</t>
    </rPh>
    <rPh sb="4" eb="5">
      <t>カン</t>
    </rPh>
    <rPh sb="5" eb="6">
      <t>ダイ</t>
    </rPh>
    <rPh sb="10" eb="11">
      <t>ゴウ</t>
    </rPh>
    <phoneticPr fontId="3"/>
  </si>
  <si>
    <t>東京都庁大学新宿キャンパス</t>
    <rPh sb="0" eb="2">
      <t>トウキョウ</t>
    </rPh>
    <rPh sb="2" eb="4">
      <t>トチョウ</t>
    </rPh>
    <rPh sb="4" eb="6">
      <t>ダイガク</t>
    </rPh>
    <rPh sb="6" eb="8">
      <t>シンジュク</t>
    </rPh>
    <phoneticPr fontId="3"/>
  </si>
  <si>
    <t>➀</t>
    <phoneticPr fontId="3"/>
  </si>
  <si>
    <t>➁</t>
    <phoneticPr fontId="3"/>
  </si>
  <si>
    <t>当初より編入生10人増加</t>
    <rPh sb="0" eb="2">
      <t>トウショ</t>
    </rPh>
    <rPh sb="4" eb="6">
      <t>ヘンニュウ</t>
    </rPh>
    <rPh sb="6" eb="7">
      <t>セイ</t>
    </rPh>
    <rPh sb="9" eb="10">
      <t>ニン</t>
    </rPh>
    <rPh sb="10" eb="12">
      <t>ゾウカ</t>
    </rPh>
    <phoneticPr fontId="3"/>
  </si>
  <si>
    <t>新宿区西新宿1-1-1</t>
    <rPh sb="0" eb="3">
      <t>シンジュクク</t>
    </rPh>
    <rPh sb="3" eb="6">
      <t>ニシシンジュク</t>
    </rPh>
    <phoneticPr fontId="3"/>
  </si>
  <si>
    <t>➃</t>
    <phoneticPr fontId="3"/>
  </si>
  <si>
    <t>➂</t>
    <phoneticPr fontId="3"/>
  </si>
  <si>
    <t>東京都庁大学新宿キャンパス
R6,4/15～4/30</t>
    <rPh sb="0" eb="2">
      <t>トウキョウ</t>
    </rPh>
    <rPh sb="2" eb="4">
      <t>トチョウ</t>
    </rPh>
    <rPh sb="4" eb="6">
      <t>ダイガク</t>
    </rPh>
    <rPh sb="6" eb="8">
      <t>シンジュク</t>
    </rPh>
    <phoneticPr fontId="3"/>
  </si>
  <si>
    <t>東京　花子</t>
    <rPh sb="0" eb="2">
      <t>とうきょう</t>
    </rPh>
    <rPh sb="3" eb="5">
      <t>はなこ</t>
    </rPh>
    <phoneticPr fontId="131" type="Hiragana"/>
  </si>
  <si>
    <t>hanako@tokyo.jp</t>
    <phoneticPr fontId="3" type="Hiragana"/>
  </si>
  <si>
    <t>感染症対策部　東京花子宛</t>
    <rPh sb="0" eb="3">
      <t>かんせんしょう</t>
    </rPh>
    <rPh sb="3" eb="5">
      <t>たいさく</t>
    </rPh>
    <rPh sb="5" eb="6">
      <t>ぶ</t>
    </rPh>
    <rPh sb="7" eb="9">
      <t>とうきょう</t>
    </rPh>
    <rPh sb="9" eb="12">
      <t>はなこあて</t>
    </rPh>
    <phoneticPr fontId="3" type="Hiragana"/>
  </si>
  <si>
    <t>渋谷区中央1-1-1</t>
    <rPh sb="0" eb="3">
      <t>シブヤク</t>
    </rPh>
    <rPh sb="3" eb="5">
      <t>チュウオウ</t>
    </rPh>
    <phoneticPr fontId="3"/>
  </si>
  <si>
    <t>編入生が増加したため</t>
    <rPh sb="0" eb="2">
      <t>へんにゅう</t>
    </rPh>
    <rPh sb="2" eb="3">
      <t>せい</t>
    </rPh>
    <rPh sb="4" eb="6">
      <t>ぞうか</t>
    </rPh>
    <phoneticPr fontId="3" type="Hiragana"/>
  </si>
  <si>
    <t>➀➁</t>
    <phoneticPr fontId="3"/>
  </si>
  <si>
    <t>東京都庁専修学校</t>
    <rPh sb="0" eb="2">
      <t>トウキョウ</t>
    </rPh>
    <rPh sb="2" eb="4">
      <t>トチョウ</t>
    </rPh>
    <rPh sb="4" eb="6">
      <t>センシュウ</t>
    </rPh>
    <rPh sb="6" eb="8">
      <t>ガッコウ</t>
    </rPh>
    <phoneticPr fontId="3"/>
  </si>
  <si>
    <t>( ２年課程）</t>
    <phoneticPr fontId="3"/>
  </si>
  <si>
    <t>~</t>
  </si>
  <si>
    <t>➂</t>
    <phoneticPr fontId="3"/>
  </si>
  <si>
    <t>補助対象外）</t>
    <rPh sb="0" eb="2">
      <t>ホジョ</t>
    </rPh>
    <rPh sb="2" eb="4">
      <t>タイショウ</t>
    </rPh>
    <rPh sb="4" eb="5">
      <t>ガイ</t>
    </rPh>
    <phoneticPr fontId="3"/>
  </si>
  <si>
    <t>（補助対象外）</t>
    <rPh sb="1" eb="3">
      <t>ホジョ</t>
    </rPh>
    <rPh sb="3" eb="5">
      <t>タイショウ</t>
    </rPh>
    <rPh sb="5" eb="6">
      <t>ガイ</t>
    </rPh>
    <phoneticPr fontId="3"/>
  </si>
  <si>
    <t>東京都庁大学新宿キャンパス
R6.5/1~5/1</t>
    <rPh sb="0" eb="2">
      <t>トウキョウ</t>
    </rPh>
    <rPh sb="2" eb="4">
      <t>トチョウ</t>
    </rPh>
    <rPh sb="4" eb="6">
      <t>ダイガク</t>
    </rPh>
    <rPh sb="6" eb="8">
      <t>シンジュク</t>
    </rPh>
    <phoneticPr fontId="3"/>
  </si>
  <si>
    <t>東京都庁専修学校
R6.6/5～6/10</t>
    <rPh sb="0" eb="2">
      <t>トウキョウ</t>
    </rPh>
    <rPh sb="2" eb="4">
      <t>トチョウ</t>
    </rPh>
    <rPh sb="4" eb="6">
      <t>センシュウ</t>
    </rPh>
    <rPh sb="6" eb="8">
      <t>ガッコウ</t>
    </rPh>
    <phoneticPr fontId="3"/>
  </si>
  <si>
    <t>　　　記</t>
    <rPh sb="3" eb="4">
      <t>キ</t>
    </rPh>
    <phoneticPr fontId="3"/>
  </si>
  <si>
    <t xml:space="preserve">  〇　 </t>
    <phoneticPr fontId="3" type="Hiragana"/>
  </si>
  <si>
    <t>　添付書類　　結核予防費都費補助金対象者チェックリスト（第６号様式）</t>
    <rPh sb="1" eb="3">
      <t>テンプ</t>
    </rPh>
    <rPh sb="3" eb="5">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</si>
</sst>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quot;円&quot;"/>
    <numFmt numFmtId="178" formatCode="[$-411]ggge&quot;年&quot;m&quot;月&quot;d&quot;日&quot;;@"/>
    <numFmt numFmtId="179" formatCode="000\-0000"/>
    <numFmt numFmtId="180" formatCode="0;[Red]0"/>
  </numFmts>
  <fonts count="1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sz val="10.5"/>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1"/>
      <name val="游明朝"/>
      <family val="1"/>
      <charset val="128"/>
    </font>
    <font>
      <sz val="10"/>
      <name val="游明朝"/>
      <family val="1"/>
      <charset val="128"/>
    </font>
    <font>
      <sz val="12"/>
      <name val="游明朝"/>
      <family val="1"/>
      <charset val="128"/>
    </font>
    <font>
      <b/>
      <sz val="12"/>
      <color rgb="FFFF0000"/>
      <name val="游明朝"/>
      <family val="1"/>
      <charset val="128"/>
    </font>
    <font>
      <sz val="14"/>
      <color theme="0"/>
      <name val="ＭＳ Ｐゴシック"/>
      <family val="3"/>
      <charset val="128"/>
      <scheme val="minor"/>
    </font>
    <font>
      <sz val="9"/>
      <color indexed="81"/>
      <name val="MS P ゴシック"/>
      <family val="3"/>
      <charset val="128"/>
    </font>
    <font>
      <b/>
      <sz val="9"/>
      <color indexed="81"/>
      <name val="游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8"/>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2"/>
      <color theme="0"/>
      <name val="游ゴシック"/>
      <family val="3"/>
      <charset val="128"/>
    </font>
    <font>
      <sz val="10"/>
      <color theme="0"/>
      <name val="游ゴシック"/>
      <family val="3"/>
      <charset val="128"/>
    </font>
    <font>
      <b/>
      <sz val="14"/>
      <color theme="1"/>
      <name val="游ゴシック"/>
      <family val="3"/>
      <charset val="128"/>
    </font>
    <font>
      <sz val="12"/>
      <color theme="1"/>
      <name val="游ゴシック"/>
      <family val="3"/>
      <charset val="128"/>
    </font>
    <font>
      <b/>
      <sz val="10"/>
      <name val="游ゴシック"/>
      <family val="3"/>
      <charset val="128"/>
    </font>
    <font>
      <b/>
      <sz val="9"/>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22"/>
      <name val="游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rgb="FFC00000"/>
      <name val="ＭＳ Ｐゴシック"/>
      <family val="3"/>
      <charset val="128"/>
    </font>
    <font>
      <sz val="11"/>
      <color rgb="FFC00000"/>
      <name val="游ゴシック"/>
      <family val="3"/>
      <charset val="128"/>
    </font>
    <font>
      <b/>
      <sz val="9"/>
      <color indexed="81"/>
      <name val="メイリオ"/>
      <family val="3"/>
      <charset val="128"/>
    </font>
    <font>
      <sz val="9"/>
      <color indexed="81"/>
      <name val="メイリオ"/>
      <family val="3"/>
      <charset val="128"/>
    </font>
    <font>
      <b/>
      <sz val="11"/>
      <name val="Meiryo UI"/>
      <family val="3"/>
      <charset val="128"/>
    </font>
    <font>
      <sz val="9"/>
      <color theme="1" tint="0.34998626667073579"/>
      <name val="游ゴシック"/>
      <family val="3"/>
      <charset val="128"/>
    </font>
    <font>
      <sz val="10"/>
      <color theme="1" tint="0.34998626667073579"/>
      <name val="游ゴシック"/>
      <family val="3"/>
      <charset val="128"/>
    </font>
    <font>
      <sz val="11"/>
      <color theme="1"/>
      <name val="ＭＳ Ｐゴシック"/>
      <family val="3"/>
      <charset val="128"/>
    </font>
    <font>
      <sz val="12"/>
      <color rgb="FFC00000"/>
      <name val="游ゴシック"/>
      <family val="3"/>
      <charset val="128"/>
    </font>
    <font>
      <b/>
      <sz val="14"/>
      <name val="ＭＳ Ｐゴシック"/>
      <family val="3"/>
      <charset val="128"/>
    </font>
    <font>
      <sz val="11"/>
      <color theme="0" tint="-0.14999847407452621"/>
      <name val="ＭＳ 明朝"/>
      <family val="1"/>
      <charset val="128"/>
    </font>
    <font>
      <sz val="14"/>
      <color theme="0"/>
      <name val="メイリオ"/>
      <family val="3"/>
      <charset val="128"/>
    </font>
    <font>
      <b/>
      <u/>
      <sz val="18"/>
      <color theme="0"/>
      <name val="メイリオ"/>
      <family val="3"/>
      <charset val="128"/>
    </font>
    <font>
      <sz val="14"/>
      <color rgb="FFFF0000"/>
      <name val="游ゴシック"/>
      <family val="3"/>
      <charset val="128"/>
    </font>
    <font>
      <sz val="16"/>
      <color rgb="FFFF0000"/>
      <name val="游ゴシック"/>
      <family val="3"/>
      <charset val="128"/>
    </font>
    <font>
      <sz val="16"/>
      <color rgb="FFFF0000"/>
      <name val="ＭＳ Ｐゴシック"/>
      <family val="3"/>
      <charset val="128"/>
    </font>
    <font>
      <sz val="12"/>
      <color rgb="FFFF0000"/>
      <name val="游ゴシック"/>
      <family val="3"/>
      <charset val="128"/>
    </font>
    <font>
      <sz val="12"/>
      <color rgb="FFFF0000"/>
      <name val="ＭＳ Ｐゴシック"/>
      <family val="3"/>
      <charset val="128"/>
    </font>
    <font>
      <sz val="11"/>
      <color rgb="FF0070C0"/>
      <name val="游ゴシック"/>
      <family val="3"/>
      <charset val="128"/>
    </font>
    <font>
      <sz val="20"/>
      <color rgb="FFFF0000"/>
      <name val="游ゴシック"/>
      <family val="3"/>
      <charset val="128"/>
    </font>
    <font>
      <sz val="10"/>
      <color rgb="FFFF0000"/>
      <name val="游ゴシック"/>
      <family val="3"/>
      <charset val="128"/>
    </font>
    <font>
      <sz val="11"/>
      <color rgb="FF0070C0"/>
      <name val="ＭＳ Ｐゴシック"/>
      <family val="3"/>
      <charset val="128"/>
    </font>
    <font>
      <sz val="11"/>
      <color theme="8" tint="-0.249977111117893"/>
      <name val="游ゴシック"/>
      <family val="3"/>
      <charset val="128"/>
    </font>
    <font>
      <sz val="11"/>
      <color theme="8" tint="-0.249977111117893"/>
      <name val="ＭＳ Ｐゴシック"/>
      <family val="3"/>
      <charset val="128"/>
    </font>
    <font>
      <sz val="20"/>
      <color theme="8" tint="-0.249977111117893"/>
      <name val="游ゴシック"/>
      <family val="3"/>
      <charset val="128"/>
    </font>
    <font>
      <sz val="20"/>
      <color theme="8" tint="-0.249977111117893"/>
      <name val="ＭＳ Ｐゴシック"/>
      <family val="3"/>
      <charset val="128"/>
    </font>
    <font>
      <sz val="14"/>
      <color rgb="FFC00000"/>
      <name val="游ゴシック"/>
      <family val="3"/>
      <charset val="128"/>
    </font>
    <font>
      <sz val="9"/>
      <color rgb="FF0070C0"/>
      <name val="游ゴシック"/>
      <family val="3"/>
      <charset val="128"/>
    </font>
    <font>
      <b/>
      <sz val="14"/>
      <color rgb="FF0070C0"/>
      <name val="游ゴシック"/>
      <family val="3"/>
      <charset val="128"/>
    </font>
    <font>
      <b/>
      <sz val="16"/>
      <color rgb="FF0070C0"/>
      <name val="游ゴシック"/>
      <family val="3"/>
      <charset val="128"/>
    </font>
    <font>
      <sz val="14"/>
      <color rgb="FF0070C0"/>
      <name val="游ゴシック"/>
      <family val="3"/>
      <charset val="128"/>
    </font>
    <font>
      <sz val="10"/>
      <color rgb="FF0070C0"/>
      <name val="游ゴシック"/>
      <family val="3"/>
      <charset val="128"/>
    </font>
    <font>
      <sz val="10"/>
      <color rgb="FF0070C0"/>
      <name val="ＭＳ Ｐゴシック"/>
      <family val="3"/>
      <charset val="128"/>
    </font>
    <font>
      <sz val="12"/>
      <color rgb="FF0070C0"/>
      <name val="游ゴシック"/>
      <family val="3"/>
      <charset val="128"/>
    </font>
    <font>
      <sz val="12"/>
      <color rgb="FF0070C0"/>
      <name val="ＭＳ Ｐゴシック"/>
      <family val="3"/>
      <charset val="128"/>
    </font>
    <font>
      <sz val="6"/>
      <color indexed="10"/>
      <name val="ＭＳ Ｐゴシック"/>
      <family val="3"/>
      <charset val="128"/>
    </font>
    <font>
      <sz val="9"/>
      <color rgb="FFFF0000"/>
      <name val="游ゴシック"/>
      <family val="3"/>
      <charset val="128"/>
    </font>
    <font>
      <b/>
      <sz val="12"/>
      <color indexed="10"/>
      <name val="游ゴシック"/>
      <family val="3"/>
      <charset val="128"/>
    </font>
    <font>
      <b/>
      <sz val="11"/>
      <color rgb="FFFF0000"/>
      <name val="ＭＳ 明朝"/>
      <family val="1"/>
      <charset val="128"/>
    </font>
    <font>
      <b/>
      <sz val="11"/>
      <color indexed="81"/>
      <name val="MS P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2"/>
        <bgColor indexed="64"/>
      </patternFill>
    </fill>
  </fills>
  <borders count="13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ck">
        <color rgb="FFC00000"/>
      </left>
      <right style="thick">
        <color rgb="FFC00000"/>
      </right>
      <top style="thick">
        <color rgb="FFC00000"/>
      </top>
      <bottom style="thick">
        <color rgb="FFC00000"/>
      </bottom>
      <diagonal/>
    </border>
    <border>
      <left/>
      <right style="thin">
        <color indexed="64"/>
      </right>
      <top style="hair">
        <color indexed="64"/>
      </top>
      <bottom/>
      <diagonal/>
    </border>
    <border>
      <left style="thick">
        <color rgb="FFC00000"/>
      </left>
      <right style="thick">
        <color rgb="FFC00000"/>
      </right>
      <top style="thick">
        <color rgb="FFC00000"/>
      </top>
      <bottom style="hair">
        <color indexed="64"/>
      </bottom>
      <diagonal/>
    </border>
    <border>
      <left style="thick">
        <color rgb="FFC00000"/>
      </left>
      <right style="thick">
        <color rgb="FFC00000"/>
      </right>
      <top style="hair">
        <color indexed="64"/>
      </top>
      <bottom style="hair">
        <color indexed="64"/>
      </bottom>
      <diagonal/>
    </border>
    <border>
      <left style="thick">
        <color rgb="FFC00000"/>
      </left>
      <right style="thick">
        <color rgb="FFC00000"/>
      </right>
      <top style="hair">
        <color indexed="64"/>
      </top>
      <bottom style="thick">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right style="thick">
        <color rgb="FFC00000"/>
      </right>
      <top/>
      <bottom style="thin">
        <color indexed="64"/>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indexed="64"/>
      </left>
      <right/>
      <top style="medium">
        <color indexed="64"/>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n">
        <color indexed="64"/>
      </left>
      <right/>
      <top style="medium">
        <color indexed="64"/>
      </top>
      <bottom style="hair">
        <color indexed="64"/>
      </bottom>
      <diagonal/>
    </border>
    <border>
      <left style="thick">
        <color rgb="FFC00000"/>
      </left>
      <right/>
      <top style="thick">
        <color rgb="FFC00000"/>
      </top>
      <bottom style="hair">
        <color indexed="64"/>
      </bottom>
      <diagonal/>
    </border>
    <border>
      <left style="thick">
        <color rgb="FFC00000"/>
      </left>
      <right/>
      <top style="hair">
        <color indexed="64"/>
      </top>
      <bottom style="hair">
        <color indexed="64"/>
      </bottom>
      <diagonal/>
    </border>
    <border>
      <left style="thick">
        <color rgb="FFC00000"/>
      </left>
      <right/>
      <top style="hair">
        <color indexed="64"/>
      </top>
      <bottom style="thick">
        <color rgb="FFC00000"/>
      </bottom>
      <diagonal/>
    </border>
    <border>
      <left style="thin">
        <color indexed="64"/>
      </left>
      <right/>
      <top/>
      <bottom style="hair">
        <color indexed="64"/>
      </bottom>
      <diagonal/>
    </border>
    <border>
      <left style="thin">
        <color indexed="64"/>
      </left>
      <right/>
      <top style="hair">
        <color indexed="64"/>
      </top>
      <bottom/>
      <diagonal/>
    </border>
    <border>
      <left style="thick">
        <color rgb="FFC00000"/>
      </left>
      <right style="thin">
        <color indexed="64"/>
      </right>
      <top style="thick">
        <color rgb="FFC00000"/>
      </top>
      <bottom/>
      <diagonal/>
    </border>
    <border>
      <left style="thick">
        <color rgb="FFC00000"/>
      </left>
      <right style="thin">
        <color indexed="64"/>
      </right>
      <top/>
      <bottom style="thin">
        <color indexed="64"/>
      </bottom>
      <diagonal/>
    </border>
    <border>
      <left style="thick">
        <color rgb="FFC00000"/>
      </left>
      <right style="thin">
        <color indexed="64"/>
      </right>
      <top/>
      <bottom/>
      <diagonal/>
    </border>
    <border>
      <left/>
      <right style="thick">
        <color rgb="FFC00000"/>
      </right>
      <top/>
      <bottom/>
      <diagonal/>
    </border>
    <border>
      <left style="thick">
        <color rgb="FFC00000"/>
      </left>
      <right style="thin">
        <color indexed="64"/>
      </right>
      <top style="thin">
        <color indexed="64"/>
      </top>
      <bottom/>
      <diagonal/>
    </border>
    <border>
      <left/>
      <right style="thick">
        <color rgb="FFC00000"/>
      </right>
      <top style="thin">
        <color indexed="64"/>
      </top>
      <bottom/>
      <diagonal/>
    </border>
    <border>
      <left style="thick">
        <color rgb="FFC00000"/>
      </left>
      <right style="thin">
        <color indexed="64"/>
      </right>
      <top/>
      <bottom style="thick">
        <color rgb="FFC00000"/>
      </bottom>
      <diagonal/>
    </border>
    <border>
      <left/>
      <right style="medium">
        <color indexed="64"/>
      </right>
      <top style="medium">
        <color indexed="64"/>
      </top>
      <bottom/>
      <diagonal/>
    </border>
    <border>
      <left/>
      <right style="medium">
        <color indexed="64"/>
      </right>
      <top/>
      <bottom style="medium">
        <color indexed="64"/>
      </bottom>
      <diagonal/>
    </border>
    <border>
      <left style="thick">
        <color rgb="FFC00000"/>
      </left>
      <right/>
      <top/>
      <bottom/>
      <diagonal/>
    </border>
    <border>
      <left style="thin">
        <color indexed="64"/>
      </left>
      <right/>
      <top style="thick">
        <color rgb="FFC00000"/>
      </top>
      <bottom style="hair">
        <color indexed="64"/>
      </bottom>
      <diagonal/>
    </border>
    <border>
      <left/>
      <right style="thin">
        <color indexed="64"/>
      </right>
      <top style="thick">
        <color rgb="FFC00000"/>
      </top>
      <bottom style="hair">
        <color indexed="64"/>
      </bottom>
      <diagonal/>
    </border>
    <border>
      <left/>
      <right style="thick">
        <color rgb="FFC00000"/>
      </right>
      <top style="thick">
        <color rgb="FFC00000"/>
      </top>
      <bottom style="hair">
        <color indexed="64"/>
      </bottom>
      <diagonal/>
    </border>
    <border>
      <left/>
      <right style="thick">
        <color rgb="FFC00000"/>
      </right>
      <top style="hair">
        <color indexed="64"/>
      </top>
      <bottom style="hair">
        <color indexed="64"/>
      </bottom>
      <diagonal/>
    </border>
    <border>
      <left style="thin">
        <color indexed="64"/>
      </left>
      <right/>
      <top style="hair">
        <color indexed="64"/>
      </top>
      <bottom style="thick">
        <color rgb="FFC00000"/>
      </bottom>
      <diagonal/>
    </border>
    <border>
      <left/>
      <right style="thin">
        <color indexed="64"/>
      </right>
      <top style="hair">
        <color indexed="64"/>
      </top>
      <bottom style="thick">
        <color rgb="FFC00000"/>
      </bottom>
      <diagonal/>
    </border>
    <border>
      <left/>
      <right style="thick">
        <color rgb="FFC00000"/>
      </right>
      <top style="hair">
        <color indexed="64"/>
      </top>
      <bottom style="thick">
        <color rgb="FFC00000"/>
      </bottom>
      <diagonal/>
    </border>
    <border>
      <left/>
      <right style="thin">
        <color indexed="64"/>
      </right>
      <top style="thick">
        <color rgb="FFC00000"/>
      </top>
      <bottom/>
      <diagonal/>
    </border>
    <border>
      <left style="thin">
        <color indexed="64"/>
      </left>
      <right style="thick">
        <color rgb="FFC00000"/>
      </right>
      <top style="thick">
        <color rgb="FFC00000"/>
      </top>
      <bottom style="hair">
        <color indexed="64"/>
      </bottom>
      <diagonal/>
    </border>
    <border>
      <left style="thin">
        <color indexed="64"/>
      </left>
      <right style="thick">
        <color rgb="FFC00000"/>
      </right>
      <top style="hair">
        <color indexed="64"/>
      </top>
      <bottom style="hair">
        <color indexed="64"/>
      </bottom>
      <diagonal/>
    </border>
    <border>
      <left/>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left style="thick">
        <color rgb="FF0070C0"/>
      </left>
      <right style="thick">
        <color rgb="FF0070C0"/>
      </right>
      <top style="thick">
        <color rgb="FF0070C0"/>
      </top>
      <bottom/>
      <diagonal/>
    </border>
    <border>
      <left style="thick">
        <color rgb="FF0070C0"/>
      </left>
      <right style="thick">
        <color rgb="FF0070C0"/>
      </right>
      <top/>
      <bottom/>
      <diagonal/>
    </border>
    <border>
      <left style="thick">
        <color rgb="FF0070C0"/>
      </left>
      <right style="thick">
        <color rgb="FF0070C0"/>
      </right>
      <top/>
      <bottom style="thick">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top style="thin">
        <color indexed="64"/>
      </top>
      <bottom style="medium">
        <color rgb="FF0070C0"/>
      </bottom>
      <diagonal/>
    </border>
    <border>
      <left/>
      <right style="medium">
        <color rgb="FF0070C0"/>
      </right>
      <top style="thin">
        <color indexed="64"/>
      </top>
      <bottom style="medium">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style="thin">
        <color indexed="64"/>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right style="medium">
        <color rgb="FF0070C0"/>
      </right>
      <top/>
      <bottom/>
      <diagonal/>
    </border>
    <border>
      <left style="medium">
        <color rgb="FF0070C0"/>
      </left>
      <right/>
      <top/>
      <bottom style="medium">
        <color rgb="FF0070C0"/>
      </bottom>
      <diagonal/>
    </border>
    <border>
      <left style="medium">
        <color rgb="FF0070C0"/>
      </left>
      <right style="medium">
        <color rgb="FF0070C0"/>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91" fillId="0" borderId="0" applyNumberFormat="0" applyFill="0" applyBorder="0" applyAlignment="0" applyProtection="0">
      <alignment vertical="center"/>
    </xf>
  </cellStyleXfs>
  <cellXfs count="679">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9"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2" applyFont="1" applyAlignment="1">
      <alignment vertical="center"/>
    </xf>
    <xf numFmtId="0" fontId="21" fillId="0" borderId="0" xfId="2" applyFont="1" applyAlignment="1">
      <alignment vertical="top"/>
    </xf>
    <xf numFmtId="0" fontId="22" fillId="0" borderId="0" xfId="0" applyFont="1">
      <alignment vertical="center"/>
    </xf>
    <xf numFmtId="0" fontId="21"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vertical="center"/>
    </xf>
    <xf numFmtId="0" fontId="18" fillId="0" borderId="0" xfId="0" applyFont="1" applyAlignment="1">
      <alignment vertical="center" wrapText="1"/>
    </xf>
    <xf numFmtId="0" fontId="0" fillId="0" borderId="0" xfId="0" applyAlignment="1">
      <alignment horizontal="lef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29" fillId="0" borderId="0" xfId="2" applyFont="1" applyAlignment="1">
      <alignment vertical="center"/>
    </xf>
    <xf numFmtId="0" fontId="30" fillId="3" borderId="0" xfId="2" applyFont="1" applyFill="1" applyAlignment="1">
      <alignment vertical="center"/>
    </xf>
    <xf numFmtId="0" fontId="30" fillId="0" borderId="0" xfId="2" applyFont="1" applyAlignment="1">
      <alignment vertical="top"/>
    </xf>
    <xf numFmtId="0" fontId="36" fillId="0" borderId="0" xfId="0" applyFont="1">
      <alignment vertical="center"/>
    </xf>
    <xf numFmtId="0" fontId="44" fillId="0" borderId="0" xfId="0" applyFont="1" applyProtection="1">
      <alignment vertical="center"/>
      <protection locked="0"/>
    </xf>
    <xf numFmtId="0" fontId="32" fillId="0" borderId="0" xfId="0" applyFont="1" applyProtection="1">
      <alignment vertical="center"/>
      <protection locked="0"/>
    </xf>
    <xf numFmtId="0" fontId="53" fillId="0" borderId="0" xfId="0" applyFont="1">
      <alignment vertical="center"/>
    </xf>
    <xf numFmtId="0" fontId="54" fillId="0" borderId="0" xfId="0" applyFont="1">
      <alignment vertical="center"/>
    </xf>
    <xf numFmtId="0" fontId="48" fillId="0" borderId="0" xfId="0" applyFont="1" applyAlignment="1">
      <alignment horizontal="center" vertical="center"/>
    </xf>
    <xf numFmtId="0" fontId="37" fillId="0" borderId="0" xfId="0" applyFont="1" applyAlignment="1" applyProtection="1">
      <alignment vertical="top"/>
      <protection locked="0"/>
    </xf>
    <xf numFmtId="0" fontId="55" fillId="0" borderId="0" xfId="0" applyFont="1" applyProtection="1">
      <alignment vertical="center"/>
      <protection locked="0"/>
    </xf>
    <xf numFmtId="0" fontId="55" fillId="0" borderId="0" xfId="0" applyFont="1" applyAlignment="1" applyProtection="1">
      <alignment horizontal="left" vertical="center"/>
      <protection locked="0"/>
    </xf>
    <xf numFmtId="0" fontId="57" fillId="0" borderId="6" xfId="0" applyFont="1" applyBorder="1">
      <alignment vertical="center"/>
    </xf>
    <xf numFmtId="0" fontId="58" fillId="0" borderId="0" xfId="0" applyFont="1">
      <alignment vertical="center"/>
    </xf>
    <xf numFmtId="0" fontId="36" fillId="0" borderId="0" xfId="0" applyFont="1" applyAlignment="1">
      <alignment vertical="top"/>
    </xf>
    <xf numFmtId="0" fontId="39" fillId="0" borderId="0" xfId="0" applyFont="1">
      <alignment vertical="center"/>
    </xf>
    <xf numFmtId="0" fontId="55" fillId="0" borderId="0" xfId="0" applyFont="1" applyAlignment="1">
      <alignment horizontal="left" vertical="center"/>
    </xf>
    <xf numFmtId="0" fontId="55" fillId="0" borderId="0" xfId="0" applyFont="1" applyAlignment="1">
      <alignment horizontal="center" vertical="center"/>
    </xf>
    <xf numFmtId="0" fontId="55" fillId="0" borderId="0" xfId="0" applyFont="1">
      <alignment vertical="center"/>
    </xf>
    <xf numFmtId="38" fontId="55" fillId="0" borderId="0" xfId="1" applyFont="1" applyAlignment="1" applyProtection="1">
      <alignment vertical="center"/>
    </xf>
    <xf numFmtId="0" fontId="37" fillId="0" borderId="0" xfId="0" applyFont="1" applyAlignment="1">
      <alignment vertical="top"/>
    </xf>
    <xf numFmtId="0" fontId="37" fillId="0" borderId="0" xfId="0" applyFont="1" applyAlignment="1">
      <alignment horizontal="left" vertical="center"/>
    </xf>
    <xf numFmtId="0" fontId="55" fillId="0" borderId="0" xfId="0" applyFont="1" applyAlignment="1">
      <alignment vertical="top"/>
    </xf>
    <xf numFmtId="0" fontId="61" fillId="0" borderId="0" xfId="0" applyFont="1">
      <alignment vertical="center"/>
    </xf>
    <xf numFmtId="0" fontId="62" fillId="0" borderId="0" xfId="0" applyFo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36" fillId="0" borderId="7" xfId="0" applyFont="1" applyBorder="1">
      <alignment vertical="center"/>
    </xf>
    <xf numFmtId="0" fontId="36" fillId="0" borderId="12" xfId="0" applyFont="1" applyBorder="1">
      <alignment vertical="center"/>
    </xf>
    <xf numFmtId="38" fontId="39" fillId="0" borderId="4" xfId="1" applyFont="1" applyBorder="1" applyAlignment="1" applyProtection="1">
      <alignment horizontal="right" vertical="center"/>
    </xf>
    <xf numFmtId="38" fontId="36" fillId="0" borderId="15" xfId="1" applyFont="1" applyBorder="1" applyAlignment="1" applyProtection="1">
      <alignment horizontal="right" vertical="center"/>
    </xf>
    <xf numFmtId="0" fontId="39" fillId="0" borderId="0" xfId="0" applyFont="1" applyAlignment="1">
      <alignment horizontal="right" vertical="center"/>
    </xf>
    <xf numFmtId="38" fontId="36" fillId="0" borderId="8" xfId="1" applyFont="1" applyBorder="1" applyAlignment="1" applyProtection="1">
      <alignment horizontal="right" vertical="center"/>
    </xf>
    <xf numFmtId="38" fontId="39" fillId="0" borderId="7" xfId="1" applyFont="1" applyBorder="1" applyAlignment="1" applyProtection="1">
      <alignment horizontal="right" vertical="center"/>
    </xf>
    <xf numFmtId="38" fontId="36" fillId="0" borderId="12" xfId="1" applyFont="1" applyBorder="1" applyAlignment="1" applyProtection="1">
      <alignment horizontal="right" vertical="center"/>
    </xf>
    <xf numFmtId="38" fontId="48" fillId="0" borderId="0" xfId="1" applyFont="1" applyBorder="1" applyAlignment="1" applyProtection="1">
      <alignment horizontal="left" vertical="top"/>
    </xf>
    <xf numFmtId="38" fontId="48" fillId="0" borderId="0" xfId="1" applyFont="1" applyBorder="1" applyAlignment="1" applyProtection="1">
      <alignment vertical="center"/>
    </xf>
    <xf numFmtId="38" fontId="50" fillId="0" borderId="0" xfId="1" applyFont="1" applyFill="1" applyBorder="1" applyAlignment="1" applyProtection="1">
      <alignment vertical="center"/>
    </xf>
    <xf numFmtId="38" fontId="36" fillId="0" borderId="0" xfId="1" applyFont="1" applyBorder="1" applyProtection="1">
      <alignment vertical="center"/>
    </xf>
    <xf numFmtId="0" fontId="59" fillId="0" borderId="6" xfId="0" applyFont="1" applyBorder="1">
      <alignment vertical="center"/>
    </xf>
    <xf numFmtId="0" fontId="27"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66" fillId="0" borderId="6" xfId="0" applyFont="1" applyBorder="1">
      <alignment vertical="center"/>
    </xf>
    <xf numFmtId="0" fontId="67" fillId="0" borderId="0" xfId="2" applyFont="1" applyAlignment="1">
      <alignment vertical="center"/>
    </xf>
    <xf numFmtId="0" fontId="37" fillId="0" borderId="0" xfId="2" applyFont="1" applyAlignment="1">
      <alignment vertical="center"/>
    </xf>
    <xf numFmtId="0" fontId="37" fillId="0" borderId="0" xfId="0" applyFont="1">
      <alignment vertical="center"/>
    </xf>
    <xf numFmtId="0" fontId="38" fillId="0" borderId="0" xfId="3" applyFont="1" applyAlignment="1">
      <alignment horizontal="center" vertical="center"/>
    </xf>
    <xf numFmtId="0" fontId="40" fillId="0" borderId="0" xfId="0" applyFont="1">
      <alignment vertical="center"/>
    </xf>
    <xf numFmtId="0" fontId="41" fillId="0" borderId="0" xfId="0" applyFont="1" applyAlignment="1">
      <alignment horizontal="left" vertical="center"/>
    </xf>
    <xf numFmtId="0" fontId="41" fillId="0" borderId="0" xfId="0" applyFont="1">
      <alignment vertical="center"/>
    </xf>
    <xf numFmtId="0" fontId="40" fillId="0" borderId="0" xfId="0" applyFont="1" applyAlignment="1">
      <alignment vertical="top" wrapText="1"/>
    </xf>
    <xf numFmtId="0" fontId="42" fillId="0" borderId="0" xfId="0" applyFont="1">
      <alignment vertical="center"/>
    </xf>
    <xf numFmtId="0" fontId="40" fillId="0" borderId="0" xfId="0" applyFont="1" applyAlignment="1">
      <alignment vertical="top"/>
    </xf>
    <xf numFmtId="0" fontId="36" fillId="0" borderId="0" xfId="0" applyFont="1" applyAlignment="1">
      <alignment horizontal="left" vertical="center"/>
    </xf>
    <xf numFmtId="0" fontId="21" fillId="0" borderId="0" xfId="2" applyFont="1" applyAlignment="1">
      <alignment vertical="center"/>
    </xf>
    <xf numFmtId="0" fontId="36" fillId="0" borderId="0" xfId="0" applyFont="1" applyAlignment="1">
      <alignment horizontal="center" vertical="center"/>
    </xf>
    <xf numFmtId="0" fontId="8" fillId="0" borderId="0" xfId="0" applyFont="1" applyProtection="1">
      <alignment vertical="center"/>
      <protection locked="0"/>
    </xf>
    <xf numFmtId="0" fontId="72" fillId="0" borderId="0" xfId="0" applyFont="1">
      <alignment vertical="center"/>
    </xf>
    <xf numFmtId="0" fontId="76" fillId="0" borderId="0" xfId="0" applyFont="1" applyAlignment="1">
      <alignment horizontal="center" vertical="center"/>
    </xf>
    <xf numFmtId="0" fontId="73" fillId="0" borderId="0" xfId="0" applyFont="1" applyAlignment="1" applyProtection="1">
      <alignment horizontal="center" vertical="center"/>
      <protection locked="0"/>
    </xf>
    <xf numFmtId="49" fontId="73" fillId="0" borderId="0" xfId="0" applyNumberFormat="1" applyFont="1" applyAlignment="1">
      <alignment horizontal="center" vertical="center"/>
    </xf>
    <xf numFmtId="0" fontId="73" fillId="0" borderId="0" xfId="0" applyFont="1" applyAlignment="1">
      <alignment horizontal="center" vertical="center"/>
    </xf>
    <xf numFmtId="0" fontId="75" fillId="0" borderId="0" xfId="0" applyFont="1">
      <alignment vertical="center"/>
    </xf>
    <xf numFmtId="0" fontId="6" fillId="0" borderId="0" xfId="0" applyFont="1" applyProtection="1">
      <alignment vertical="center"/>
      <protection locked="0"/>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40" fillId="0" borderId="0" xfId="0" applyFont="1" applyAlignment="1">
      <alignment horizontal="left" vertical="center"/>
    </xf>
    <xf numFmtId="0" fontId="7" fillId="0" borderId="0" xfId="0" applyFont="1">
      <alignment vertical="center"/>
    </xf>
    <xf numFmtId="38" fontId="0" fillId="0" borderId="0" xfId="0" applyNumberFormat="1">
      <alignment vertical="center"/>
    </xf>
    <xf numFmtId="0" fontId="0" fillId="0" borderId="0" xfId="0" applyAlignment="1">
      <alignment horizontal="center" vertical="center" shrinkToFit="1"/>
    </xf>
    <xf numFmtId="0" fontId="37" fillId="0" borderId="0" xfId="0" applyFont="1" applyAlignment="1">
      <alignment horizontal="center" vertical="center" shrinkToFit="1"/>
    </xf>
    <xf numFmtId="0" fontId="37" fillId="0" borderId="0" xfId="0" applyFont="1" applyAlignment="1">
      <alignment horizontal="left" vertical="center" shrinkToFit="1"/>
    </xf>
    <xf numFmtId="0" fontId="30" fillId="0" borderId="0" xfId="2" applyFont="1" applyAlignment="1">
      <alignment vertical="center"/>
    </xf>
    <xf numFmtId="0" fontId="0" fillId="0" borderId="0" xfId="0" applyAlignment="1">
      <alignment horizontal="left" vertical="center" shrinkToFit="1"/>
    </xf>
    <xf numFmtId="0" fontId="84" fillId="0" borderId="0" xfId="0" applyFont="1">
      <alignment vertical="center"/>
    </xf>
    <xf numFmtId="0" fontId="86" fillId="10" borderId="0" xfId="0" applyFont="1" applyFill="1" applyAlignment="1">
      <alignment horizontal="center" vertical="center"/>
    </xf>
    <xf numFmtId="0" fontId="87" fillId="10" borderId="0" xfId="0" applyFont="1" applyFill="1">
      <alignment vertical="center"/>
    </xf>
    <xf numFmtId="0" fontId="86" fillId="7" borderId="0" xfId="0" applyFont="1" applyFill="1">
      <alignment vertical="center"/>
    </xf>
    <xf numFmtId="0" fontId="86" fillId="4" borderId="0" xfId="0" applyFont="1" applyFill="1">
      <alignment vertical="center"/>
    </xf>
    <xf numFmtId="0" fontId="86" fillId="2" borderId="0" xfId="0" applyFont="1" applyFill="1">
      <alignment vertical="center"/>
    </xf>
    <xf numFmtId="0" fontId="87" fillId="2" borderId="0" xfId="0" applyFont="1" applyFill="1">
      <alignment vertical="center"/>
    </xf>
    <xf numFmtId="0" fontId="86" fillId="8" borderId="0" xfId="0" applyFont="1" applyFill="1">
      <alignment vertical="center"/>
    </xf>
    <xf numFmtId="0" fontId="86" fillId="9" borderId="0" xfId="0" applyFont="1" applyFill="1">
      <alignment vertical="center"/>
    </xf>
    <xf numFmtId="0" fontId="87" fillId="9" borderId="0" xfId="0" applyFont="1" applyFill="1">
      <alignment vertical="center"/>
    </xf>
    <xf numFmtId="0" fontId="87" fillId="0" borderId="0" xfId="0" applyFont="1">
      <alignment vertical="center"/>
    </xf>
    <xf numFmtId="0" fontId="88" fillId="6" borderId="0" xfId="0" applyFont="1" applyFill="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center" vertical="center"/>
    </xf>
    <xf numFmtId="0" fontId="87" fillId="0" borderId="0" xfId="0" applyFont="1" applyAlignment="1">
      <alignment horizontal="center" vertical="center"/>
    </xf>
    <xf numFmtId="0" fontId="89" fillId="8" borderId="0" xfId="0" applyFont="1" applyFill="1" applyAlignment="1">
      <alignment horizontal="center" vertical="center"/>
    </xf>
    <xf numFmtId="0" fontId="89" fillId="0" borderId="45" xfId="0" applyFont="1" applyBorder="1" applyAlignment="1">
      <alignment horizontal="center" vertical="center"/>
    </xf>
    <xf numFmtId="0" fontId="89" fillId="0" borderId="0" xfId="0" applyFont="1" applyAlignment="1">
      <alignment horizontal="center" vertical="center"/>
    </xf>
    <xf numFmtId="0" fontId="92" fillId="0" borderId="45" xfId="0" applyFont="1" applyBorder="1" applyAlignment="1">
      <alignment horizontal="center" vertical="center"/>
    </xf>
    <xf numFmtId="0" fontId="92" fillId="0" borderId="0" xfId="0" applyFont="1" applyAlignment="1">
      <alignment horizontal="center" vertical="center"/>
    </xf>
    <xf numFmtId="0" fontId="89" fillId="0" borderId="0" xfId="6" applyFont="1" applyFill="1" applyBorder="1" applyAlignment="1">
      <alignment horizontal="center" vertical="center"/>
    </xf>
    <xf numFmtId="0" fontId="93" fillId="0" borderId="0" xfId="6" applyFont="1" applyFill="1" applyBorder="1" applyAlignment="1">
      <alignment horizontal="center" vertical="center"/>
    </xf>
    <xf numFmtId="0" fontId="92" fillId="0" borderId="45" xfId="6" applyFont="1" applyFill="1" applyBorder="1" applyAlignment="1">
      <alignment horizontal="center" vertical="center"/>
    </xf>
    <xf numFmtId="0" fontId="89" fillId="8" borderId="45" xfId="0" applyFont="1" applyFill="1" applyBorder="1" applyAlignment="1">
      <alignment horizontal="center" vertical="center"/>
    </xf>
    <xf numFmtId="0" fontId="89" fillId="9" borderId="0" xfId="0" applyFont="1" applyFill="1" applyAlignment="1">
      <alignment horizontal="center" vertical="center"/>
    </xf>
    <xf numFmtId="49" fontId="89" fillId="0" borderId="0" xfId="0" applyNumberFormat="1" applyFont="1" applyAlignment="1">
      <alignment horizontal="center" vertical="center"/>
    </xf>
    <xf numFmtId="0" fontId="94" fillId="0" borderId="0" xfId="0" applyFont="1" applyAlignment="1">
      <alignment horizontal="center" vertical="center"/>
    </xf>
    <xf numFmtId="0" fontId="92" fillId="0" borderId="0" xfId="6" applyFont="1" applyFill="1" applyBorder="1" applyAlignment="1">
      <alignment horizontal="center" vertical="center"/>
    </xf>
    <xf numFmtId="0" fontId="95" fillId="0" borderId="0" xfId="0" applyFont="1" applyAlignment="1">
      <alignment horizontal="center" vertical="center"/>
    </xf>
    <xf numFmtId="0" fontId="88" fillId="6" borderId="0" xfId="0" applyFont="1" applyFill="1" applyAlignment="1">
      <alignment horizontal="center" vertical="center"/>
    </xf>
    <xf numFmtId="0" fontId="89" fillId="4" borderId="0" xfId="0" applyFont="1" applyFill="1" applyAlignment="1">
      <alignment horizontal="center" vertical="center"/>
    </xf>
    <xf numFmtId="38" fontId="90" fillId="0" borderId="0" xfId="1" applyFont="1" applyAlignment="1">
      <alignment horizontal="right" vertical="center"/>
    </xf>
    <xf numFmtId="38" fontId="90" fillId="0" borderId="0" xfId="0" applyNumberFormat="1" applyFont="1" applyAlignment="1">
      <alignment horizontal="right" vertical="center"/>
    </xf>
    <xf numFmtId="0" fontId="88" fillId="11" borderId="0" xfId="0" applyFont="1" applyFill="1" applyAlignment="1">
      <alignment horizontal="center" vertical="center" wrapText="1"/>
    </xf>
    <xf numFmtId="38" fontId="55" fillId="0" borderId="12" xfId="1" applyFont="1" applyBorder="1" applyAlignment="1" applyProtection="1">
      <alignment horizontal="right" vertical="center"/>
    </xf>
    <xf numFmtId="38" fontId="55" fillId="0" borderId="12" xfId="1" applyFont="1" applyBorder="1" applyAlignment="1" applyProtection="1">
      <alignment vertical="center"/>
    </xf>
    <xf numFmtId="38" fontId="55" fillId="0" borderId="36" xfId="1" applyFont="1" applyBorder="1" applyAlignment="1" applyProtection="1">
      <alignment horizontal="right" vertical="center"/>
    </xf>
    <xf numFmtId="38" fontId="55" fillId="0" borderId="36" xfId="1" applyFont="1" applyBorder="1" applyAlignment="1" applyProtection="1">
      <alignment vertical="center"/>
    </xf>
    <xf numFmtId="178" fontId="87" fillId="0" borderId="0" xfId="0" applyNumberFormat="1" applyFont="1">
      <alignment vertical="center"/>
    </xf>
    <xf numFmtId="178" fontId="100" fillId="0" borderId="0" xfId="0" applyNumberFormat="1" applyFont="1">
      <alignment vertical="center"/>
    </xf>
    <xf numFmtId="180" fontId="0" fillId="0" borderId="0" xfId="0" applyNumberFormat="1">
      <alignment vertical="center"/>
    </xf>
    <xf numFmtId="0" fontId="103" fillId="0" borderId="0" xfId="0" applyFont="1">
      <alignment vertical="center"/>
    </xf>
    <xf numFmtId="0" fontId="72" fillId="0" borderId="0" xfId="0" applyFont="1" applyAlignment="1">
      <alignment horizontal="center" vertical="center"/>
    </xf>
    <xf numFmtId="0" fontId="0" fillId="0" borderId="0" xfId="0" applyAlignment="1" applyProtection="1">
      <alignment horizontal="center" vertical="center"/>
      <protection locked="0"/>
    </xf>
    <xf numFmtId="49" fontId="4" fillId="0" borderId="0" xfId="0" applyNumberFormat="1" applyFont="1" applyAlignment="1">
      <alignment horizontal="center" vertical="center"/>
    </xf>
    <xf numFmtId="49" fontId="0" fillId="0" borderId="0" xfId="0" applyNumberFormat="1" applyAlignment="1">
      <alignment horizontal="center" vertical="center"/>
    </xf>
    <xf numFmtId="178" fontId="90" fillId="0" borderId="0" xfId="0" applyNumberFormat="1" applyFont="1" applyAlignment="1">
      <alignment horizontal="center" vertical="center"/>
    </xf>
    <xf numFmtId="0" fontId="89" fillId="0" borderId="0" xfId="0" applyFont="1" applyAlignment="1">
      <alignment horizontal="left" vertical="center" shrinkToFit="1"/>
    </xf>
    <xf numFmtId="0" fontId="90" fillId="0" borderId="0" xfId="0" applyFont="1" applyAlignment="1">
      <alignment horizontal="left" vertical="center" shrinkToFit="1"/>
    </xf>
    <xf numFmtId="180" fontId="90" fillId="0" borderId="0" xfId="0" applyNumberFormat="1" applyFont="1" applyAlignment="1">
      <alignment horizontal="center" vertical="center"/>
    </xf>
    <xf numFmtId="178" fontId="89" fillId="0" borderId="0" xfId="0" applyNumberFormat="1" applyFont="1" applyAlignment="1">
      <alignment horizontal="center" vertical="center"/>
    </xf>
    <xf numFmtId="178" fontId="0" fillId="0" borderId="0" xfId="0" applyNumberFormat="1">
      <alignment vertical="center"/>
    </xf>
    <xf numFmtId="178" fontId="105" fillId="0" borderId="0" xfId="0" applyNumberFormat="1" applyFont="1">
      <alignment vertical="center"/>
    </xf>
    <xf numFmtId="0" fontId="89" fillId="0" borderId="0" xfId="0" applyFont="1" applyAlignment="1">
      <alignment horizontal="left" vertical="center"/>
    </xf>
    <xf numFmtId="0" fontId="106" fillId="0" borderId="0" xfId="0" applyFont="1">
      <alignment vertical="center"/>
    </xf>
    <xf numFmtId="0" fontId="107" fillId="0" borderId="0" xfId="0" applyFont="1">
      <alignment vertical="center"/>
    </xf>
    <xf numFmtId="38" fontId="126" fillId="5" borderId="10" xfId="1" applyFont="1" applyFill="1" applyBorder="1" applyProtection="1">
      <alignment vertical="center"/>
    </xf>
    <xf numFmtId="38" fontId="126" fillId="5" borderId="7" xfId="1" applyFont="1" applyFill="1" applyBorder="1" applyProtection="1">
      <alignment vertical="center"/>
    </xf>
    <xf numFmtId="0" fontId="40" fillId="0" borderId="108" xfId="0" applyFont="1" applyBorder="1">
      <alignment vertical="center"/>
    </xf>
    <xf numFmtId="0" fontId="40" fillId="0" borderId="109" xfId="0" applyFont="1" applyBorder="1">
      <alignment vertical="center"/>
    </xf>
    <xf numFmtId="0" fontId="40" fillId="0" borderId="110" xfId="0" applyFont="1" applyBorder="1">
      <alignment vertical="center"/>
    </xf>
    <xf numFmtId="0" fontId="77" fillId="0" borderId="0" xfId="0" applyFont="1" applyAlignment="1">
      <alignment horizontal="center" vertical="center"/>
    </xf>
    <xf numFmtId="0" fontId="68" fillId="0" borderId="0" xfId="2" applyFont="1" applyAlignment="1">
      <alignment vertical="center"/>
    </xf>
    <xf numFmtId="0" fontId="69" fillId="0" borderId="0" xfId="2" applyFont="1" applyAlignment="1">
      <alignment vertical="center" shrinkToFit="1"/>
    </xf>
    <xf numFmtId="0" fontId="60" fillId="0" borderId="0" xfId="0" applyFont="1">
      <alignment vertical="center"/>
    </xf>
    <xf numFmtId="0" fontId="36" fillId="13" borderId="11" xfId="2" applyFont="1" applyFill="1" applyBorder="1" applyAlignment="1">
      <alignment horizontal="center" vertical="center"/>
    </xf>
    <xf numFmtId="0" fontId="39" fillId="0" borderId="10" xfId="0" applyFont="1" applyBorder="1" applyAlignment="1">
      <alignment horizontal="right" vertical="center"/>
    </xf>
    <xf numFmtId="0" fontId="81" fillId="0" borderId="36" xfId="2"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shrinkToFit="1"/>
    </xf>
    <xf numFmtId="0" fontId="104" fillId="0" borderId="0" xfId="0" applyFont="1" applyAlignment="1">
      <alignment horizontal="left" vertical="center"/>
    </xf>
    <xf numFmtId="0" fontId="70" fillId="0" borderId="22" xfId="0" applyFont="1" applyBorder="1" applyAlignment="1">
      <alignment horizontal="left" vertical="center" wrapText="1"/>
    </xf>
    <xf numFmtId="0" fontId="48" fillId="0" borderId="46" xfId="0" applyFont="1" applyBorder="1" applyAlignment="1">
      <alignment horizontal="left" vertical="center" wrapText="1"/>
    </xf>
    <xf numFmtId="49" fontId="79" fillId="0" borderId="0" xfId="0" applyNumberFormat="1" applyFont="1" applyAlignment="1">
      <alignment horizontal="center" vertical="center" shrinkToFit="1"/>
    </xf>
    <xf numFmtId="0" fontId="79" fillId="0" borderId="0" xfId="0" applyFont="1" applyAlignment="1">
      <alignment horizontal="center" vertical="center" shrinkToFit="1"/>
    </xf>
    <xf numFmtId="0" fontId="70" fillId="0" borderId="46" xfId="0" applyFont="1" applyBorder="1" applyAlignment="1">
      <alignment horizontal="left" vertical="center" wrapText="1"/>
    </xf>
    <xf numFmtId="0" fontId="36" fillId="13" borderId="11" xfId="2" applyFont="1" applyFill="1" applyBorder="1" applyAlignment="1">
      <alignment horizontal="center" vertical="center" wrapText="1"/>
    </xf>
    <xf numFmtId="0" fontId="10" fillId="0" borderId="0" xfId="0" applyFont="1" applyAlignment="1">
      <alignment horizontal="left" vertical="center" wrapText="1"/>
    </xf>
    <xf numFmtId="0" fontId="70" fillId="0" borderId="56" xfId="0" applyFont="1" applyBorder="1" applyAlignment="1">
      <alignment horizontal="left" vertical="center" wrapText="1"/>
    </xf>
    <xf numFmtId="0" fontId="112" fillId="4" borderId="10" xfId="2" applyFont="1" applyFill="1" applyBorder="1" applyAlignment="1">
      <alignment horizontal="center" vertical="center"/>
    </xf>
    <xf numFmtId="0" fontId="113" fillId="4" borderId="11" xfId="0" applyFont="1" applyFill="1" applyBorder="1" applyAlignment="1">
      <alignment horizontal="center" vertical="center" shrinkToFit="1"/>
    </xf>
    <xf numFmtId="0" fontId="10" fillId="0" borderId="0" xfId="0" applyFont="1" applyAlignment="1">
      <alignment horizontal="center" vertical="center"/>
    </xf>
    <xf numFmtId="0" fontId="56" fillId="0" borderId="0" xfId="0" applyFont="1">
      <alignment vertical="center"/>
    </xf>
    <xf numFmtId="0" fontId="85" fillId="0" borderId="14" xfId="0" applyFont="1" applyBorder="1" applyAlignment="1">
      <alignment horizontal="left" vertical="center" wrapText="1"/>
    </xf>
    <xf numFmtId="0" fontId="57" fillId="12" borderId="11" xfId="2" applyFont="1" applyFill="1" applyBorder="1" applyAlignment="1">
      <alignment horizontal="center" vertical="center" wrapText="1"/>
    </xf>
    <xf numFmtId="0" fontId="69" fillId="0" borderId="0" xfId="2" applyFont="1" applyAlignment="1">
      <alignment vertical="center"/>
    </xf>
    <xf numFmtId="0" fontId="7" fillId="0" borderId="0" xfId="0" applyFont="1" applyAlignment="1">
      <alignment vertical="center" shrinkToFit="1"/>
    </xf>
    <xf numFmtId="0" fontId="58" fillId="4" borderId="21" xfId="0" applyFont="1" applyFill="1" applyBorder="1">
      <alignment vertical="center"/>
    </xf>
    <xf numFmtId="0" fontId="70" fillId="0" borderId="21" xfId="0" applyFont="1" applyBorder="1" applyAlignment="1">
      <alignment horizontal="left" vertical="center" wrapText="1"/>
    </xf>
    <xf numFmtId="0" fontId="58" fillId="4" borderId="20" xfId="0" applyFont="1" applyFill="1" applyBorder="1">
      <alignment vertical="center"/>
    </xf>
    <xf numFmtId="0" fontId="70" fillId="0" borderId="20" xfId="0" applyFont="1" applyBorder="1" applyAlignment="1">
      <alignment horizontal="left" vertical="center" wrapText="1"/>
    </xf>
    <xf numFmtId="0" fontId="36" fillId="13" borderId="11" xfId="0" applyFont="1" applyFill="1" applyBorder="1" applyAlignment="1">
      <alignment horizontal="center" vertical="center"/>
    </xf>
    <xf numFmtId="0" fontId="56" fillId="4" borderId="10" xfId="0" applyFont="1" applyFill="1" applyBorder="1" applyAlignment="1">
      <alignment horizontal="left" vertical="center"/>
    </xf>
    <xf numFmtId="0" fontId="56" fillId="4" borderId="11" xfId="0" applyFont="1" applyFill="1" applyBorder="1" applyAlignment="1">
      <alignment horizontal="left" vertical="center"/>
    </xf>
    <xf numFmtId="0" fontId="56" fillId="4" borderId="11" xfId="0" applyFont="1" applyFill="1" applyBorder="1" applyAlignment="1">
      <alignment horizontal="left" vertical="center" shrinkToFit="1"/>
    </xf>
    <xf numFmtId="0" fontId="36" fillId="13" borderId="11" xfId="0" applyFont="1" applyFill="1" applyBorder="1" applyAlignment="1">
      <alignment horizontal="center" vertical="center" wrapText="1"/>
    </xf>
    <xf numFmtId="179" fontId="56" fillId="4" borderId="10" xfId="0" applyNumberFormat="1" applyFont="1" applyFill="1" applyBorder="1" applyAlignment="1">
      <alignment horizontal="center" vertical="center"/>
    </xf>
    <xf numFmtId="0" fontId="36" fillId="13" borderId="10" xfId="0" applyFont="1" applyFill="1" applyBorder="1" applyAlignment="1">
      <alignment horizontal="center" vertical="center"/>
    </xf>
    <xf numFmtId="0" fontId="56" fillId="4" borderId="11" xfId="0" applyFont="1" applyFill="1" applyBorder="1" applyAlignment="1">
      <alignment horizontal="center" vertical="center"/>
    </xf>
    <xf numFmtId="0" fontId="58" fillId="4" borderId="48" xfId="0" applyFont="1" applyFill="1" applyBorder="1">
      <alignment vertical="center"/>
    </xf>
    <xf numFmtId="0" fontId="70" fillId="0" borderId="48" xfId="0" applyFont="1" applyBorder="1" applyAlignment="1">
      <alignment horizontal="left" vertical="center" wrapText="1"/>
    </xf>
    <xf numFmtId="0" fontId="36" fillId="0" borderId="0" xfId="0" applyFont="1" applyAlignment="1">
      <alignment horizontal="right" vertical="center"/>
    </xf>
    <xf numFmtId="0" fontId="101" fillId="0" borderId="0" xfId="0" applyFont="1">
      <alignment vertical="center"/>
    </xf>
    <xf numFmtId="0" fontId="36" fillId="0" borderId="0" xfId="0" applyFont="1" applyAlignment="1">
      <alignment vertical="center" wrapText="1"/>
    </xf>
    <xf numFmtId="0" fontId="0" fillId="0" borderId="0" xfId="0" applyAlignment="1">
      <alignment vertical="center" wrapText="1"/>
    </xf>
    <xf numFmtId="0" fontId="48" fillId="0" borderId="6" xfId="0" applyFont="1" applyBorder="1" applyAlignment="1">
      <alignment horizontal="center" vertical="center"/>
    </xf>
    <xf numFmtId="0" fontId="36" fillId="0" borderId="14" xfId="0" applyFont="1" applyBorder="1" applyAlignment="1">
      <alignment horizontal="left" vertical="center"/>
    </xf>
    <xf numFmtId="0" fontId="48" fillId="0" borderId="14" xfId="0" applyFont="1" applyBorder="1" applyAlignment="1">
      <alignment horizontal="center" vertical="center"/>
    </xf>
    <xf numFmtId="0" fontId="36" fillId="0" borderId="4" xfId="0" applyFont="1" applyBorder="1" applyAlignment="1">
      <alignment horizontal="centerContinuous" vertical="center"/>
    </xf>
    <xf numFmtId="0" fontId="37" fillId="0" borderId="4" xfId="0" applyFont="1" applyBorder="1" applyAlignment="1">
      <alignment horizontal="centerContinuous" vertical="center"/>
    </xf>
    <xf numFmtId="0" fontId="36" fillId="0" borderId="36" xfId="0" applyFont="1" applyBorder="1" applyAlignment="1">
      <alignment horizontal="left" vertical="center"/>
    </xf>
    <xf numFmtId="0" fontId="36" fillId="0" borderId="0" xfId="0" applyFont="1" applyAlignment="1">
      <alignment horizontal="centerContinuous" vertical="center"/>
    </xf>
    <xf numFmtId="0" fontId="37" fillId="0" borderId="0" xfId="0" applyFont="1" applyAlignment="1">
      <alignment horizontal="centerContinuous" vertical="center"/>
    </xf>
    <xf numFmtId="0" fontId="18" fillId="0" borderId="4" xfId="0" applyFont="1" applyBorder="1">
      <alignment vertical="center"/>
    </xf>
    <xf numFmtId="0" fontId="58" fillId="4" borderId="57" xfId="0" applyFont="1" applyFill="1" applyBorder="1">
      <alignment vertical="center"/>
    </xf>
    <xf numFmtId="0" fontId="58" fillId="4" borderId="58" xfId="0" applyFont="1" applyFill="1" applyBorder="1">
      <alignment vertical="center"/>
    </xf>
    <xf numFmtId="0" fontId="58" fillId="4" borderId="59" xfId="0" applyFont="1" applyFill="1" applyBorder="1">
      <alignment vertical="center"/>
    </xf>
    <xf numFmtId="0" fontId="119" fillId="0" borderId="0" xfId="0" applyFont="1" applyAlignment="1">
      <alignment vertical="top" wrapText="1"/>
    </xf>
    <xf numFmtId="0" fontId="0" fillId="0" borderId="0" xfId="0" applyAlignment="1">
      <alignment vertical="top" wrapText="1"/>
    </xf>
    <xf numFmtId="0" fontId="122" fillId="0" borderId="0" xfId="0" applyFont="1" applyAlignment="1">
      <alignment horizontal="center" vertical="center"/>
    </xf>
    <xf numFmtId="0" fontId="56" fillId="4" borderId="0" xfId="0" applyFont="1" applyFill="1" applyAlignment="1">
      <alignment horizontal="left" vertical="top"/>
    </xf>
    <xf numFmtId="178" fontId="56" fillId="4" borderId="0" xfId="0" applyNumberFormat="1" applyFont="1" applyFill="1" applyAlignment="1">
      <alignment horizontal="left" vertical="top"/>
    </xf>
    <xf numFmtId="0" fontId="18" fillId="0" borderId="36" xfId="0" applyFont="1" applyBorder="1">
      <alignment vertical="center"/>
    </xf>
    <xf numFmtId="0" fontId="37" fillId="0" borderId="36" xfId="0" applyFont="1" applyBorder="1" applyAlignment="1">
      <alignment horizontal="left" vertical="center"/>
    </xf>
    <xf numFmtId="0" fontId="37" fillId="0" borderId="118" xfId="0" applyFont="1" applyBorder="1" applyAlignment="1">
      <alignment horizontal="centerContinuous"/>
    </xf>
    <xf numFmtId="0" fontId="37" fillId="0" borderId="121" xfId="0" applyFont="1" applyBorder="1" applyAlignment="1">
      <alignment horizontal="centerContinuous" vertical="center"/>
    </xf>
    <xf numFmtId="0" fontId="37" fillId="0" borderId="123" xfId="0" applyFont="1" applyBorder="1" applyAlignment="1">
      <alignment horizontal="centerContinuous" vertical="center"/>
    </xf>
    <xf numFmtId="0" fontId="37" fillId="0" borderId="123" xfId="0" applyFont="1" applyBorder="1" applyAlignment="1">
      <alignment horizontal="left" vertical="center"/>
    </xf>
    <xf numFmtId="0" fontId="37" fillId="0" borderId="126" xfId="0" applyFont="1" applyBorder="1" applyAlignment="1">
      <alignment horizontal="left" vertical="center"/>
    </xf>
    <xf numFmtId="0" fontId="37" fillId="0" borderId="114" xfId="0" applyFont="1" applyBorder="1" applyAlignment="1">
      <alignment horizontal="left" vertical="center"/>
    </xf>
    <xf numFmtId="0" fontId="36" fillId="0" borderId="127" xfId="0" applyFont="1" applyBorder="1" applyAlignment="1">
      <alignment horizontal="left" vertical="center"/>
    </xf>
    <xf numFmtId="0" fontId="36" fillId="0" borderId="119" xfId="0" applyFont="1" applyBorder="1" applyAlignment="1">
      <alignment horizontal="left" vertical="center"/>
    </xf>
    <xf numFmtId="0" fontId="134" fillId="0" borderId="119" xfId="0" applyFont="1" applyBorder="1">
      <alignment vertical="center"/>
    </xf>
    <xf numFmtId="0" fontId="18" fillId="0" borderId="120" xfId="0" applyFont="1" applyBorder="1">
      <alignment vertical="center"/>
    </xf>
    <xf numFmtId="0" fontId="36" fillId="0" borderId="123" xfId="0" applyFont="1" applyBorder="1" applyAlignment="1">
      <alignment horizontal="centerContinuous" vertical="center"/>
    </xf>
    <xf numFmtId="0" fontId="18" fillId="0" borderId="124" xfId="0" applyFont="1" applyBorder="1">
      <alignment vertical="center"/>
    </xf>
    <xf numFmtId="0" fontId="18" fillId="0" borderId="125" xfId="0" applyFont="1" applyBorder="1">
      <alignment vertical="center"/>
    </xf>
    <xf numFmtId="0" fontId="37" fillId="0" borderId="14" xfId="0" applyFont="1" applyBorder="1" applyAlignment="1">
      <alignment vertical="top"/>
    </xf>
    <xf numFmtId="0" fontId="37" fillId="0" borderId="121" xfId="0" applyFont="1" applyBorder="1" applyAlignment="1">
      <alignment horizontal="centerContinuous"/>
    </xf>
    <xf numFmtId="0" fontId="48" fillId="0" borderId="0" xfId="0" applyFont="1" applyAlignment="1">
      <alignment horizontal="center" vertical="center" shrinkToFit="1"/>
    </xf>
    <xf numFmtId="0" fontId="60" fillId="0" borderId="0" xfId="0" applyFont="1" applyAlignment="1">
      <alignment horizontal="center" vertical="center"/>
    </xf>
    <xf numFmtId="0" fontId="123" fillId="0" borderId="0" xfId="0" applyFont="1" applyAlignment="1">
      <alignment horizontal="left" vertical="center"/>
    </xf>
    <xf numFmtId="0" fontId="123" fillId="0" borderId="0" xfId="0" applyFont="1" applyAlignment="1">
      <alignment horizontal="left" vertical="center" shrinkToFit="1"/>
    </xf>
    <xf numFmtId="0" fontId="48" fillId="0" borderId="0" xfId="0" applyFont="1" applyAlignment="1">
      <alignment horizontal="right" vertical="center" shrinkToFit="1"/>
    </xf>
    <xf numFmtId="0" fontId="73" fillId="0" borderId="0" xfId="0" applyFont="1" applyAlignment="1">
      <alignment horizontal="right" vertical="center" shrinkToFit="1"/>
    </xf>
    <xf numFmtId="0" fontId="48" fillId="0" borderId="49" xfId="0" applyFont="1" applyBorder="1" applyAlignment="1">
      <alignment horizontal="right" vertical="center" shrinkToFit="1"/>
    </xf>
    <xf numFmtId="0" fontId="73" fillId="0" borderId="49" xfId="0" applyFont="1" applyBorder="1" applyAlignment="1">
      <alignment horizontal="right" vertical="center" shrinkToFit="1"/>
    </xf>
    <xf numFmtId="0" fontId="36" fillId="0" borderId="28"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54" xfId="0" applyFont="1" applyBorder="1" applyAlignment="1">
      <alignment horizontal="center" vertical="center" wrapText="1"/>
    </xf>
    <xf numFmtId="0" fontId="63" fillId="0" borderId="54" xfId="0" applyFont="1" applyBorder="1" applyAlignment="1">
      <alignment horizontal="centerContinuous" vertical="center" wrapText="1"/>
    </xf>
    <xf numFmtId="0" fontId="63" fillId="0" borderId="25" xfId="0" applyFont="1" applyBorder="1" applyAlignment="1">
      <alignment horizontal="center" vertical="center"/>
    </xf>
    <xf numFmtId="0" fontId="36" fillId="0" borderId="77" xfId="0" applyFont="1" applyBorder="1" applyAlignment="1">
      <alignment horizontal="center" vertical="center"/>
    </xf>
    <xf numFmtId="0" fontId="132" fillId="4" borderId="55" xfId="0" applyFont="1" applyFill="1" applyBorder="1" applyAlignment="1">
      <alignment horizontal="left" vertical="center"/>
    </xf>
    <xf numFmtId="0" fontId="37" fillId="0" borderId="23" xfId="0" applyFont="1" applyBorder="1" applyAlignment="1">
      <alignment horizontal="center" vertical="center"/>
    </xf>
    <xf numFmtId="0" fontId="37" fillId="13" borderId="24" xfId="0" applyFont="1" applyFill="1" applyBorder="1" applyAlignment="1">
      <alignment horizontal="left" vertical="center"/>
    </xf>
    <xf numFmtId="0" fontId="48" fillId="13" borderId="80" xfId="0" applyFont="1" applyFill="1" applyBorder="1" applyAlignment="1">
      <alignment horizontal="center" vertical="center"/>
    </xf>
    <xf numFmtId="0" fontId="116" fillId="4" borderId="81" xfId="0" applyFont="1" applyFill="1" applyBorder="1" applyAlignment="1">
      <alignment horizontal="right" vertical="center"/>
    </xf>
    <xf numFmtId="0" fontId="116" fillId="4" borderId="86" xfId="0" applyFont="1" applyFill="1" applyBorder="1" applyAlignment="1">
      <alignment horizontal="center" vertical="center" shrinkToFit="1"/>
    </xf>
    <xf numFmtId="178" fontId="116" fillId="4" borderId="69" xfId="0" applyNumberFormat="1" applyFont="1" applyFill="1" applyBorder="1" applyAlignment="1">
      <alignment horizontal="left" vertical="center"/>
    </xf>
    <xf numFmtId="0" fontId="110" fillId="4" borderId="69" xfId="0" applyFont="1" applyFill="1" applyBorder="1" applyAlignment="1">
      <alignment horizontal="center" vertical="center" shrinkToFit="1"/>
    </xf>
    <xf numFmtId="178" fontId="116" fillId="4" borderId="70" xfId="0" applyNumberFormat="1" applyFont="1" applyFill="1" applyBorder="1" applyAlignment="1">
      <alignment horizontal="left" vertical="center" shrinkToFit="1"/>
    </xf>
    <xf numFmtId="0" fontId="36" fillId="0" borderId="32" xfId="0" applyFont="1" applyBorder="1" applyAlignment="1">
      <alignment horizontal="center" vertical="center"/>
    </xf>
    <xf numFmtId="0" fontId="48" fillId="4" borderId="15" xfId="0" applyFont="1" applyFill="1" applyBorder="1" applyAlignment="1">
      <alignment horizontal="left" vertical="center"/>
    </xf>
    <xf numFmtId="0" fontId="37" fillId="0" borderId="2" xfId="0" applyFont="1" applyBorder="1" applyAlignment="1">
      <alignment horizontal="center" vertical="center"/>
    </xf>
    <xf numFmtId="0" fontId="37" fillId="13" borderId="20" xfId="0" applyFont="1" applyFill="1" applyBorder="1" applyAlignment="1">
      <alignment horizontal="left" vertical="center"/>
    </xf>
    <xf numFmtId="0" fontId="48" fillId="13" borderId="13" xfId="0" applyFont="1" applyFill="1" applyBorder="1" applyAlignment="1">
      <alignment horizontal="center" vertical="center"/>
    </xf>
    <xf numFmtId="0" fontId="116" fillId="4" borderId="82" xfId="0" applyFont="1" applyFill="1" applyBorder="1" applyAlignment="1">
      <alignment horizontal="right" vertical="center"/>
    </xf>
    <xf numFmtId="0" fontId="116" fillId="4" borderId="87" xfId="0" applyFont="1" applyFill="1" applyBorder="1" applyAlignment="1">
      <alignment horizontal="center" vertical="center"/>
    </xf>
    <xf numFmtId="0" fontId="116" fillId="4" borderId="12" xfId="0" applyFont="1" applyFill="1" applyBorder="1" applyAlignment="1">
      <alignment horizontal="left" vertical="center"/>
    </xf>
    <xf numFmtId="0" fontId="116" fillId="4" borderId="71" xfId="0" applyFont="1" applyFill="1" applyBorder="1" applyAlignment="1">
      <alignment horizontal="left" vertical="center"/>
    </xf>
    <xf numFmtId="0" fontId="37" fillId="0" borderId="15" xfId="0" applyFont="1" applyBorder="1" applyAlignment="1">
      <alignment horizontal="left" vertical="center"/>
    </xf>
    <xf numFmtId="0" fontId="37" fillId="0" borderId="20" xfId="0" applyFont="1" applyBorder="1" applyAlignment="1">
      <alignment horizontal="left" vertical="center"/>
    </xf>
    <xf numFmtId="0" fontId="49" fillId="0" borderId="13" xfId="0" applyFont="1" applyBorder="1" applyAlignment="1">
      <alignment horizontal="center" vertical="center"/>
    </xf>
    <xf numFmtId="0" fontId="116" fillId="4" borderId="88" xfId="0" applyFont="1" applyFill="1" applyBorder="1" applyAlignment="1">
      <alignment horizontal="center" vertical="center"/>
    </xf>
    <xf numFmtId="178" fontId="116" fillId="4" borderId="0" xfId="0" applyNumberFormat="1" applyFont="1" applyFill="1" applyAlignment="1">
      <alignment horizontal="left" vertical="center"/>
    </xf>
    <xf numFmtId="0" fontId="110" fillId="4" borderId="0" xfId="0" applyFont="1" applyFill="1" applyAlignment="1">
      <alignment horizontal="center" vertical="center"/>
    </xf>
    <xf numFmtId="178" fontId="116" fillId="4" borderId="89" xfId="0" applyNumberFormat="1" applyFont="1" applyFill="1" applyBorder="1" applyAlignment="1">
      <alignment horizontal="left" vertical="center"/>
    </xf>
    <xf numFmtId="0" fontId="36" fillId="0" borderId="45" xfId="0" applyFont="1" applyBorder="1" applyAlignment="1">
      <alignment horizontal="center" vertical="center"/>
    </xf>
    <xf numFmtId="0" fontId="37" fillId="0" borderId="15" xfId="0" applyFont="1" applyBorder="1" applyAlignment="1">
      <alignment horizontal="center" vertical="center"/>
    </xf>
    <xf numFmtId="0" fontId="116" fillId="4" borderId="0" xfId="0" applyFont="1" applyFill="1" applyAlignment="1">
      <alignment horizontal="left" vertical="center"/>
    </xf>
    <xf numFmtId="0" fontId="116" fillId="4" borderId="89" xfId="0" applyFont="1" applyFill="1" applyBorder="1" applyAlignment="1">
      <alignment horizontal="left" vertical="center"/>
    </xf>
    <xf numFmtId="0" fontId="48" fillId="0" borderId="19" xfId="0" applyFont="1" applyBorder="1" applyAlignment="1">
      <alignment horizontal="left" vertical="top"/>
    </xf>
    <xf numFmtId="0" fontId="37" fillId="4" borderId="83" xfId="0" applyFont="1" applyFill="1" applyBorder="1" applyAlignment="1">
      <alignment horizontal="right" vertical="center"/>
    </xf>
    <xf numFmtId="0" fontId="116" fillId="4" borderId="90" xfId="0" applyFont="1" applyFill="1" applyBorder="1" applyAlignment="1">
      <alignment horizontal="center" vertical="center"/>
    </xf>
    <xf numFmtId="178" fontId="116" fillId="4" borderId="14" xfId="0" applyNumberFormat="1" applyFont="1" applyFill="1" applyBorder="1" applyAlignment="1">
      <alignment horizontal="left" vertical="center"/>
    </xf>
    <xf numFmtId="0" fontId="110" fillId="4" borderId="14" xfId="0" applyFont="1" applyFill="1" applyBorder="1" applyAlignment="1">
      <alignment horizontal="center" vertical="center"/>
    </xf>
    <xf numFmtId="178" fontId="116" fillId="4" borderId="91" xfId="0" applyNumberFormat="1" applyFont="1" applyFill="1" applyBorder="1" applyAlignment="1">
      <alignment horizontal="left" vertical="center"/>
    </xf>
    <xf numFmtId="0" fontId="48" fillId="0" borderId="19" xfId="0" applyFont="1" applyBorder="1">
      <alignment vertical="center"/>
    </xf>
    <xf numFmtId="0" fontId="37" fillId="0" borderId="4" xfId="0" applyFont="1" applyBorder="1">
      <alignment vertical="center"/>
    </xf>
    <xf numFmtId="0" fontId="37" fillId="13" borderId="22" xfId="0" applyFont="1" applyFill="1" applyBorder="1" applyAlignment="1">
      <alignment horizontal="left" vertical="center"/>
    </xf>
    <xf numFmtId="0" fontId="48" fillId="13" borderId="21" xfId="0" applyFont="1" applyFill="1" applyBorder="1" applyAlignment="1">
      <alignment horizontal="center" vertical="center"/>
    </xf>
    <xf numFmtId="0" fontId="37" fillId="4" borderId="84" xfId="0" applyFont="1" applyFill="1" applyBorder="1" applyAlignment="1">
      <alignment horizontal="right" vertical="center"/>
    </xf>
    <xf numFmtId="0" fontId="48" fillId="0" borderId="19" xfId="0" applyFont="1" applyBorder="1" applyAlignment="1"/>
    <xf numFmtId="0" fontId="37" fillId="4" borderId="4" xfId="0" applyFont="1" applyFill="1" applyBorder="1" applyAlignment="1">
      <alignment horizontal="left" vertical="top" wrapText="1" shrinkToFit="1"/>
    </xf>
    <xf numFmtId="0" fontId="49" fillId="0" borderId="20" xfId="0" applyFont="1" applyBorder="1" applyAlignment="1">
      <alignment horizontal="center" vertical="center"/>
    </xf>
    <xf numFmtId="0" fontId="37" fillId="4" borderId="85" xfId="0" applyFont="1" applyFill="1" applyBorder="1" applyAlignment="1">
      <alignment horizontal="right" vertical="center"/>
    </xf>
    <xf numFmtId="0" fontId="116" fillId="4" borderId="88" xfId="0" applyFont="1" applyFill="1" applyBorder="1" applyAlignment="1">
      <alignment horizontal="center" vertical="top"/>
    </xf>
    <xf numFmtId="178" fontId="116" fillId="4" borderId="0" xfId="0" applyNumberFormat="1" applyFont="1" applyFill="1" applyAlignment="1">
      <alignment horizontal="left" vertical="top"/>
    </xf>
    <xf numFmtId="0" fontId="110" fillId="4" borderId="0" xfId="0" applyFont="1" applyFill="1" applyAlignment="1">
      <alignment horizontal="center" vertical="top"/>
    </xf>
    <xf numFmtId="178" fontId="116" fillId="4" borderId="89" xfId="0" applyNumberFormat="1" applyFont="1" applyFill="1" applyBorder="1" applyAlignment="1">
      <alignment horizontal="left" vertical="top"/>
    </xf>
    <xf numFmtId="0" fontId="48" fillId="0" borderId="19" xfId="0" applyFont="1" applyBorder="1" applyAlignment="1">
      <alignment horizontal="left" vertical="center"/>
    </xf>
    <xf numFmtId="0" fontId="36" fillId="0" borderId="33" xfId="0" applyFont="1" applyBorder="1" applyAlignment="1">
      <alignment horizontal="center" vertical="center"/>
    </xf>
    <xf numFmtId="0" fontId="114" fillId="13" borderId="6" xfId="0" applyFont="1" applyFill="1" applyBorder="1" applyAlignment="1">
      <alignment horizontal="right" vertical="center"/>
    </xf>
    <xf numFmtId="0" fontId="56" fillId="4" borderId="92" xfId="0" applyFont="1" applyFill="1" applyBorder="1" applyAlignment="1">
      <alignment horizontal="center" vertical="center"/>
    </xf>
    <xf numFmtId="0" fontId="116" fillId="4" borderId="73" xfId="0" applyFont="1" applyFill="1" applyBorder="1" applyAlignment="1">
      <alignment horizontal="left" vertical="center"/>
    </xf>
    <xf numFmtId="0" fontId="116" fillId="4" borderId="74" xfId="0" applyFont="1" applyFill="1" applyBorder="1" applyAlignment="1">
      <alignment horizontal="left" vertical="center"/>
    </xf>
    <xf numFmtId="0" fontId="48" fillId="0" borderId="94" xfId="0" applyFont="1" applyBorder="1" applyAlignment="1">
      <alignment vertical="top"/>
    </xf>
    <xf numFmtId="0" fontId="116" fillId="4" borderId="86" xfId="0" applyFont="1" applyFill="1" applyBorder="1" applyAlignment="1">
      <alignment horizontal="center" vertical="center"/>
    </xf>
    <xf numFmtId="0" fontId="110" fillId="4" borderId="69" xfId="0" applyFont="1" applyFill="1" applyBorder="1" applyAlignment="1">
      <alignment horizontal="center" vertical="center"/>
    </xf>
    <xf numFmtId="178" fontId="116" fillId="4" borderId="70" xfId="0" applyNumberFormat="1" applyFont="1" applyFill="1" applyBorder="1" applyAlignment="1">
      <alignment horizontal="left" vertical="center"/>
    </xf>
    <xf numFmtId="0" fontId="37" fillId="4" borderId="82" xfId="0" applyFont="1" applyFill="1" applyBorder="1" applyAlignment="1">
      <alignment horizontal="right" vertical="center"/>
    </xf>
    <xf numFmtId="0" fontId="56" fillId="4" borderId="88" xfId="0" applyFont="1" applyFill="1" applyBorder="1" applyAlignment="1">
      <alignment horizontal="center" vertical="center"/>
    </xf>
    <xf numFmtId="0" fontId="36" fillId="0" borderId="19" xfId="0" applyFont="1" applyBorder="1">
      <alignment vertical="center"/>
    </xf>
    <xf numFmtId="0" fontId="116" fillId="4" borderId="92" xfId="0" applyFont="1" applyFill="1" applyBorder="1" applyAlignment="1">
      <alignment horizontal="center" vertical="center"/>
    </xf>
    <xf numFmtId="0" fontId="36" fillId="13" borderId="33" xfId="0" applyFont="1" applyFill="1" applyBorder="1" applyAlignment="1">
      <alignment horizontal="center" vertical="center"/>
    </xf>
    <xf numFmtId="0" fontId="114" fillId="13" borderId="53" xfId="0" applyFont="1" applyFill="1" applyBorder="1" applyAlignment="1">
      <alignment horizontal="right" vertical="center"/>
    </xf>
    <xf numFmtId="0" fontId="36" fillId="0" borderId="50" xfId="0" applyFont="1" applyBorder="1" applyAlignment="1">
      <alignment horizontal="center" vertical="center"/>
    </xf>
    <xf numFmtId="0" fontId="124" fillId="13" borderId="18" xfId="0" applyFont="1" applyFill="1" applyBorder="1" applyAlignment="1">
      <alignment horizontal="right" vertical="center"/>
    </xf>
    <xf numFmtId="0" fontId="60" fillId="0" borderId="17" xfId="0" applyFont="1" applyBorder="1" applyAlignment="1">
      <alignment horizontal="center" vertical="center"/>
    </xf>
    <xf numFmtId="0" fontId="37" fillId="0" borderId="17" xfId="0" applyFont="1" applyBorder="1" applyAlignment="1">
      <alignment horizontal="left" vertical="center"/>
    </xf>
    <xf numFmtId="0" fontId="36" fillId="0" borderId="17" xfId="0" applyFont="1" applyBorder="1">
      <alignment vertical="center"/>
    </xf>
    <xf numFmtId="0" fontId="36" fillId="0" borderId="16" xfId="0" applyFont="1" applyBorder="1">
      <alignment vertical="center"/>
    </xf>
    <xf numFmtId="0" fontId="36" fillId="0" borderId="0" xfId="0" applyFont="1" applyAlignment="1">
      <alignment horizontal="center" vertical="center" wrapText="1"/>
    </xf>
    <xf numFmtId="0" fontId="37" fillId="0" borderId="0" xfId="0" applyFont="1" applyAlignment="1">
      <alignment horizontal="center" vertical="center" wrapText="1"/>
    </xf>
    <xf numFmtId="0" fontId="48" fillId="0" borderId="0" xfId="0" applyFont="1" applyAlignment="1">
      <alignment horizontal="center" vertical="center" wrapText="1"/>
    </xf>
    <xf numFmtId="0" fontId="63" fillId="0" borderId="0" xfId="0" applyFont="1" applyAlignment="1">
      <alignment horizontal="right" vertical="center"/>
    </xf>
    <xf numFmtId="0" fontId="63" fillId="0" borderId="0" xfId="0" applyFont="1" applyAlignment="1">
      <alignment horizontal="center" vertical="center"/>
    </xf>
    <xf numFmtId="49" fontId="37" fillId="0" borderId="0" xfId="0" applyNumberFormat="1" applyFont="1" applyAlignment="1">
      <alignment horizontal="left" vertical="center"/>
    </xf>
    <xf numFmtId="49" fontId="37" fillId="0" borderId="0" xfId="0" applyNumberFormat="1" applyFont="1">
      <alignment vertical="center"/>
    </xf>
    <xf numFmtId="49" fontId="37" fillId="0" borderId="0" xfId="0" applyNumberFormat="1" applyFont="1" applyAlignment="1">
      <alignment horizontal="center" vertical="center"/>
    </xf>
    <xf numFmtId="38" fontId="56" fillId="0" borderId="0" xfId="1" applyFont="1" applyFill="1" applyBorder="1" applyAlignment="1" applyProtection="1">
      <alignment horizontal="left" vertical="top" wrapText="1"/>
    </xf>
    <xf numFmtId="0" fontId="102" fillId="0" borderId="0" xfId="0" applyFont="1" applyAlignment="1">
      <alignment horizontal="right" vertical="center"/>
    </xf>
    <xf numFmtId="0" fontId="127" fillId="0" borderId="0" xfId="0" applyFont="1" applyAlignment="1">
      <alignment horizontal="center" vertical="center"/>
    </xf>
    <xf numFmtId="0" fontId="39" fillId="0" borderId="11" xfId="0" applyFont="1" applyBorder="1" applyAlignment="1">
      <alignment horizontal="center" vertical="center"/>
    </xf>
    <xf numFmtId="0" fontId="39" fillId="0" borderId="1" xfId="0" applyFont="1" applyBorder="1" applyAlignment="1">
      <alignment horizontal="right" vertical="center"/>
    </xf>
    <xf numFmtId="0" fontId="40" fillId="0" borderId="5" xfId="0" applyFont="1" applyBorder="1" applyAlignment="1">
      <alignment horizontal="right" vertical="center"/>
    </xf>
    <xf numFmtId="0" fontId="36" fillId="0" borderId="8" xfId="0" applyFont="1" applyBorder="1">
      <alignment vertical="center"/>
    </xf>
    <xf numFmtId="0" fontId="36" fillId="0" borderId="9" xfId="0" applyFont="1" applyBorder="1">
      <alignment vertical="center"/>
    </xf>
    <xf numFmtId="0" fontId="65" fillId="0" borderId="0" xfId="0" applyFont="1" applyAlignment="1">
      <alignment horizontal="right" vertical="top"/>
    </xf>
    <xf numFmtId="0" fontId="39" fillId="0" borderId="6" xfId="0" applyFont="1" applyBorder="1" applyAlignment="1">
      <alignment horizontal="left" vertical="center"/>
    </xf>
    <xf numFmtId="0" fontId="40" fillId="0" borderId="103" xfId="0" applyFont="1" applyBorder="1" applyAlignment="1">
      <alignment horizontal="center" vertical="center"/>
    </xf>
    <xf numFmtId="38" fontId="109" fillId="4" borderId="104" xfId="1" applyFont="1" applyFill="1" applyBorder="1" applyAlignment="1" applyProtection="1">
      <alignment vertical="center"/>
    </xf>
    <xf numFmtId="0" fontId="36" fillId="0" borderId="5" xfId="0" applyFont="1" applyBorder="1" applyAlignment="1">
      <alignment horizontal="right" vertical="top"/>
    </xf>
    <xf numFmtId="0" fontId="39" fillId="4" borderId="81" xfId="0" applyFont="1" applyFill="1" applyBorder="1">
      <alignment vertical="center"/>
    </xf>
    <xf numFmtId="0" fontId="36" fillId="0" borderId="46" xfId="0" applyFont="1" applyBorder="1">
      <alignment vertical="center"/>
    </xf>
    <xf numFmtId="38" fontId="39" fillId="4" borderId="105" xfId="1" applyFont="1" applyFill="1" applyBorder="1" applyAlignment="1" applyProtection="1">
      <alignment horizontal="right" vertical="center"/>
    </xf>
    <xf numFmtId="0" fontId="39" fillId="4" borderId="83" xfId="0" applyFont="1" applyFill="1" applyBorder="1">
      <alignment vertical="center"/>
    </xf>
    <xf numFmtId="0" fontId="36" fillId="0" borderId="101" xfId="0" applyFont="1" applyBorder="1">
      <alignment vertical="center"/>
    </xf>
    <xf numFmtId="38" fontId="39" fillId="4" borderId="107" xfId="1" applyFont="1" applyFill="1" applyBorder="1" applyAlignment="1" applyProtection="1">
      <alignment horizontal="right" vertical="center"/>
    </xf>
    <xf numFmtId="0" fontId="36" fillId="0" borderId="51" xfId="0" applyFont="1" applyBorder="1">
      <alignment vertical="center"/>
    </xf>
    <xf numFmtId="0" fontId="39" fillId="0" borderId="3" xfId="0" applyFont="1" applyBorder="1" applyAlignment="1">
      <alignment horizontal="right" vertical="center"/>
    </xf>
    <xf numFmtId="0" fontId="78" fillId="0" borderId="8" xfId="0" applyFont="1" applyBorder="1" applyAlignment="1">
      <alignment horizontal="center" vertical="center"/>
    </xf>
    <xf numFmtId="0" fontId="36" fillId="0" borderId="0" xfId="0" applyFont="1" applyAlignment="1">
      <alignment horizontal="left" vertical="top"/>
    </xf>
    <xf numFmtId="38" fontId="83" fillId="0" borderId="0" xfId="0" applyNumberFormat="1" applyFont="1" applyAlignment="1">
      <alignment horizontal="right" vertical="top"/>
    </xf>
    <xf numFmtId="178" fontId="10" fillId="0" borderId="0" xfId="0" applyNumberFormat="1" applyFont="1" applyAlignment="1">
      <alignment horizontal="left" vertical="center" shrinkToFit="1"/>
    </xf>
    <xf numFmtId="0" fontId="129" fillId="0" borderId="118" xfId="0" applyFont="1" applyBorder="1" applyAlignment="1">
      <alignment horizontal="left" vertical="top" wrapText="1"/>
    </xf>
    <xf numFmtId="0" fontId="40" fillId="0" borderId="121" xfId="0" applyFont="1" applyBorder="1" applyAlignment="1">
      <alignment horizontal="left" vertical="top" wrapText="1"/>
    </xf>
    <xf numFmtId="0" fontId="129" fillId="0" borderId="126" xfId="0" applyFont="1" applyBorder="1" applyAlignment="1">
      <alignment horizontal="left" vertical="top"/>
    </xf>
    <xf numFmtId="0" fontId="112" fillId="4" borderId="11" xfId="2" applyFont="1" applyFill="1" applyBorder="1" applyAlignment="1">
      <alignment horizontal="center" vertical="center" wrapText="1"/>
    </xf>
    <xf numFmtId="0" fontId="97" fillId="0" borderId="14" xfId="0" applyFont="1" applyBorder="1" applyAlignment="1">
      <alignment horizontal="left" vertical="center" shrinkToFit="1"/>
    </xf>
    <xf numFmtId="0" fontId="96" fillId="0" borderId="14" xfId="0" applyFont="1" applyBorder="1" applyAlignment="1">
      <alignment vertical="center" shrinkToFit="1"/>
    </xf>
    <xf numFmtId="0" fontId="112" fillId="4" borderId="10" xfId="2" applyFont="1" applyFill="1" applyBorder="1" applyAlignment="1">
      <alignment horizontal="left" vertical="top" wrapText="1"/>
    </xf>
    <xf numFmtId="0" fontId="113" fillId="4" borderId="9" xfId="0" applyFont="1" applyFill="1" applyBorder="1" applyAlignment="1">
      <alignment horizontal="left" vertical="top" wrapText="1"/>
    </xf>
    <xf numFmtId="0" fontId="81" fillId="0" borderId="10" xfId="2"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9" xfId="0" applyFont="1" applyBorder="1" applyAlignment="1">
      <alignment horizontal="center" vertical="center" shrinkToFit="1"/>
    </xf>
    <xf numFmtId="0" fontId="110" fillId="4" borderId="10" xfId="2" applyFont="1" applyFill="1" applyBorder="1" applyAlignment="1">
      <alignment horizontal="center" vertical="center" shrinkToFit="1"/>
    </xf>
    <xf numFmtId="0" fontId="111" fillId="4" borderId="36" xfId="0" applyFont="1" applyFill="1" applyBorder="1" applyAlignment="1">
      <alignment horizontal="center" vertical="center" shrinkToFit="1"/>
    </xf>
    <xf numFmtId="0" fontId="111" fillId="4" borderId="9" xfId="0" applyFont="1" applyFill="1" applyBorder="1" applyAlignment="1">
      <alignment horizontal="center" vertical="center" shrinkToFit="1"/>
    </xf>
    <xf numFmtId="180" fontId="110" fillId="4" borderId="10" xfId="2" applyNumberFormat="1" applyFont="1" applyFill="1" applyBorder="1" applyAlignment="1">
      <alignment horizontal="center" vertical="center" shrinkToFit="1"/>
    </xf>
    <xf numFmtId="180" fontId="111" fillId="4" borderId="36" xfId="0" applyNumberFormat="1" applyFont="1" applyFill="1" applyBorder="1" applyAlignment="1">
      <alignment horizontal="center" vertical="center" shrinkToFit="1"/>
    </xf>
    <xf numFmtId="180" fontId="111" fillId="4" borderId="9" xfId="0" applyNumberFormat="1" applyFont="1" applyFill="1" applyBorder="1" applyAlignment="1">
      <alignment horizontal="center" vertical="center" shrinkToFit="1"/>
    </xf>
    <xf numFmtId="0" fontId="77" fillId="0" borderId="0" xfId="0" applyFont="1" applyAlignment="1">
      <alignment horizontal="center" vertical="center" wrapText="1"/>
    </xf>
    <xf numFmtId="177" fontId="80" fillId="5" borderId="10" xfId="5" applyNumberFormat="1" applyFont="1" applyFill="1" applyBorder="1" applyAlignment="1" applyProtection="1">
      <alignment horizontal="center" vertical="center" shrinkToFit="1"/>
    </xf>
    <xf numFmtId="0" fontId="0" fillId="5" borderId="36" xfId="0" applyFill="1" applyBorder="1" applyAlignment="1">
      <alignment horizontal="center" vertical="center" shrinkToFit="1"/>
    </xf>
    <xf numFmtId="0" fontId="0" fillId="5" borderId="9" xfId="0" applyFill="1" applyBorder="1" applyAlignment="1">
      <alignment horizontal="center" vertical="center" shrinkToFit="1"/>
    </xf>
    <xf numFmtId="0" fontId="97" fillId="0" borderId="14" xfId="2" applyFont="1" applyBorder="1" applyAlignment="1">
      <alignment vertical="center" shrinkToFit="1"/>
    </xf>
    <xf numFmtId="0" fontId="112" fillId="4" borderId="10" xfId="0" applyFont="1" applyFill="1" applyBorder="1" applyAlignment="1">
      <alignment horizontal="left" vertical="center" wrapText="1"/>
    </xf>
    <xf numFmtId="0" fontId="113" fillId="4" borderId="36" xfId="0" applyFont="1" applyFill="1" applyBorder="1" applyAlignment="1">
      <alignment horizontal="left" vertical="center" wrapText="1"/>
    </xf>
    <xf numFmtId="0" fontId="113" fillId="4" borderId="9" xfId="0" applyFont="1" applyFill="1" applyBorder="1" applyAlignment="1">
      <alignment horizontal="left" vertical="center" wrapText="1"/>
    </xf>
    <xf numFmtId="0" fontId="118" fillId="0" borderId="116" xfId="0" applyFont="1" applyBorder="1" applyAlignment="1">
      <alignment horizontal="left" vertical="center" shrinkToFit="1"/>
    </xf>
    <xf numFmtId="0" fontId="0" fillId="0" borderId="116" xfId="0" applyBorder="1" applyAlignment="1">
      <alignment vertical="center" shrinkToFit="1"/>
    </xf>
    <xf numFmtId="0" fontId="0" fillId="0" borderId="117" xfId="0" applyBorder="1" applyAlignment="1">
      <alignment vertical="center" shrinkToFit="1"/>
    </xf>
    <xf numFmtId="0" fontId="36" fillId="0" borderId="0" xfId="0" applyFont="1" applyAlignment="1">
      <alignment horizontal="center" vertical="center" shrinkToFit="1"/>
    </xf>
    <xf numFmtId="0" fontId="0" fillId="0" borderId="0" xfId="0" applyAlignment="1">
      <alignment horizontal="center" vertical="center" shrinkToFit="1"/>
    </xf>
    <xf numFmtId="0" fontId="36" fillId="0" borderId="0" xfId="0" applyFont="1">
      <alignment vertical="center"/>
    </xf>
    <xf numFmtId="0" fontId="36" fillId="0" borderId="0" xfId="0" applyFont="1" applyAlignment="1">
      <alignment horizontal="center" vertical="center"/>
    </xf>
    <xf numFmtId="0" fontId="36" fillId="0" borderId="0" xfId="0" applyFont="1" applyAlignment="1">
      <alignment horizontal="left" vertical="center"/>
    </xf>
    <xf numFmtId="0" fontId="118" fillId="0" borderId="111" xfId="0" applyFont="1" applyBorder="1" applyAlignment="1">
      <alignment horizontal="left" vertical="top"/>
    </xf>
    <xf numFmtId="0" fontId="118" fillId="0" borderId="112" xfId="0" applyFont="1" applyBorder="1" applyAlignment="1">
      <alignment horizontal="left" vertical="top"/>
    </xf>
    <xf numFmtId="0" fontId="118" fillId="0" borderId="113" xfId="0" applyFont="1" applyBorder="1" applyAlignment="1">
      <alignment horizontal="left" vertical="top"/>
    </xf>
    <xf numFmtId="0" fontId="118" fillId="0" borderId="118" xfId="0" applyFont="1" applyBorder="1" applyAlignment="1">
      <alignment horizontal="left" vertical="top" wrapText="1" shrinkToFit="1"/>
    </xf>
    <xf numFmtId="0" fontId="119" fillId="0" borderId="119" xfId="0" applyFont="1" applyBorder="1" applyAlignment="1">
      <alignment vertical="top" wrapText="1" shrinkToFit="1"/>
    </xf>
    <xf numFmtId="0" fontId="0" fillId="0" borderId="119" xfId="0" applyBorder="1" applyAlignment="1">
      <alignment vertical="center" wrapText="1"/>
    </xf>
    <xf numFmtId="0" fontId="0" fillId="0" borderId="120" xfId="0" applyBorder="1" applyAlignment="1">
      <alignment vertical="center" wrapText="1"/>
    </xf>
    <xf numFmtId="0" fontId="119" fillId="0" borderId="126" xfId="0" applyFont="1" applyBorder="1" applyAlignment="1">
      <alignment vertical="top" wrapText="1"/>
    </xf>
    <xf numFmtId="0" fontId="119" fillId="0" borderId="114" xfId="0" applyFont="1" applyBorder="1" applyAlignment="1">
      <alignment vertical="top" wrapText="1"/>
    </xf>
    <xf numFmtId="0" fontId="0" fillId="0" borderId="114" xfId="0" applyBorder="1" applyAlignment="1">
      <alignment vertical="center" wrapText="1"/>
    </xf>
    <xf numFmtId="0" fontId="0" fillId="0" borderId="115" xfId="0" applyBorder="1" applyAlignment="1">
      <alignment vertical="center" wrapText="1"/>
    </xf>
    <xf numFmtId="0" fontId="118" fillId="0" borderId="118" xfId="0" applyFont="1" applyBorder="1" applyAlignment="1">
      <alignment horizontal="left" vertical="top" wrapText="1"/>
    </xf>
    <xf numFmtId="0" fontId="118" fillId="0" borderId="119" xfId="0" applyFont="1" applyBorder="1" applyAlignment="1">
      <alignment horizontal="left" vertical="top" wrapText="1"/>
    </xf>
    <xf numFmtId="0" fontId="0" fillId="0" borderId="119" xfId="0" applyBorder="1" applyAlignment="1">
      <alignment vertical="top" wrapText="1"/>
    </xf>
    <xf numFmtId="0" fontId="0" fillId="0" borderId="120" xfId="0" applyBorder="1" applyAlignment="1">
      <alignment vertical="top" wrapText="1"/>
    </xf>
    <xf numFmtId="0" fontId="0" fillId="0" borderId="126" xfId="0" applyBorder="1" applyAlignment="1">
      <alignment vertical="top" wrapText="1"/>
    </xf>
    <xf numFmtId="0" fontId="0" fillId="0" borderId="114" xfId="0" applyBorder="1" applyAlignment="1">
      <alignment vertical="top" wrapText="1"/>
    </xf>
    <xf numFmtId="0" fontId="0" fillId="0" borderId="115" xfId="0" applyBorder="1" applyAlignment="1">
      <alignment vertical="top" wrapText="1"/>
    </xf>
    <xf numFmtId="0" fontId="118" fillId="0" borderId="111" xfId="0" applyFont="1" applyBorder="1" applyAlignment="1">
      <alignment horizontal="left" vertical="top" wrapText="1" shrinkToFit="1"/>
    </xf>
    <xf numFmtId="0" fontId="118" fillId="0" borderId="112" xfId="0" applyFont="1" applyBorder="1" applyAlignment="1">
      <alignment horizontal="left" vertical="top" wrapText="1" shrinkToFit="1"/>
    </xf>
    <xf numFmtId="0" fontId="0" fillId="0" borderId="112" xfId="0" applyBorder="1" applyAlignment="1">
      <alignment vertical="top" wrapText="1"/>
    </xf>
    <xf numFmtId="0" fontId="0" fillId="0" borderId="113" xfId="0" applyBorder="1" applyAlignment="1">
      <alignment vertical="top" wrapText="1"/>
    </xf>
    <xf numFmtId="0" fontId="56" fillId="4" borderId="60" xfId="0" applyFont="1" applyFill="1" applyBorder="1" applyAlignment="1">
      <alignment horizontal="left" vertical="top"/>
    </xf>
    <xf numFmtId="0" fontId="0" fillId="0" borderId="62" xfId="0" applyBorder="1" applyAlignment="1">
      <alignment horizontal="left" vertical="top"/>
    </xf>
    <xf numFmtId="0" fontId="39" fillId="0" borderId="0" xfId="0" applyFont="1" applyAlignment="1">
      <alignment horizontal="center" vertical="center"/>
    </xf>
    <xf numFmtId="176" fontId="120" fillId="5" borderId="0" xfId="1" applyNumberFormat="1" applyFont="1" applyFill="1" applyBorder="1" applyAlignment="1" applyProtection="1">
      <alignment horizontal="right" vertical="center"/>
    </xf>
    <xf numFmtId="0" fontId="36" fillId="0" borderId="0" xfId="0" applyFont="1" applyAlignment="1">
      <alignment vertical="center" wrapText="1"/>
    </xf>
    <xf numFmtId="176" fontId="115" fillId="4" borderId="128" xfId="1" applyNumberFormat="1" applyFont="1" applyFill="1" applyBorder="1" applyAlignment="1" applyProtection="1">
      <alignment horizontal="right" vertical="center" shrinkToFit="1"/>
    </xf>
    <xf numFmtId="0" fontId="7" fillId="4" borderId="129" xfId="0" applyFont="1" applyFill="1" applyBorder="1" applyAlignment="1">
      <alignment horizontal="right" vertical="center" shrinkToFit="1"/>
    </xf>
    <xf numFmtId="0" fontId="7" fillId="4" borderId="130" xfId="0" applyFont="1" applyFill="1" applyBorder="1" applyAlignment="1">
      <alignment horizontal="right" vertical="center" shrinkToFit="1"/>
    </xf>
    <xf numFmtId="176" fontId="120" fillId="5" borderId="12" xfId="1" applyNumberFormat="1" applyFont="1" applyFill="1" applyBorder="1" applyAlignment="1" applyProtection="1">
      <alignment horizontal="right" vertical="center" shrinkToFit="1"/>
    </xf>
    <xf numFmtId="0" fontId="121" fillId="5" borderId="12" xfId="0" applyFont="1" applyFill="1" applyBorder="1" applyAlignment="1">
      <alignment horizontal="right" vertical="center" shrinkToFit="1"/>
    </xf>
    <xf numFmtId="178" fontId="56" fillId="4" borderId="65" xfId="0" applyNumberFormat="1" applyFont="1" applyFill="1" applyBorder="1" applyAlignment="1">
      <alignment horizontal="left" vertical="top"/>
    </xf>
    <xf numFmtId="0" fontId="0" fillId="0" borderId="67" xfId="0" applyBorder="1" applyAlignment="1">
      <alignment horizontal="left" vertical="top"/>
    </xf>
    <xf numFmtId="0" fontId="56" fillId="4" borderId="60" xfId="0" applyFont="1" applyFill="1" applyBorder="1" applyAlignment="1">
      <alignment horizontal="left" vertical="top" wrapText="1"/>
    </xf>
    <xf numFmtId="0" fontId="7" fillId="4" borderId="61" xfId="0" applyFont="1" applyFill="1" applyBorder="1" applyAlignment="1">
      <alignment horizontal="left" vertical="top" wrapText="1"/>
    </xf>
    <xf numFmtId="0" fontId="0" fillId="0" borderId="61" xfId="0" applyBorder="1" applyAlignment="1">
      <alignment vertical="center" wrapText="1"/>
    </xf>
    <xf numFmtId="0" fontId="0" fillId="0" borderId="62" xfId="0" applyBorder="1" applyAlignment="1">
      <alignment vertical="center" wrapText="1"/>
    </xf>
    <xf numFmtId="0" fontId="56" fillId="4" borderId="63" xfId="0" applyFont="1" applyFill="1" applyBorder="1" applyAlignment="1">
      <alignment horizontal="left" vertical="top" wrapText="1"/>
    </xf>
    <xf numFmtId="0" fontId="7" fillId="4" borderId="0" xfId="0" applyFont="1" applyFill="1" applyAlignment="1">
      <alignment horizontal="left" vertical="top" wrapText="1"/>
    </xf>
    <xf numFmtId="0" fontId="0" fillId="0" borderId="0" xfId="0" applyAlignment="1">
      <alignment vertical="center" wrapText="1"/>
    </xf>
    <xf numFmtId="0" fontId="0" fillId="0" borderId="64" xfId="0" applyBorder="1" applyAlignment="1">
      <alignment vertical="center" wrapText="1"/>
    </xf>
    <xf numFmtId="0" fontId="7" fillId="4" borderId="65" xfId="0" applyFont="1" applyFill="1" applyBorder="1" applyAlignment="1">
      <alignment horizontal="left" vertical="top" wrapText="1"/>
    </xf>
    <xf numFmtId="0" fontId="7" fillId="4" borderId="66" xfId="0" applyFont="1" applyFill="1" applyBorder="1" applyAlignment="1">
      <alignment horizontal="left" vertical="top" wrapText="1"/>
    </xf>
    <xf numFmtId="0" fontId="0" fillId="0" borderId="66" xfId="0" applyBorder="1" applyAlignment="1">
      <alignment vertical="center" wrapText="1"/>
    </xf>
    <xf numFmtId="0" fontId="0" fillId="0" borderId="67" xfId="0" applyBorder="1" applyAlignment="1">
      <alignment vertical="center" wrapText="1"/>
    </xf>
    <xf numFmtId="0" fontId="40" fillId="0" borderId="0" xfId="0" applyFont="1" applyAlignment="1">
      <alignment horizontal="center" vertical="center"/>
    </xf>
    <xf numFmtId="0" fontId="10" fillId="0" borderId="0" xfId="0" applyFont="1">
      <alignment vertical="center"/>
    </xf>
    <xf numFmtId="0" fontId="118" fillId="0" borderId="36" xfId="0" applyFont="1" applyBorder="1" applyAlignment="1">
      <alignment horizontal="left" vertical="top" wrapText="1" shrinkToFit="1"/>
    </xf>
    <xf numFmtId="0" fontId="0" fillId="0" borderId="36" xfId="0" applyBorder="1" applyAlignment="1">
      <alignment vertical="center" wrapText="1"/>
    </xf>
    <xf numFmtId="0" fontId="0" fillId="0" borderId="124" xfId="0" applyBorder="1" applyAlignment="1">
      <alignment vertical="center" wrapText="1"/>
    </xf>
    <xf numFmtId="0" fontId="118" fillId="0" borderId="12" xfId="0" applyFont="1" applyBorder="1" applyAlignment="1">
      <alignment horizontal="left" vertical="center" shrinkToFit="1"/>
    </xf>
    <xf numFmtId="0" fontId="0" fillId="0" borderId="12" xfId="0" applyBorder="1" applyAlignment="1">
      <alignment vertical="center" shrinkToFit="1"/>
    </xf>
    <xf numFmtId="0" fontId="0" fillId="0" borderId="122" xfId="0" applyBorder="1" applyAlignment="1">
      <alignment vertical="center" shrinkToFit="1"/>
    </xf>
    <xf numFmtId="0" fontId="118" fillId="0" borderId="119" xfId="0" applyFont="1" applyBorder="1" applyAlignment="1">
      <alignment horizontal="center" vertical="center" shrinkToFit="1"/>
    </xf>
    <xf numFmtId="0" fontId="119" fillId="0" borderId="119" xfId="0" applyFont="1" applyBorder="1" applyAlignment="1">
      <alignment vertical="center" shrinkToFit="1"/>
    </xf>
    <xf numFmtId="0" fontId="118" fillId="0" borderId="0" xfId="0" applyFont="1" applyAlignment="1">
      <alignment horizontal="center" vertical="center" wrapText="1" shrinkToFit="1"/>
    </xf>
    <xf numFmtId="0" fontId="118" fillId="0" borderId="36" xfId="0" applyFont="1" applyBorder="1" applyAlignment="1">
      <alignment horizontal="left" vertical="center" shrinkToFit="1"/>
    </xf>
    <xf numFmtId="0" fontId="118" fillId="0" borderId="0" xfId="0" applyFont="1" applyAlignment="1">
      <alignment horizontal="left" vertical="center" shrinkToFit="1"/>
    </xf>
    <xf numFmtId="0" fontId="37" fillId="13" borderId="6" xfId="0" applyFont="1" applyFill="1" applyBorder="1" applyAlignment="1">
      <alignment horizontal="center" vertical="center"/>
    </xf>
    <xf numFmtId="0" fontId="37" fillId="13" borderId="30" xfId="0" applyFont="1" applyFill="1" applyBorder="1" applyAlignment="1">
      <alignment horizontal="center" vertical="center"/>
    </xf>
    <xf numFmtId="0" fontId="37" fillId="13" borderId="31" xfId="0" applyFont="1" applyFill="1" applyBorder="1" applyAlignment="1">
      <alignment horizontal="center" vertical="center"/>
    </xf>
    <xf numFmtId="0" fontId="116" fillId="4" borderId="78" xfId="0" applyFont="1" applyFill="1" applyBorder="1" applyAlignment="1">
      <alignment horizontal="left" vertical="center" wrapText="1"/>
    </xf>
    <xf numFmtId="0" fontId="7" fillId="0" borderId="79" xfId="0" applyFont="1" applyBorder="1" applyAlignment="1">
      <alignment horizontal="left" vertical="center" wrapText="1"/>
    </xf>
    <xf numFmtId="0" fontId="116" fillId="4" borderId="68" xfId="0" applyFont="1" applyFill="1" applyBorder="1" applyAlignment="1">
      <alignment horizontal="left" vertical="top" shrinkToFit="1"/>
    </xf>
    <xf numFmtId="0" fontId="7" fillId="4" borderId="70" xfId="0" applyFont="1" applyFill="1" applyBorder="1" applyAlignment="1">
      <alignment vertical="top" shrinkToFit="1"/>
    </xf>
    <xf numFmtId="0" fontId="7" fillId="4" borderId="95" xfId="0" applyFont="1" applyFill="1" applyBorder="1" applyAlignment="1">
      <alignment vertical="top"/>
    </xf>
    <xf numFmtId="0" fontId="7" fillId="4" borderId="89" xfId="0" applyFont="1" applyFill="1" applyBorder="1" applyAlignment="1">
      <alignment vertical="top"/>
    </xf>
    <xf numFmtId="0" fontId="7" fillId="0" borderId="95" xfId="0" applyFont="1" applyBorder="1" applyAlignment="1">
      <alignment vertical="top"/>
    </xf>
    <xf numFmtId="0" fontId="7" fillId="0" borderId="89" xfId="0" applyFont="1" applyBorder="1" applyAlignment="1">
      <alignment vertical="top"/>
    </xf>
    <xf numFmtId="0" fontId="7" fillId="0" borderId="72" xfId="0" applyFont="1" applyBorder="1" applyAlignment="1">
      <alignment vertical="top"/>
    </xf>
    <xf numFmtId="0" fontId="7" fillId="0" borderId="74" xfId="0" applyFont="1" applyBorder="1" applyAlignment="1">
      <alignment vertical="top"/>
    </xf>
    <xf numFmtId="49" fontId="37" fillId="0" borderId="0" xfId="0" applyNumberFormat="1" applyFont="1" applyAlignment="1">
      <alignment horizontal="left" vertical="center"/>
    </xf>
    <xf numFmtId="0" fontId="37" fillId="0" borderId="0" xfId="0" applyFont="1">
      <alignment vertical="center"/>
    </xf>
    <xf numFmtId="0" fontId="36" fillId="13" borderId="34" xfId="0" applyFont="1" applyFill="1" applyBorder="1" applyAlignment="1">
      <alignment horizontal="right" vertical="center" wrapText="1"/>
    </xf>
    <xf numFmtId="0" fontId="36" fillId="13" borderId="17" xfId="0" applyFont="1" applyFill="1" applyBorder="1" applyAlignment="1">
      <alignment horizontal="right" vertical="center" wrapText="1"/>
    </xf>
    <xf numFmtId="0" fontId="36" fillId="13" borderId="27" xfId="0" applyFont="1" applyFill="1" applyBorder="1" applyAlignment="1">
      <alignment horizontal="right" vertical="center" wrapText="1"/>
    </xf>
    <xf numFmtId="0" fontId="37" fillId="0" borderId="1" xfId="0" applyFont="1" applyBorder="1" applyAlignment="1">
      <alignment horizontal="center" vertical="center"/>
    </xf>
    <xf numFmtId="0" fontId="37" fillId="0" borderId="2" xfId="0" applyFont="1" applyBorder="1" applyAlignment="1">
      <alignment horizontal="center" vertical="center"/>
    </xf>
    <xf numFmtId="0" fontId="37" fillId="13" borderId="29" xfId="0" applyFont="1" applyFill="1" applyBorder="1" applyAlignment="1">
      <alignment horizontal="right" vertical="center"/>
    </xf>
    <xf numFmtId="0" fontId="37" fillId="13" borderId="30" xfId="0" applyFont="1" applyFill="1" applyBorder="1" applyAlignment="1">
      <alignment horizontal="right" vertical="center"/>
    </xf>
    <xf numFmtId="0" fontId="37" fillId="13" borderId="31" xfId="0" applyFont="1" applyFill="1" applyBorder="1" applyAlignment="1">
      <alignment horizontal="right" vertical="center"/>
    </xf>
    <xf numFmtId="0" fontId="37" fillId="0" borderId="49" xfId="0" applyFont="1" applyBorder="1" applyAlignment="1">
      <alignment horizontal="left" vertical="center"/>
    </xf>
    <xf numFmtId="0" fontId="36" fillId="0" borderId="49" xfId="0" applyFont="1" applyBorder="1" applyAlignment="1">
      <alignment horizontal="left" vertical="center"/>
    </xf>
    <xf numFmtId="0" fontId="36" fillId="0" borderId="35" xfId="0" applyFont="1" applyBorder="1" applyAlignment="1">
      <alignment horizontal="left" vertical="center"/>
    </xf>
    <xf numFmtId="0" fontId="56" fillId="4" borderId="68" xfId="0" applyFont="1" applyFill="1" applyBorder="1" applyAlignment="1">
      <alignment vertical="top" wrapText="1"/>
    </xf>
    <xf numFmtId="0" fontId="56" fillId="0" borderId="70" xfId="0" applyFont="1" applyBorder="1" applyAlignment="1">
      <alignment vertical="top" wrapText="1"/>
    </xf>
    <xf numFmtId="0" fontId="56" fillId="0" borderId="95" xfId="0" applyFont="1" applyBorder="1" applyAlignment="1">
      <alignment vertical="top" wrapText="1"/>
    </xf>
    <xf numFmtId="0" fontId="56" fillId="0" borderId="89" xfId="0" applyFont="1" applyBorder="1" applyAlignment="1">
      <alignment vertical="top" wrapText="1"/>
    </xf>
    <xf numFmtId="0" fontId="56" fillId="0" borderId="72" xfId="0" applyFont="1" applyBorder="1" applyAlignment="1">
      <alignment vertical="top" wrapText="1"/>
    </xf>
    <xf numFmtId="0" fontId="56" fillId="0" borderId="74" xfId="0" applyFont="1" applyBorder="1" applyAlignment="1">
      <alignment vertical="top" wrapText="1"/>
    </xf>
    <xf numFmtId="0" fontId="48" fillId="0" borderId="93" xfId="0" applyFont="1" applyBorder="1" applyAlignment="1">
      <alignment vertical="center" wrapText="1"/>
    </xf>
    <xf numFmtId="0" fontId="73" fillId="0" borderId="19" xfId="0" applyFont="1" applyBorder="1" applyAlignment="1">
      <alignment vertical="center" wrapText="1"/>
    </xf>
    <xf numFmtId="0" fontId="116" fillId="4" borderId="78" xfId="0" applyFont="1" applyFill="1" applyBorder="1" applyAlignment="1">
      <alignment horizontal="left" vertical="top" wrapText="1"/>
    </xf>
    <xf numFmtId="0" fontId="7" fillId="0" borderId="79" xfId="0" applyFont="1" applyBorder="1" applyAlignment="1">
      <alignment horizontal="left" vertical="top" wrapText="1"/>
    </xf>
    <xf numFmtId="0" fontId="63" fillId="0" borderId="47" xfId="0" applyFont="1" applyBorder="1" applyAlignment="1">
      <alignment horizontal="center" vertical="center" wrapText="1"/>
    </xf>
    <xf numFmtId="0" fontId="0" fillId="0" borderId="23" xfId="0" applyBorder="1" applyAlignment="1">
      <alignment horizontal="center" vertical="center" wrapText="1"/>
    </xf>
    <xf numFmtId="0" fontId="63" fillId="0" borderId="26" xfId="0" applyFont="1" applyBorder="1" applyAlignment="1">
      <alignment horizontal="center" vertical="center" wrapText="1"/>
    </xf>
    <xf numFmtId="0" fontId="63" fillId="0" borderId="17" xfId="0" applyFont="1" applyBorder="1" applyAlignment="1">
      <alignment horizontal="center" vertical="center" wrapText="1"/>
    </xf>
    <xf numFmtId="0" fontId="63" fillId="0" borderId="23" xfId="0" applyFont="1" applyBorder="1" applyAlignment="1">
      <alignment horizontal="center" vertical="center" wrapText="1"/>
    </xf>
    <xf numFmtId="0" fontId="89" fillId="0" borderId="0" xfId="0" applyFont="1" applyAlignment="1">
      <alignment horizontal="center" vertical="center"/>
    </xf>
    <xf numFmtId="0" fontId="60" fillId="0" borderId="0" xfId="0" applyFont="1" applyAlignment="1">
      <alignment horizontal="center" vertical="center"/>
    </xf>
    <xf numFmtId="0" fontId="127" fillId="0" borderId="0" xfId="0" applyFont="1" applyAlignment="1">
      <alignment horizontal="left" vertical="center" shrinkToFit="1"/>
    </xf>
    <xf numFmtId="0" fontId="45" fillId="0" borderId="0" xfId="0" applyFont="1" applyAlignment="1" applyProtection="1">
      <alignment vertical="center" wrapText="1"/>
      <protection locked="0"/>
    </xf>
    <xf numFmtId="38" fontId="126" fillId="5" borderId="12" xfId="1" applyFont="1" applyFill="1" applyBorder="1" applyAlignment="1" applyProtection="1">
      <alignment vertical="center"/>
    </xf>
    <xf numFmtId="38" fontId="126" fillId="5" borderId="8" xfId="1" applyFont="1" applyFill="1" applyBorder="1" applyAlignment="1" applyProtection="1">
      <alignment vertical="center"/>
    </xf>
    <xf numFmtId="38" fontId="126" fillId="5" borderId="7" xfId="1" applyFont="1" applyFill="1" applyBorder="1" applyAlignment="1" applyProtection="1">
      <alignment vertical="center"/>
    </xf>
    <xf numFmtId="38" fontId="39" fillId="0" borderId="7" xfId="1" applyFont="1" applyBorder="1" applyAlignment="1" applyProtection="1">
      <alignment horizontal="center" vertical="center"/>
    </xf>
    <xf numFmtId="38" fontId="39" fillId="0" borderId="8" xfId="1" applyFont="1" applyBorder="1" applyAlignment="1" applyProtection="1">
      <alignment horizontal="center" vertical="center"/>
    </xf>
    <xf numFmtId="38" fontId="39" fillId="5" borderId="6" xfId="1" applyFont="1" applyFill="1" applyBorder="1" applyAlignment="1" applyProtection="1">
      <alignment horizontal="right" vertical="center"/>
    </xf>
    <xf numFmtId="38" fontId="39" fillId="5" borderId="5" xfId="1" applyFont="1" applyFill="1" applyBorder="1" applyAlignment="1" applyProtection="1">
      <alignment horizontal="right" vertical="center"/>
    </xf>
    <xf numFmtId="38" fontId="126" fillId="5" borderId="6" xfId="1" applyFont="1" applyFill="1" applyBorder="1" applyAlignment="1" applyProtection="1">
      <alignment horizontal="right" vertical="center"/>
    </xf>
    <xf numFmtId="38" fontId="126" fillId="5" borderId="5" xfId="1" applyFont="1" applyFill="1" applyBorder="1" applyAlignment="1" applyProtection="1">
      <alignment horizontal="right" vertical="center"/>
    </xf>
    <xf numFmtId="0" fontId="14" fillId="0" borderId="0" xfId="0" applyFont="1" applyAlignment="1" applyProtection="1">
      <alignment vertical="center" wrapText="1"/>
      <protection locked="0"/>
    </xf>
    <xf numFmtId="0" fontId="117" fillId="0" borderId="0" xfId="0" applyFont="1" applyAlignment="1">
      <alignment horizontal="left" vertical="center" shrinkToFit="1"/>
    </xf>
    <xf numFmtId="38" fontId="39" fillId="5" borderId="7" xfId="1" applyFont="1" applyFill="1" applyBorder="1" applyAlignment="1" applyProtection="1">
      <alignment horizontal="right" vertical="center"/>
    </xf>
    <xf numFmtId="38" fontId="39" fillId="5" borderId="8" xfId="1" applyFont="1" applyFill="1" applyBorder="1" applyAlignment="1" applyProtection="1">
      <alignment horizontal="right" vertical="center"/>
    </xf>
    <xf numFmtId="38" fontId="126" fillId="5" borderId="7" xfId="1" applyFont="1" applyFill="1" applyBorder="1" applyAlignment="1" applyProtection="1">
      <alignment horizontal="right" vertical="center"/>
    </xf>
    <xf numFmtId="38" fontId="126" fillId="5" borderId="12" xfId="1" applyFont="1" applyFill="1" applyBorder="1" applyAlignment="1" applyProtection="1">
      <alignment horizontal="right" vertical="center"/>
    </xf>
    <xf numFmtId="38" fontId="125" fillId="5" borderId="7" xfId="1" applyFont="1" applyFill="1" applyBorder="1" applyAlignment="1" applyProtection="1">
      <alignment horizontal="right" vertical="center"/>
    </xf>
    <xf numFmtId="38" fontId="125" fillId="5" borderId="12" xfId="1" applyFont="1" applyFill="1" applyBorder="1" applyAlignment="1" applyProtection="1">
      <alignment horizontal="right" vertical="center"/>
    </xf>
    <xf numFmtId="38" fontId="125" fillId="5" borderId="8" xfId="1" applyFont="1" applyFill="1" applyBorder="1" applyAlignment="1" applyProtection="1">
      <alignment horizontal="right"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39" fillId="0" borderId="5" xfId="0" applyFont="1" applyBorder="1" applyAlignment="1">
      <alignment horizontal="center" vertical="center"/>
    </xf>
    <xf numFmtId="0" fontId="39" fillId="0" borderId="9" xfId="0" applyFont="1" applyBorder="1" applyAlignment="1">
      <alignment horizontal="center" vertical="center"/>
    </xf>
    <xf numFmtId="0" fontId="8" fillId="0" borderId="4" xfId="0" applyFont="1" applyBorder="1" applyAlignment="1">
      <alignment vertical="center" wrapText="1"/>
    </xf>
    <xf numFmtId="0" fontId="23" fillId="0" borderId="0" xfId="0" applyFont="1" applyAlignment="1">
      <alignment vertical="center" wrapText="1"/>
    </xf>
    <xf numFmtId="0" fontId="23" fillId="0" borderId="4" xfId="0" applyFont="1" applyBorder="1" applyAlignment="1">
      <alignment vertical="center" wrapText="1"/>
    </xf>
    <xf numFmtId="38" fontId="109" fillId="4" borderId="68" xfId="1" applyFont="1" applyFill="1" applyBorder="1" applyAlignment="1" applyProtection="1">
      <alignment horizontal="right" vertical="center" shrinkToFit="1"/>
    </xf>
    <xf numFmtId="0" fontId="7" fillId="0" borderId="69" xfId="0" applyFont="1" applyBorder="1" applyAlignment="1">
      <alignment horizontal="right" vertical="center" shrinkToFit="1"/>
    </xf>
    <xf numFmtId="0" fontId="43" fillId="0" borderId="0" xfId="0" applyFont="1" applyAlignment="1">
      <alignment horizontal="center" vertical="center"/>
    </xf>
    <xf numFmtId="0" fontId="39" fillId="0" borderId="10" xfId="0" applyFont="1" applyBorder="1" applyAlignment="1">
      <alignment horizontal="center" vertical="center"/>
    </xf>
    <xf numFmtId="0" fontId="39" fillId="0" borderId="36" xfId="0" applyFont="1" applyBorder="1" applyAlignment="1">
      <alignment horizontal="center" vertical="center"/>
    </xf>
    <xf numFmtId="0" fontId="40" fillId="0" borderId="4" xfId="0" applyFont="1" applyBorder="1" applyAlignment="1">
      <alignment horizontal="right" vertical="center" shrinkToFit="1"/>
    </xf>
    <xf numFmtId="0" fontId="40" fillId="0" borderId="0" xfId="0" applyFont="1" applyAlignment="1">
      <alignment horizontal="right" vertical="center" shrinkToFit="1"/>
    </xf>
    <xf numFmtId="0" fontId="40" fillId="0" borderId="15" xfId="0" applyFont="1" applyBorder="1" applyAlignment="1">
      <alignment horizontal="right" vertical="center" shrinkToFit="1"/>
    </xf>
    <xf numFmtId="0" fontId="40" fillId="0" borderId="7" xfId="0" applyFont="1" applyBorder="1" applyAlignment="1">
      <alignment horizontal="right" vertical="center" shrinkToFit="1"/>
    </xf>
    <xf numFmtId="0" fontId="40" fillId="0" borderId="12" xfId="0" applyFont="1" applyBorder="1" applyAlignment="1">
      <alignment horizontal="right" vertical="center" shrinkToFit="1"/>
    </xf>
    <xf numFmtId="0" fontId="40" fillId="0" borderId="8" xfId="0" applyFont="1" applyBorder="1" applyAlignment="1">
      <alignment horizontal="right" vertical="center" shrinkToFit="1"/>
    </xf>
    <xf numFmtId="38" fontId="126" fillId="5" borderId="6" xfId="1" applyFont="1" applyFill="1" applyBorder="1" applyAlignment="1" applyProtection="1">
      <alignment vertical="center"/>
    </xf>
    <xf numFmtId="38" fontId="126" fillId="5" borderId="2" xfId="1" applyFont="1" applyFill="1" applyBorder="1" applyAlignment="1" applyProtection="1">
      <alignment vertical="center"/>
    </xf>
    <xf numFmtId="38" fontId="126" fillId="5" borderId="3" xfId="1" applyFont="1" applyFill="1" applyBorder="1" applyAlignment="1" applyProtection="1">
      <alignment vertical="center"/>
    </xf>
    <xf numFmtId="0" fontId="40" fillId="0" borderId="10" xfId="0" applyFont="1" applyBorder="1" applyAlignment="1">
      <alignment horizontal="right" vertical="center" shrinkToFit="1"/>
    </xf>
    <xf numFmtId="0" fontId="40" fillId="0" borderId="36" xfId="0" applyFont="1" applyBorder="1" applyAlignment="1">
      <alignment horizontal="right" vertical="center" shrinkToFit="1"/>
    </xf>
    <xf numFmtId="0" fontId="40" fillId="0" borderId="9" xfId="0" applyFont="1" applyBorder="1" applyAlignment="1">
      <alignment horizontal="right" vertical="center" shrinkToFit="1"/>
    </xf>
    <xf numFmtId="0" fontId="10" fillId="0" borderId="36" xfId="0" applyFont="1" applyBorder="1" applyAlignment="1">
      <alignment horizontal="right" vertical="center" shrinkToFit="1"/>
    </xf>
    <xf numFmtId="0" fontId="10" fillId="0" borderId="9" xfId="0" applyFont="1" applyBorder="1" applyAlignment="1">
      <alignment horizontal="right" vertical="center" shrinkToFit="1"/>
    </xf>
    <xf numFmtId="0" fontId="8" fillId="0" borderId="0" xfId="0" applyFont="1" applyAlignment="1">
      <alignment vertical="center" wrapText="1"/>
    </xf>
    <xf numFmtId="0" fontId="9" fillId="0" borderId="0" xfId="0" applyFont="1" applyAlignment="1">
      <alignment horizontal="center" vertical="center"/>
    </xf>
    <xf numFmtId="178" fontId="129" fillId="0" borderId="111" xfId="0" applyNumberFormat="1" applyFont="1" applyBorder="1" applyAlignment="1">
      <alignment horizontal="left" vertical="center" shrinkToFit="1"/>
    </xf>
    <xf numFmtId="178" fontId="130" fillId="0" borderId="113" xfId="0" applyNumberFormat="1" applyFont="1" applyBorder="1" applyAlignment="1">
      <alignment horizontal="left" vertical="center" shrinkToFit="1"/>
    </xf>
    <xf numFmtId="38" fontId="39" fillId="4" borderId="52" xfId="1" applyFont="1" applyFill="1" applyBorder="1" applyAlignment="1" applyProtection="1">
      <alignment horizontal="right" vertical="center" shrinkToFit="1"/>
    </xf>
    <xf numFmtId="0" fontId="0" fillId="0" borderId="52" xfId="0" applyBorder="1" applyAlignment="1">
      <alignment horizontal="right" vertical="center" shrinkToFit="1"/>
    </xf>
    <xf numFmtId="38" fontId="39" fillId="4" borderId="106" xfId="1" applyFont="1" applyFill="1" applyBorder="1" applyAlignment="1" applyProtection="1">
      <alignment horizontal="right" vertical="center" shrinkToFit="1"/>
    </xf>
    <xf numFmtId="0" fontId="0" fillId="0" borderId="106" xfId="0" applyBorder="1" applyAlignment="1">
      <alignment horizontal="right" vertical="center" shrinkToFit="1"/>
    </xf>
    <xf numFmtId="38" fontId="126" fillId="5" borderId="7" xfId="1" applyFont="1" applyFill="1" applyBorder="1" applyAlignment="1" applyProtection="1">
      <alignment vertical="center" shrinkToFit="1"/>
    </xf>
    <xf numFmtId="0" fontId="117" fillId="5" borderId="12" xfId="0" applyFont="1" applyFill="1" applyBorder="1" applyAlignment="1">
      <alignment vertical="center" shrinkToFit="1"/>
    </xf>
    <xf numFmtId="38" fontId="56" fillId="0" borderId="14" xfId="1" applyFont="1" applyFill="1" applyBorder="1" applyAlignment="1" applyProtection="1">
      <alignment horizontal="left" vertical="top" wrapText="1" shrinkToFit="1"/>
    </xf>
    <xf numFmtId="0" fontId="7" fillId="0" borderId="14" xfId="0" applyFont="1" applyBorder="1" applyAlignment="1">
      <alignment horizontal="left" vertical="top" wrapText="1" shrinkToFit="1"/>
    </xf>
    <xf numFmtId="0" fontId="129" fillId="0" borderId="119" xfId="0" applyFont="1" applyBorder="1" applyAlignment="1">
      <alignment horizontal="left" vertical="top" wrapText="1"/>
    </xf>
    <xf numFmtId="0" fontId="117" fillId="0" borderId="119" xfId="0" applyFont="1" applyBorder="1" applyAlignment="1">
      <alignment horizontal="left" vertical="top" wrapText="1"/>
    </xf>
    <xf numFmtId="0" fontId="117" fillId="0" borderId="0" xfId="0" applyFont="1" applyAlignment="1">
      <alignment horizontal="left" vertical="top" wrapText="1"/>
    </xf>
    <xf numFmtId="0" fontId="0" fillId="0" borderId="125" xfId="0" applyBorder="1" applyAlignment="1">
      <alignment vertical="top" wrapText="1"/>
    </xf>
    <xf numFmtId="0" fontId="129" fillId="0" borderId="121" xfId="0" applyFont="1" applyBorder="1" applyAlignment="1">
      <alignment horizontal="left" vertical="top" wrapText="1"/>
    </xf>
    <xf numFmtId="0" fontId="129" fillId="0" borderId="0" xfId="0" applyFont="1" applyAlignment="1">
      <alignment horizontal="left" vertical="top" wrapText="1"/>
    </xf>
    <xf numFmtId="0" fontId="129" fillId="0" borderId="114" xfId="0" applyFont="1" applyBorder="1" applyAlignment="1">
      <alignment horizontal="left" vertical="top" shrinkToFit="1"/>
    </xf>
    <xf numFmtId="0" fontId="0" fillId="0" borderId="115" xfId="0" applyBorder="1" applyAlignment="1">
      <alignment vertical="top" shrinkToFit="1"/>
    </xf>
    <xf numFmtId="0" fontId="39" fillId="0" borderId="0" xfId="0" applyFont="1" applyAlignment="1">
      <alignment horizontal="left" vertical="center"/>
    </xf>
    <xf numFmtId="0" fontId="37" fillId="0" borderId="0" xfId="0" applyFont="1" applyAlignment="1">
      <alignment horizontal="center" vertical="center" shrinkToFit="1"/>
    </xf>
    <xf numFmtId="0" fontId="38" fillId="13" borderId="0" xfId="3" applyFont="1" applyFill="1" applyAlignment="1">
      <alignment horizontal="center" vertical="center"/>
    </xf>
    <xf numFmtId="0" fontId="30" fillId="0" borderId="0" xfId="2" applyFont="1" applyAlignment="1">
      <alignment vertical="center"/>
    </xf>
    <xf numFmtId="0" fontId="36" fillId="0" borderId="0" xfId="0" applyFont="1" applyAlignment="1">
      <alignment horizontal="left" vertical="top" wrapText="1"/>
    </xf>
    <xf numFmtId="0" fontId="31" fillId="0" borderId="0" xfId="0" applyFont="1" applyAlignment="1">
      <alignment vertical="center" wrapText="1"/>
    </xf>
    <xf numFmtId="0" fontId="39" fillId="0" borderId="0" xfId="0" applyFont="1" applyAlignment="1">
      <alignment vertical="center" shrinkToFit="1"/>
    </xf>
    <xf numFmtId="0" fontId="39" fillId="0" borderId="0" xfId="0" applyFont="1" applyProtection="1">
      <alignment vertical="center"/>
    </xf>
    <xf numFmtId="0" fontId="36" fillId="0" borderId="0" xfId="0" applyFont="1" applyProtection="1">
      <alignment vertical="center"/>
    </xf>
    <xf numFmtId="0" fontId="37" fillId="0" borderId="0" xfId="0" applyFont="1" applyAlignment="1" applyProtection="1">
      <alignment horizontal="left" vertical="center"/>
    </xf>
    <xf numFmtId="0" fontId="114" fillId="0" borderId="0" xfId="0" applyFont="1" applyAlignment="1" applyProtection="1">
      <alignment horizontal="left" vertical="center" shrinkToFit="1"/>
    </xf>
    <xf numFmtId="0" fontId="117" fillId="0" borderId="0" xfId="0" applyFont="1" applyAlignment="1" applyProtection="1">
      <alignment horizontal="left" vertical="center" shrinkToFit="1"/>
    </xf>
    <xf numFmtId="0" fontId="64" fillId="0" borderId="0" xfId="0" applyFont="1" applyAlignment="1" applyProtection="1">
      <alignment horizontal="center" vertical="center"/>
    </xf>
    <xf numFmtId="0" fontId="127" fillId="0" borderId="0" xfId="0" applyFont="1" applyAlignment="1" applyProtection="1">
      <alignment horizontal="left" vertical="center" shrinkToFit="1"/>
    </xf>
    <xf numFmtId="0" fontId="128" fillId="0" borderId="0" xfId="0" applyFont="1" applyAlignment="1" applyProtection="1">
      <alignment horizontal="left" vertical="center" shrinkToFit="1"/>
    </xf>
    <xf numFmtId="0" fontId="40" fillId="0" borderId="1" xfId="0" applyFont="1" applyBorder="1" applyAlignment="1" applyProtection="1">
      <alignment horizontal="center" vertical="center" shrinkToFit="1"/>
    </xf>
    <xf numFmtId="0" fontId="37" fillId="0" borderId="6" xfId="0" applyFont="1" applyBorder="1" applyAlignment="1" applyProtection="1">
      <alignment horizontal="center" vertical="center" wrapText="1"/>
    </xf>
    <xf numFmtId="0" fontId="37" fillId="0" borderId="5" xfId="0" applyFont="1" applyBorder="1" applyAlignment="1" applyProtection="1">
      <alignment horizontal="center" vertical="center" wrapText="1"/>
    </xf>
    <xf numFmtId="0" fontId="36" fillId="0" borderId="6" xfId="0" applyFont="1" applyBorder="1" applyAlignment="1" applyProtection="1">
      <alignment horizontal="center" vertical="center" shrinkToFit="1"/>
    </xf>
    <xf numFmtId="0" fontId="36" fillId="0" borderId="5" xfId="0" applyFont="1" applyBorder="1" applyAlignment="1" applyProtection="1">
      <alignment horizontal="center" vertical="center" shrinkToFit="1"/>
    </xf>
    <xf numFmtId="0" fontId="37" fillId="0" borderId="6" xfId="0" applyFont="1" applyBorder="1" applyAlignment="1" applyProtection="1">
      <alignment horizontal="center" vertical="center" shrinkToFit="1"/>
    </xf>
    <xf numFmtId="0" fontId="37" fillId="0" borderId="5" xfId="0" applyFont="1" applyBorder="1" applyAlignment="1" applyProtection="1">
      <alignment horizontal="center" vertical="center" shrinkToFit="1"/>
    </xf>
    <xf numFmtId="0" fontId="37" fillId="0" borderId="6" xfId="0" applyFont="1" applyBorder="1" applyAlignment="1" applyProtection="1">
      <alignment horizontal="center" vertical="center" wrapText="1" shrinkToFit="1"/>
    </xf>
    <xf numFmtId="0" fontId="37" fillId="0" borderId="5" xfId="0" applyFont="1" applyBorder="1" applyAlignment="1" applyProtection="1">
      <alignment horizontal="center" vertical="center" wrapText="1" shrinkToFit="1"/>
    </xf>
    <xf numFmtId="0" fontId="40" fillId="0" borderId="2" xfId="0" applyFont="1" applyBorder="1" applyAlignment="1" applyProtection="1">
      <alignment horizontal="center" vertical="center" shrinkToFit="1"/>
    </xf>
    <xf numFmtId="0" fontId="37" fillId="0" borderId="4"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6" fillId="0" borderId="4" xfId="0" applyFont="1" applyBorder="1" applyAlignment="1" applyProtection="1">
      <alignment horizontal="center" vertical="center" shrinkToFit="1"/>
    </xf>
    <xf numFmtId="0" fontId="36" fillId="0" borderId="15" xfId="0" applyFont="1" applyBorder="1" applyAlignment="1" applyProtection="1">
      <alignment horizontal="center" vertical="center" shrinkToFit="1"/>
    </xf>
    <xf numFmtId="0" fontId="37" fillId="0" borderId="4" xfId="0" applyFont="1" applyBorder="1" applyAlignment="1" applyProtection="1">
      <alignment horizontal="center" vertical="center" shrinkToFit="1"/>
    </xf>
    <xf numFmtId="0" fontId="37" fillId="0" borderId="15" xfId="0" applyFont="1" applyBorder="1" applyAlignment="1" applyProtection="1">
      <alignment horizontal="center" vertical="center" shrinkToFit="1"/>
    </xf>
    <xf numFmtId="0" fontId="37" fillId="0" borderId="4" xfId="0" applyFont="1" applyBorder="1" applyAlignment="1" applyProtection="1">
      <alignment horizontal="center" vertical="center" wrapText="1" shrinkToFit="1"/>
    </xf>
    <xf numFmtId="0" fontId="37" fillId="0" borderId="15" xfId="0" applyFont="1" applyBorder="1" applyAlignment="1" applyProtection="1">
      <alignment horizontal="center" vertical="center" wrapText="1" shrinkToFit="1"/>
    </xf>
    <xf numFmtId="0" fontId="39" fillId="0" borderId="3" xfId="0" applyFont="1" applyBorder="1" applyAlignment="1" applyProtection="1">
      <alignment horizontal="center" vertical="center"/>
    </xf>
    <xf numFmtId="0" fontId="39" fillId="0" borderId="7" xfId="0" applyFont="1" applyBorder="1" applyAlignment="1" applyProtection="1">
      <alignment horizontal="center" vertical="center"/>
    </xf>
    <xf numFmtId="0" fontId="39" fillId="0" borderId="8" xfId="0" applyFont="1" applyBorder="1" applyAlignment="1" applyProtection="1">
      <alignment horizontal="center" vertical="center"/>
    </xf>
    <xf numFmtId="0" fontId="39" fillId="0" borderId="7" xfId="0" applyFont="1" applyBorder="1" applyAlignment="1" applyProtection="1">
      <alignment horizontal="center" vertical="center" shrinkToFit="1"/>
    </xf>
    <xf numFmtId="0" fontId="39" fillId="0" borderId="8" xfId="0" applyFont="1" applyBorder="1" applyAlignment="1" applyProtection="1">
      <alignment horizontal="center" vertical="center" shrinkToFit="1"/>
    </xf>
    <xf numFmtId="0" fontId="39" fillId="0" borderId="7" xfId="0" applyFont="1" applyBorder="1" applyAlignment="1" applyProtection="1">
      <alignment horizontal="distributed" vertical="center" wrapText="1"/>
    </xf>
    <xf numFmtId="0" fontId="39" fillId="0" borderId="8" xfId="0" applyFont="1" applyBorder="1" applyAlignment="1" applyProtection="1">
      <alignment horizontal="distributed" vertical="center" wrapText="1"/>
    </xf>
    <xf numFmtId="0" fontId="48" fillId="0" borderId="1" xfId="0" applyFont="1" applyBorder="1" applyAlignment="1" applyProtection="1">
      <alignment horizontal="right" vertical="center"/>
    </xf>
    <xf numFmtId="0" fontId="48" fillId="0" borderId="6" xfId="0" applyFont="1" applyBorder="1" applyAlignment="1" applyProtection="1">
      <alignment horizontal="right" vertical="center"/>
    </xf>
    <xf numFmtId="0" fontId="48" fillId="0" borderId="5" xfId="0" applyFont="1" applyBorder="1" applyAlignment="1" applyProtection="1">
      <alignment horizontal="right" vertical="center"/>
    </xf>
    <xf numFmtId="38" fontId="109" fillId="4" borderId="55" xfId="1" applyFont="1" applyFill="1" applyBorder="1" applyAlignment="1" applyProtection="1">
      <alignment horizontal="right" vertical="center"/>
    </xf>
    <xf numFmtId="38" fontId="122" fillId="4" borderId="75" xfId="1" applyFont="1" applyFill="1" applyBorder="1" applyAlignment="1" applyProtection="1">
      <alignment horizontal="right" vertical="center"/>
    </xf>
    <xf numFmtId="38" fontId="122" fillId="4" borderId="76" xfId="1" applyFont="1" applyFill="1" applyBorder="1" applyAlignment="1" applyProtection="1">
      <alignment horizontal="right" vertical="center"/>
    </xf>
    <xf numFmtId="38" fontId="109" fillId="4" borderId="7" xfId="1" applyFont="1" applyFill="1" applyBorder="1" applyAlignment="1" applyProtection="1">
      <alignment horizontal="right" vertical="center"/>
    </xf>
    <xf numFmtId="38" fontId="109" fillId="4" borderId="8" xfId="1" applyFont="1" applyFill="1" applyBorder="1" applyAlignment="1" applyProtection="1">
      <alignment horizontal="right" vertical="center"/>
    </xf>
    <xf numFmtId="0" fontId="48" fillId="0" borderId="0" xfId="0" applyFont="1" applyAlignment="1" applyProtection="1">
      <alignment horizontal="right" vertical="center"/>
    </xf>
    <xf numFmtId="0" fontId="39" fillId="0" borderId="0" xfId="0" applyFont="1" applyAlignment="1" applyProtection="1">
      <alignment horizontal="center" vertical="center"/>
    </xf>
    <xf numFmtId="0" fontId="36" fillId="0" borderId="0" xfId="0" applyFont="1" applyAlignment="1" applyProtection="1">
      <alignment horizontal="left" vertical="center"/>
    </xf>
    <xf numFmtId="0" fontId="36" fillId="0" borderId="6" xfId="0" applyFont="1" applyBorder="1" applyProtection="1">
      <alignment vertical="center"/>
    </xf>
    <xf numFmtId="0" fontId="36" fillId="0" borderId="5" xfId="0" applyFont="1" applyBorder="1" applyProtection="1">
      <alignment vertical="center"/>
    </xf>
    <xf numFmtId="0" fontId="36" fillId="0" borderId="10" xfId="0" applyFont="1" applyBorder="1" applyAlignment="1" applyProtection="1">
      <alignment horizontal="center" vertical="center"/>
    </xf>
    <xf numFmtId="0" fontId="36" fillId="0" borderId="36" xfId="0"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14" xfId="0" applyFont="1" applyBorder="1" applyAlignment="1" applyProtection="1">
      <alignment horizontal="center" vertical="center"/>
    </xf>
    <xf numFmtId="0" fontId="36" fillId="0" borderId="5" xfId="0" applyFont="1" applyBorder="1" applyAlignment="1" applyProtection="1">
      <alignment horizontal="center" vertical="center"/>
    </xf>
    <xf numFmtId="0" fontId="36" fillId="0" borderId="4" xfId="0" applyFont="1" applyBorder="1" applyAlignment="1" applyProtection="1">
      <alignment horizontal="center" vertical="center"/>
    </xf>
    <xf numFmtId="0" fontId="36" fillId="0" borderId="0" xfId="0" applyFont="1" applyAlignment="1" applyProtection="1">
      <alignment horizontal="center" vertical="center"/>
    </xf>
    <xf numFmtId="0" fontId="36" fillId="0" borderId="9" xfId="0" applyFont="1" applyBorder="1" applyAlignment="1" applyProtection="1">
      <alignment horizontal="center" vertical="center"/>
    </xf>
    <xf numFmtId="0" fontId="36" fillId="0" borderId="15" xfId="0" applyFont="1" applyBorder="1" applyAlignment="1" applyProtection="1">
      <alignment horizontal="center" vertical="center"/>
    </xf>
    <xf numFmtId="0" fontId="36" fillId="0" borderId="4" xfId="0" applyFont="1" applyBorder="1" applyProtection="1">
      <alignment vertical="center"/>
    </xf>
    <xf numFmtId="0" fontId="36" fillId="0" borderId="14" xfId="0" applyFont="1" applyBorder="1" applyAlignment="1" applyProtection="1">
      <alignment horizontal="center" vertical="center" shrinkToFit="1"/>
    </xf>
    <xf numFmtId="0" fontId="48" fillId="0" borderId="0" xfId="0" applyFont="1" applyAlignment="1" applyProtection="1">
      <alignment horizontal="left" vertical="center"/>
    </xf>
    <xf numFmtId="0" fontId="48" fillId="0" borderId="0" xfId="0" applyFont="1" applyAlignment="1" applyProtection="1">
      <alignment horizontal="center" vertical="center"/>
    </xf>
    <xf numFmtId="0" fontId="36" fillId="0" borderId="7" xfId="0" applyFont="1" applyBorder="1" applyProtection="1">
      <alignment vertical="center"/>
    </xf>
    <xf numFmtId="0" fontId="36" fillId="0" borderId="12" xfId="0" applyFont="1" applyBorder="1" applyProtection="1">
      <alignment vertical="center"/>
    </xf>
    <xf numFmtId="0" fontId="36" fillId="0" borderId="7" xfId="0" applyFont="1" applyBorder="1" applyAlignment="1" applyProtection="1">
      <alignment horizontal="center" vertical="center"/>
    </xf>
    <xf numFmtId="0" fontId="36" fillId="0" borderId="8" xfId="0" applyFont="1" applyBorder="1" applyAlignment="1" applyProtection="1">
      <alignment horizontal="center" vertical="center"/>
    </xf>
    <xf numFmtId="0" fontId="36" fillId="0" borderId="12" xfId="0" applyFont="1" applyBorder="1" applyAlignment="1" applyProtection="1">
      <alignment horizontal="center" vertical="center"/>
    </xf>
    <xf numFmtId="0" fontId="36" fillId="0" borderId="12" xfId="0" applyFont="1" applyBorder="1" applyAlignment="1" applyProtection="1">
      <alignment horizontal="center" vertical="center"/>
    </xf>
    <xf numFmtId="0" fontId="48" fillId="0" borderId="0" xfId="0" applyFont="1" applyAlignment="1" applyProtection="1">
      <alignment horizontal="left" vertical="top"/>
    </xf>
    <xf numFmtId="0" fontId="48" fillId="0" borderId="0" xfId="0" applyFont="1" applyProtection="1">
      <alignment vertical="center"/>
    </xf>
    <xf numFmtId="0" fontId="49" fillId="0" borderId="6" xfId="0" applyFont="1" applyBorder="1" applyAlignment="1" applyProtection="1">
      <alignment horizontal="right" vertical="center"/>
    </xf>
    <xf numFmtId="0" fontId="49" fillId="0" borderId="5" xfId="0" applyFont="1" applyBorder="1" applyAlignment="1" applyProtection="1">
      <alignment horizontal="right" vertical="center"/>
    </xf>
    <xf numFmtId="0" fontId="49" fillId="0" borderId="14" xfId="0" applyFont="1" applyBorder="1" applyAlignment="1" applyProtection="1">
      <alignment horizontal="right" vertical="center"/>
    </xf>
    <xf numFmtId="0" fontId="49" fillId="0" borderId="37" xfId="0" applyFont="1" applyBorder="1" applyAlignment="1" applyProtection="1">
      <alignment horizontal="center" vertical="center"/>
    </xf>
    <xf numFmtId="0" fontId="49" fillId="0" borderId="38" xfId="0" applyFont="1" applyBorder="1" applyAlignment="1" applyProtection="1">
      <alignment horizontal="center" vertical="center"/>
    </xf>
    <xf numFmtId="0" fontId="49" fillId="0" borderId="39" xfId="0" applyFont="1" applyBorder="1" applyAlignment="1" applyProtection="1">
      <alignment horizontal="center" vertical="center"/>
    </xf>
    <xf numFmtId="0" fontId="49" fillId="0" borderId="0" xfId="0" applyFont="1" applyAlignment="1" applyProtection="1">
      <alignment horizontal="right" vertical="center"/>
    </xf>
    <xf numFmtId="0" fontId="36" fillId="0" borderId="7" xfId="0" applyFont="1" applyBorder="1" applyAlignment="1" applyProtection="1">
      <alignment horizontal="center" vertical="center" shrinkToFit="1"/>
    </xf>
    <xf numFmtId="0" fontId="36" fillId="0" borderId="12" xfId="0" applyFont="1" applyBorder="1" applyAlignment="1" applyProtection="1">
      <alignment horizontal="center" vertical="center" shrinkToFit="1"/>
    </xf>
    <xf numFmtId="0" fontId="39" fillId="0" borderId="0" xfId="0" applyFont="1" applyAlignment="1" applyProtection="1">
      <alignment horizontal="right" vertical="center"/>
    </xf>
    <xf numFmtId="0" fontId="39" fillId="0" borderId="7" xfId="0" applyFont="1" applyBorder="1" applyAlignment="1" applyProtection="1">
      <alignment horizontal="right" vertical="center"/>
    </xf>
    <xf numFmtId="0" fontId="49" fillId="0" borderId="40" xfId="0" applyFont="1" applyBorder="1" applyAlignment="1" applyProtection="1">
      <alignment horizontal="center" vertical="center"/>
    </xf>
    <xf numFmtId="0" fontId="49" fillId="0" borderId="41" xfId="0" applyFont="1" applyBorder="1" applyAlignment="1" applyProtection="1">
      <alignment horizontal="center" vertical="center"/>
    </xf>
    <xf numFmtId="0" fontId="49" fillId="0" borderId="42" xfId="0" applyFont="1" applyBorder="1" applyAlignment="1" applyProtection="1">
      <alignment horizontal="center" vertical="center"/>
    </xf>
    <xf numFmtId="0" fontId="36" fillId="0" borderId="10" xfId="0" applyFont="1" applyBorder="1" applyAlignment="1" applyProtection="1">
      <alignment horizontal="center" vertical="center" shrinkToFit="1"/>
    </xf>
    <xf numFmtId="0" fontId="132" fillId="4" borderId="68" xfId="0" applyFont="1" applyFill="1" applyBorder="1" applyAlignment="1" applyProtection="1">
      <alignment horizontal="left" vertical="top" wrapText="1"/>
    </xf>
    <xf numFmtId="38" fontId="109" fillId="4" borderId="96" xfId="1" applyFont="1" applyFill="1" applyBorder="1" applyAlignment="1" applyProtection="1">
      <alignment vertical="center"/>
    </xf>
    <xf numFmtId="38" fontId="109" fillId="4" borderId="97" xfId="1" applyFont="1" applyFill="1" applyBorder="1" applyAlignment="1" applyProtection="1">
      <alignment vertical="center"/>
    </xf>
    <xf numFmtId="38" fontId="109" fillId="4" borderId="98" xfId="1" applyFont="1" applyFill="1" applyBorder="1" applyAlignment="1" applyProtection="1">
      <alignment vertical="center"/>
    </xf>
    <xf numFmtId="0" fontId="36" fillId="0" borderId="4" xfId="0" applyFont="1" applyBorder="1" applyAlignment="1" applyProtection="1">
      <alignment horizontal="center" vertical="center"/>
    </xf>
    <xf numFmtId="0" fontId="132" fillId="4" borderId="82" xfId="0" applyFont="1" applyFill="1" applyBorder="1" applyAlignment="1" applyProtection="1">
      <alignment horizontal="left" vertical="top" wrapText="1"/>
    </xf>
    <xf numFmtId="38" fontId="109" fillId="4" borderId="13" xfId="1" applyFont="1" applyFill="1" applyBorder="1" applyAlignment="1" applyProtection="1">
      <alignment vertical="center"/>
    </xf>
    <xf numFmtId="38" fontId="109" fillId="4" borderId="46" xfId="1" applyFont="1" applyFill="1" applyBorder="1" applyAlignment="1" applyProtection="1">
      <alignment vertical="center"/>
    </xf>
    <xf numFmtId="38" fontId="109" fillId="4" borderId="99" xfId="1" applyFont="1" applyFill="1" applyBorder="1" applyAlignment="1" applyProtection="1">
      <alignment vertical="center"/>
    </xf>
    <xf numFmtId="0" fontId="132" fillId="4" borderId="82" xfId="0" applyFont="1" applyFill="1" applyBorder="1" applyAlignment="1" applyProtection="1">
      <alignment horizontal="left" vertical="center" wrapText="1"/>
    </xf>
    <xf numFmtId="0" fontId="48" fillId="4" borderId="82" xfId="0" applyFont="1" applyFill="1" applyBorder="1" applyAlignment="1" applyProtection="1">
      <alignment horizontal="left" vertical="center" wrapText="1"/>
    </xf>
    <xf numFmtId="38" fontId="39" fillId="4" borderId="13" xfId="1" applyFont="1" applyFill="1" applyBorder="1" applyAlignment="1" applyProtection="1">
      <alignment vertical="center"/>
    </xf>
    <xf numFmtId="38" fontId="39" fillId="4" borderId="46" xfId="1" applyFont="1" applyFill="1" applyBorder="1" applyAlignment="1" applyProtection="1">
      <alignment vertical="center"/>
    </xf>
    <xf numFmtId="38" fontId="39" fillId="4" borderId="99" xfId="1" applyFont="1" applyFill="1" applyBorder="1" applyAlignment="1" applyProtection="1">
      <alignment vertical="center"/>
    </xf>
    <xf numFmtId="0" fontId="48" fillId="4" borderId="72" xfId="0" applyFont="1" applyFill="1" applyBorder="1" applyAlignment="1" applyProtection="1">
      <alignment horizontal="left" vertical="center" wrapText="1"/>
    </xf>
    <xf numFmtId="38" fontId="39" fillId="4" borderId="100" xfId="1" applyFont="1" applyFill="1" applyBorder="1" applyAlignment="1" applyProtection="1">
      <alignment vertical="center"/>
    </xf>
    <xf numFmtId="38" fontId="39" fillId="4" borderId="101" xfId="1" applyFont="1" applyFill="1" applyBorder="1" applyAlignment="1" applyProtection="1">
      <alignment vertical="center"/>
    </xf>
    <xf numFmtId="38" fontId="39" fillId="4" borderId="102" xfId="1" applyFont="1" applyFill="1" applyBorder="1" applyAlignment="1" applyProtection="1">
      <alignment vertical="center"/>
    </xf>
    <xf numFmtId="0" fontId="49" fillId="0" borderId="43" xfId="0" applyFont="1" applyBorder="1" applyAlignment="1" applyProtection="1">
      <alignment horizontal="center" vertical="center"/>
    </xf>
    <xf numFmtId="0" fontId="49" fillId="0" borderId="44" xfId="0" applyFont="1" applyBorder="1" applyAlignment="1" applyProtection="1">
      <alignment horizontal="center" vertical="center"/>
    </xf>
    <xf numFmtId="0" fontId="39" fillId="0" borderId="4" xfId="0" applyFont="1" applyBorder="1" applyAlignment="1" applyProtection="1">
      <alignment horizontal="right" vertical="center"/>
    </xf>
    <xf numFmtId="0" fontId="39" fillId="0" borderId="15" xfId="0" applyFont="1" applyBorder="1" applyAlignment="1" applyProtection="1">
      <alignment horizontal="right" vertical="center"/>
    </xf>
    <xf numFmtId="0" fontId="39" fillId="0" borderId="4" xfId="0" applyFont="1" applyBorder="1" applyProtection="1">
      <alignment vertical="center"/>
    </xf>
    <xf numFmtId="0" fontId="39" fillId="0" borderId="15" xfId="0" applyFont="1" applyBorder="1" applyProtection="1">
      <alignment vertical="center"/>
    </xf>
    <xf numFmtId="0" fontId="36" fillId="0" borderId="6" xfId="0" applyFont="1" applyBorder="1" applyAlignment="1" applyProtection="1">
      <alignment horizontal="right" vertical="center" indent="1"/>
    </xf>
    <xf numFmtId="0" fontId="36" fillId="0" borderId="14" xfId="0" applyFont="1" applyBorder="1" applyAlignment="1" applyProtection="1">
      <alignment horizontal="right" vertical="center" indent="1"/>
    </xf>
    <xf numFmtId="0" fontId="36" fillId="0" borderId="5" xfId="0" applyFont="1" applyBorder="1" applyAlignment="1" applyProtection="1">
      <alignment horizontal="right" vertical="center"/>
    </xf>
    <xf numFmtId="0" fontId="36" fillId="0" borderId="4" xfId="0" applyFont="1" applyBorder="1" applyAlignment="1" applyProtection="1">
      <alignment horizontal="left" vertical="center"/>
    </xf>
    <xf numFmtId="0" fontId="63" fillId="0" borderId="0" xfId="0" applyFont="1" applyProtection="1">
      <alignment vertical="center"/>
    </xf>
  </cellXfs>
  <cellStyles count="7">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5">
    <dxf>
      <font>
        <color theme="0"/>
      </font>
    </dxf>
    <dxf>
      <font>
        <b val="0"/>
        <i val="0"/>
        <color rgb="FFFF0000"/>
      </font>
    </dxf>
    <dxf>
      <font>
        <color theme="3" tint="0.79998168889431442"/>
      </font>
    </dxf>
    <dxf>
      <font>
        <color theme="3" tint="0.79998168889431442"/>
      </font>
    </dxf>
    <dxf>
      <font>
        <color theme="0"/>
      </font>
    </dxf>
  </dxfs>
  <tableStyles count="0" defaultTableStyle="TableStyleMedium2" defaultPivotStyle="PivotStyleLight16"/>
  <colors>
    <mruColors>
      <color rgb="FFFF7C80"/>
      <color rgb="FFFF5050"/>
      <color rgb="FFFF99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F$6" lockText="1" noThreeD="1"/>
</file>

<file path=xl/ctrlProps/ctrlProp2.xml><?xml version="1.0" encoding="utf-8"?>
<formControlPr xmlns="http://schemas.microsoft.com/office/spreadsheetml/2009/9/main" objectType="CheckBox" checked="Checked" fmlaLink="$F$7" lockText="1" noThreeD="1"/>
</file>

<file path=xl/ctrlProps/ctrlProp3.xml><?xml version="1.0" encoding="utf-8"?>
<formControlPr xmlns="http://schemas.microsoft.com/office/spreadsheetml/2009/9/main" objectType="CheckBox" checked="Checked" fmlaLink="$F$8" lockText="1" noThreeD="1"/>
</file>

<file path=xl/ctrlProps/ctrlProp4.xml><?xml version="1.0" encoding="utf-8"?>
<formControlPr xmlns="http://schemas.microsoft.com/office/spreadsheetml/2009/9/main" objectType="CheckBox" checked="Checked" fmlaLink="$F$10" lockText="1" noThreeD="1"/>
</file>

<file path=xl/ctrlProps/ctrlProp5.xml><?xml version="1.0" encoding="utf-8"?>
<formControlPr xmlns="http://schemas.microsoft.com/office/spreadsheetml/2009/9/main" objectType="CheckBox" fmlaLink="$F$13" lockText="1" noThreeD="1"/>
</file>

<file path=xl/ctrlProps/ctrlProp6.xml><?xml version="1.0" encoding="utf-8"?>
<formControlPr xmlns="http://schemas.microsoft.com/office/spreadsheetml/2009/9/main" objectType="CheckBox" fmlaLink="$F$14" lockText="1" noThreeD="1"/>
</file>

<file path=xl/ctrlProps/ctrlProp7.xml><?xml version="1.0" encoding="utf-8"?>
<formControlPr xmlns="http://schemas.microsoft.com/office/spreadsheetml/2009/9/main" objectType="CheckBox" fmlaLink="$F$15" lockText="1" noThreeD="1"/>
</file>

<file path=xl/ctrlProps/ctrlProp8.xml><?xml version="1.0" encoding="utf-8"?>
<formControlPr xmlns="http://schemas.microsoft.com/office/spreadsheetml/2009/9/main" objectType="CheckBox" fmlaLink="$F$16" lockText="1" noThreeD="1"/>
</file>

<file path=xl/ctrlProps/ctrlProp9.xml><?xml version="1.0" encoding="utf-8"?>
<formControlPr xmlns="http://schemas.microsoft.com/office/spreadsheetml/2009/9/main" objectType="CheckBox" fmlaLink="$F$17" lockText="1" noThreeD="1"/>
</file>

<file path=xl/ctrlProps/ctrlProp10.xml><?xml version="1.0" encoding="utf-8"?>
<formControlPr xmlns="http://schemas.microsoft.com/office/spreadsheetml/2009/9/main" objectType="CheckBox" checked="Checked" fmlaLink="$F$9" lockText="1" noThreeD="1"/>
</file>

<file path=xl/ctrlProps/ctrlProp11.xml><?xml version="1.0" encoding="utf-8"?>
<formControlPr xmlns="http://schemas.microsoft.com/office/spreadsheetml/2009/9/main" objectType="CheckBox" checked="Checked" fmlaLink="基本情報入力シート!$F$6" lockText="1" noThreeD="1"/>
</file>

<file path=xl/ctrlProps/ctrlProp12.xml><?xml version="1.0" encoding="utf-8"?>
<formControlPr xmlns="http://schemas.microsoft.com/office/spreadsheetml/2009/9/main" objectType="CheckBox" checked="Checked" fmlaLink="基本情報入力シート!$F$7" lockText="1" noThreeD="1"/>
</file>

<file path=xl/ctrlProps/ctrlProp13.xml><?xml version="1.0" encoding="utf-8"?>
<formControlPr xmlns="http://schemas.microsoft.com/office/spreadsheetml/2009/9/main" objectType="CheckBox" checked="Checked" fmlaLink="基本情報入力シート!$F$8" lockText="1" noThreeD="1"/>
</file>

<file path=xl/ctrlProps/ctrlProp14.xml><?xml version="1.0" encoding="utf-8"?>
<formControlPr xmlns="http://schemas.microsoft.com/office/spreadsheetml/2009/9/main" objectType="CheckBox" checked="Checked" fmlaLink="基本情報入力シート!$F$9" lockText="1" noThreeD="1"/>
</file>

<file path=xl/ctrlProps/ctrlProp15.xml><?xml version="1.0" encoding="utf-8"?>
<formControlPr xmlns="http://schemas.microsoft.com/office/spreadsheetml/2009/9/main" objectType="CheckBox" checked="Checked" fmlaLink="基本情報入力シート!$F$10" lockText="1" noThreeD="1"/>
</file>

<file path=xl/ctrlProps/ctrlProp16.xml><?xml version="1.0" encoding="utf-8"?>
<formControlPr xmlns="http://schemas.microsoft.com/office/spreadsheetml/2009/9/main" objectType="CheckBox" fmlaLink="基本情報入力シート!$F$13" lockText="1" noThreeD="1"/>
</file>

<file path=xl/ctrlProps/ctrlProp17.xml><?xml version="1.0" encoding="utf-8"?>
<formControlPr xmlns="http://schemas.microsoft.com/office/spreadsheetml/2009/9/main" objectType="CheckBox" fmlaLink="基本情報入力シート!$F$14" lockText="1" noThreeD="1"/>
</file>

<file path=xl/ctrlProps/ctrlProp18.xml><?xml version="1.0" encoding="utf-8"?>
<formControlPr xmlns="http://schemas.microsoft.com/office/spreadsheetml/2009/9/main" objectType="CheckBox" fmlaLink="基本情報入力シート!$F$15" lockText="1" noThreeD="1"/>
</file>

<file path=xl/ctrlProps/ctrlProp19.xml><?xml version="1.0" encoding="utf-8"?>
<formControlPr xmlns="http://schemas.microsoft.com/office/spreadsheetml/2009/9/main" objectType="CheckBox" fmlaLink="基本情報入力シート!$F$16" lockText="1" noThreeD="1"/>
</file>

<file path=xl/ctrlProps/ctrlProp20.xml><?xml version="1.0" encoding="utf-8"?>
<formControlPr xmlns="http://schemas.microsoft.com/office/spreadsheetml/2009/9/main" objectType="CheckBox" fmlaLink="基本情報入力シート!$F$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236220</xdr:colOff>
          <xdr:row>5</xdr:row>
          <xdr:rowOff>121920</xdr:rowOff>
        </xdr:from>
        <xdr:to>
          <xdr:col>5</xdr:col>
          <xdr:colOff>594360</xdr:colOff>
          <xdr:row>5</xdr:row>
          <xdr:rowOff>373380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0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6</xdr:row>
          <xdr:rowOff>213360</xdr:rowOff>
        </xdr:from>
        <xdr:to>
          <xdr:col>5</xdr:col>
          <xdr:colOff>533400</xdr:colOff>
          <xdr:row>6</xdr:row>
          <xdr:rowOff>487680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0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7</xdr:row>
          <xdr:rowOff>137160</xdr:rowOff>
        </xdr:from>
        <xdr:to>
          <xdr:col>5</xdr:col>
          <xdr:colOff>541020</xdr:colOff>
          <xdr:row>7</xdr:row>
          <xdr:rowOff>365760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0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83820</xdr:rowOff>
        </xdr:from>
        <xdr:to>
          <xdr:col>5</xdr:col>
          <xdr:colOff>525780</xdr:colOff>
          <xdr:row>9</xdr:row>
          <xdr:rowOff>335280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0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45720</xdr:rowOff>
        </xdr:from>
        <xdr:to>
          <xdr:col>5</xdr:col>
          <xdr:colOff>541020</xdr:colOff>
          <xdr:row>12</xdr:row>
          <xdr:rowOff>342900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0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13</xdr:row>
          <xdr:rowOff>99060</xdr:rowOff>
        </xdr:from>
        <xdr:to>
          <xdr:col>5</xdr:col>
          <xdr:colOff>525780</xdr:colOff>
          <xdr:row>13</xdr:row>
          <xdr:rowOff>327660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0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14</xdr:row>
          <xdr:rowOff>45720</xdr:rowOff>
        </xdr:from>
        <xdr:to>
          <xdr:col>5</xdr:col>
          <xdr:colOff>556260</xdr:colOff>
          <xdr:row>14</xdr:row>
          <xdr:rowOff>312420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0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15</xdr:row>
          <xdr:rowOff>76200</xdr:rowOff>
        </xdr:from>
        <xdr:to>
          <xdr:col>5</xdr:col>
          <xdr:colOff>480060</xdr:colOff>
          <xdr:row>15</xdr:row>
          <xdr:rowOff>327660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0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16</xdr:row>
          <xdr:rowOff>99060</xdr:rowOff>
        </xdr:from>
        <xdr:to>
          <xdr:col>5</xdr:col>
          <xdr:colOff>518160</xdr:colOff>
          <xdr:row>16</xdr:row>
          <xdr:rowOff>327660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0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8</xdr:row>
          <xdr:rowOff>137160</xdr:rowOff>
        </xdr:from>
        <xdr:to>
          <xdr:col>5</xdr:col>
          <xdr:colOff>480060</xdr:colOff>
          <xdr:row>8</xdr:row>
          <xdr:rowOff>373380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0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220980</xdr:colOff>
      <xdr:row>2</xdr:row>
      <xdr:rowOff>137160</xdr:rowOff>
    </xdr:from>
    <xdr:to>
      <xdr:col>15</xdr:col>
      <xdr:colOff>297180</xdr:colOff>
      <xdr:row>4</xdr:row>
      <xdr:rowOff>357243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374880" y="137160"/>
          <a:ext cx="3124200" cy="1065903"/>
        </a:xfrm>
        <a:prstGeom prst="rect">
          <a:avLst/>
        </a:prstGeom>
        <a:solidFill>
          <a:schemeClr val="lt1"/>
        </a:solidFill>
        <a:ln w="2857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a:t>
          </a:r>
          <a:r>
            <a:rPr kumimoji="1" lang="ja-JP" altLang="en-US" sz="1600"/>
            <a:t>法人番号がご不明の場合は、</a:t>
          </a:r>
          <a:r>
            <a:rPr kumimoji="1" lang="ja-JP" altLang="en-US" sz="1600" b="1"/>
            <a:t>「</a:t>
          </a:r>
          <a:r>
            <a:rPr lang="ja-JP" altLang="en-US" sz="1600" b="1" i="0">
              <a:solidFill>
                <a:schemeClr val="dk1"/>
              </a:solidFill>
              <a:effectLst/>
              <a:latin typeface="+mn-lt"/>
              <a:ea typeface="+mn-ea"/>
              <a:cs typeface="+mn-cs"/>
            </a:rPr>
            <a:t>国税庁法人番号公表サイト」</a:t>
          </a:r>
          <a:r>
            <a:rPr lang="ja-JP" altLang="en-US" sz="1600" b="0" i="0">
              <a:solidFill>
                <a:schemeClr val="dk1"/>
              </a:solidFill>
              <a:effectLst/>
              <a:latin typeface="+mn-lt"/>
              <a:ea typeface="+mn-ea"/>
              <a:cs typeface="+mn-cs"/>
            </a:rPr>
            <a:t>よりご確認ください。</a:t>
          </a:r>
          <a:endParaRPr kumimoji="1" lang="ja-JP" altLang="en-US" sz="16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173355</xdr:rowOff>
    </xdr:from>
    <xdr:to>
      <xdr:col>40</xdr:col>
      <xdr:colOff>205740</xdr:colOff>
      <xdr:row>12</xdr:row>
      <xdr:rowOff>320040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8210550" y="1792605"/>
          <a:ext cx="3425190" cy="1089660"/>
        </a:xfrm>
        <a:prstGeom prst="wedgeRectCallout">
          <a:avLst>
            <a:gd name="adj1" fmla="val -63063"/>
            <a:gd name="adj2" fmla="val -39816"/>
          </a:avLst>
        </a:prstGeom>
        <a:ln w="412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基本情報入力シート</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より自動反映されますので入力不要です</a:t>
          </a:r>
          <a:endParaRPr kumimoji="1" lang="en-US" altLang="ja-JP" sz="1000">
            <a:latin typeface="游ゴシック" panose="020B0400000000000000" pitchFamily="50" charset="-128"/>
            <a:ea typeface="游ゴシック" panose="020B0400000000000000" pitchFamily="50" charset="-128"/>
          </a:endParaRPr>
        </a:p>
        <a:p>
          <a:pPr algn="l"/>
          <a:r>
            <a:rPr kumimoji="1" lang="ja-JP" altLang="en-US" sz="1000">
              <a:latin typeface="游ゴシック" panose="020B0400000000000000" pitchFamily="50" charset="-128"/>
              <a:ea typeface="游ゴシック" panose="020B0400000000000000" pitchFamily="50" charset="-128"/>
            </a:rPr>
            <a:t>例）東京都　東京都〇〇区と東京都が重複していないか再度ご確認お願いします。</a:t>
          </a:r>
        </a:p>
      </xdr:txBody>
    </xdr:sp>
    <xdr:clientData/>
  </xdr:twoCellAnchor>
  <xdr:twoCellAnchor>
    <xdr:from>
      <xdr:col>27</xdr:col>
      <xdr:colOff>72390</xdr:colOff>
      <xdr:row>22</xdr:row>
      <xdr:rowOff>249555</xdr:rowOff>
    </xdr:from>
    <xdr:to>
      <xdr:col>34</xdr:col>
      <xdr:colOff>167640</xdr:colOff>
      <xdr:row>25</xdr:row>
      <xdr:rowOff>173355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8282940" y="5812155"/>
          <a:ext cx="1828800" cy="723900"/>
        </a:xfrm>
        <a:prstGeom prst="wedgeRectCallout">
          <a:avLst>
            <a:gd name="adj1" fmla="val -76170"/>
            <a:gd name="adj2" fmla="val 124668"/>
          </a:avLst>
        </a:prstGeom>
        <a:ln w="28575">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b="1">
              <a:latin typeface="游ゴシック" panose="020B0400000000000000" pitchFamily="50" charset="-128"/>
              <a:ea typeface="游ゴシック" panose="020B0400000000000000" pitchFamily="50" charset="-128"/>
            </a:rPr>
            <a:t>『</a:t>
          </a:r>
          <a:r>
            <a:rPr kumimoji="1" lang="ja-JP" altLang="en-US" sz="1000" b="1">
              <a:latin typeface="游ゴシック" panose="020B0400000000000000" pitchFamily="50" charset="-128"/>
              <a:ea typeface="游ゴシック" panose="020B0400000000000000" pitchFamily="50" charset="-128"/>
            </a:rPr>
            <a:t>変更理由</a:t>
          </a:r>
          <a:r>
            <a:rPr kumimoji="1" lang="en-US" altLang="ja-JP" sz="1000" b="1">
              <a:latin typeface="游ゴシック" panose="020B0400000000000000" pitchFamily="50" charset="-128"/>
              <a:ea typeface="游ゴシック" panose="020B0400000000000000" pitchFamily="50" charset="-128"/>
            </a:rPr>
            <a:t>』</a:t>
          </a:r>
          <a:r>
            <a:rPr kumimoji="1" lang="ja-JP" altLang="en-US" sz="1000" b="1">
              <a:latin typeface="游ゴシック" panose="020B0400000000000000" pitchFamily="50" charset="-128"/>
              <a:ea typeface="游ゴシック" panose="020B0400000000000000" pitchFamily="50" charset="-128"/>
            </a:rPr>
            <a:t>　　　　</a:t>
          </a:r>
          <a:r>
            <a:rPr kumimoji="1" lang="ja-JP" altLang="en-US" sz="1000">
              <a:latin typeface="游ゴシック" panose="020B0400000000000000" pitchFamily="50" charset="-128"/>
              <a:ea typeface="游ゴシック" panose="020B0400000000000000" pitchFamily="50" charset="-128"/>
            </a:rPr>
            <a:t>　　　　　　　　　　　　　　　　　　　　　　</a:t>
          </a:r>
          <a:r>
            <a:rPr kumimoji="1" lang="ja-JP" altLang="en-US" sz="1000">
              <a:solidFill>
                <a:srgbClr val="C00000"/>
              </a:solidFill>
              <a:latin typeface="游ゴシック" panose="020B0400000000000000" pitchFamily="50" charset="-128"/>
              <a:ea typeface="游ゴシック" panose="020B0400000000000000" pitchFamily="50" charset="-128"/>
            </a:rPr>
            <a:t>必ず入力お願いいたします</a:t>
          </a:r>
        </a:p>
      </xdr:txBody>
    </xdr:sp>
    <xdr:clientData/>
  </xdr:twoCellAnchor>
  <xdr:twoCellAnchor>
    <xdr:from>
      <xdr:col>26</xdr:col>
      <xdr:colOff>211455</xdr:colOff>
      <xdr:row>37</xdr:row>
      <xdr:rowOff>38100</xdr:rowOff>
    </xdr:from>
    <xdr:to>
      <xdr:col>46</xdr:col>
      <xdr:colOff>85725</xdr:colOff>
      <xdr:row>45</xdr:row>
      <xdr:rowOff>224790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174355" y="8763000"/>
          <a:ext cx="4827270" cy="261556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mn-lt"/>
            <a:ea typeface="+mn-ea"/>
          </a:endParaRPr>
        </a:p>
        <a:p>
          <a:r>
            <a:rPr kumimoji="1" lang="ja-JP" altLang="en-US" sz="1100">
              <a:latin typeface="游ゴシック" panose="020B0400000000000000" pitchFamily="50" charset="-128"/>
              <a:ea typeface="游ゴシック" panose="020B0400000000000000" pitchFamily="50" charset="-128"/>
            </a:rPr>
            <a:t>基本情報入力シートより自動反映されます</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未入力箇所がないか、また情報の入力が正しく入力されているか、再度ご確認ください。</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特に郵送でご提出の方に関しては、ご入力の場合再度郵送にて</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再提出となるため、必ず実印押印の前にご確認をよろしくお願いいたします。</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497840</xdr:colOff>
      <xdr:row>19</xdr:row>
      <xdr:rowOff>111760</xdr:rowOff>
    </xdr:from>
    <xdr:to>
      <xdr:col>24</xdr:col>
      <xdr:colOff>345440</xdr:colOff>
      <xdr:row>22</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22960" y="5577840"/>
          <a:ext cx="2976880" cy="85344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申請施設が</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施設の場合でも、</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内訳欄にご入力お願いします。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581025</xdr:colOff>
      <xdr:row>2</xdr:row>
      <xdr:rowOff>28575</xdr:rowOff>
    </xdr:from>
    <xdr:to>
      <xdr:col>15</xdr:col>
      <xdr:colOff>47625</xdr:colOff>
      <xdr:row>9</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81825" y="390525"/>
          <a:ext cx="3800475" cy="1933575"/>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また、内訳も入力して下さい。</a:t>
          </a:r>
          <a:endParaRPr kumimoji="1" lang="en-US" altLang="ja-JP" sz="110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また、内訳を入力してください。</a:t>
          </a:r>
        </a:p>
      </xdr:txBody>
    </xdr:sp>
    <xdr:clientData/>
  </xdr:twoCellAnchor>
  <xdr:twoCellAnchor>
    <xdr:from>
      <xdr:col>9</xdr:col>
      <xdr:colOff>55245</xdr:colOff>
      <xdr:row>26</xdr:row>
      <xdr:rowOff>451484</xdr:rowOff>
    </xdr:from>
    <xdr:to>
      <xdr:col>15</xdr:col>
      <xdr:colOff>304800</xdr:colOff>
      <xdr:row>31</xdr:row>
      <xdr:rowOff>60959</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73265" y="8833484"/>
          <a:ext cx="3952875" cy="1903095"/>
        </a:xfrm>
        <a:prstGeom prst="wedgeRectCallout">
          <a:avLst>
            <a:gd name="adj1" fmla="val -57141"/>
            <a:gd name="adj2" fmla="val -7276"/>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の　情報が自動反映されます</a:t>
          </a:r>
          <a:endParaRPr kumimoji="1" lang="en-US" altLang="ja-JP" sz="1100">
            <a:latin typeface="游ゴシック" panose="020B0400000000000000" pitchFamily="50" charset="-128"/>
            <a:ea typeface="游ゴシック" panose="020B0400000000000000" pitchFamily="50" charset="-128"/>
          </a:endParaRPr>
        </a:p>
        <a:p>
          <a:pPr algn="l"/>
          <a:endParaRPr kumimoji="1" lang="en-US" altLang="ja-JP" sz="1100">
            <a:latin typeface="游ゴシック" panose="020B0400000000000000" pitchFamily="50" charset="-128"/>
            <a:ea typeface="游ゴシック" panose="020B0400000000000000" pitchFamily="50" charset="-128"/>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留意点</a:t>
          </a:r>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a:effectLst/>
            <a:latin typeface="游ゴシック" panose="020B0400000000000000" pitchFamily="50" charset="-128"/>
            <a:ea typeface="游ゴシック" panose="020B0400000000000000" pitchFamily="50" charset="-128"/>
          </a:endParaRPr>
        </a:p>
        <a:p>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都道府県名が重複していないか、印鑑登録証明書と同内容となっているか確認ください</a:t>
          </a:r>
          <a:endParaRPr lang="ja-JP" altLang="ja-JP">
            <a:effectLst/>
            <a:latin typeface="游ゴシック" panose="020B0400000000000000" pitchFamily="50" charset="-128"/>
            <a:ea typeface="游ゴシック" panose="020B0400000000000000" pitchFamily="50" charset="-128"/>
          </a:endParaRPr>
        </a:p>
        <a:p>
          <a:r>
            <a:rPr kumimoji="1" lang="en-US" altLang="ja-JP" sz="1100">
              <a:solidFill>
                <a:schemeClr val="dk1"/>
              </a:solidFill>
              <a:effectLst/>
              <a:latin typeface="游ゴシック" panose="020B0400000000000000" pitchFamily="50" charset="-128"/>
              <a:ea typeface="游ゴシック" panose="020B0400000000000000" pitchFamily="50" charset="-128"/>
              <a:cs typeface="+mn-cs"/>
            </a:rPr>
            <a:t>※</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本様式は</a:t>
          </a:r>
          <a:r>
            <a:rPr kumimoji="1" lang="ja-JP" altLang="ja-JP" sz="1100">
              <a:solidFill>
                <a:srgbClr val="FF0000"/>
              </a:solidFill>
              <a:effectLst/>
              <a:latin typeface="游ゴシック" panose="020B0400000000000000" pitchFamily="50" charset="-128"/>
              <a:ea typeface="游ゴシック" panose="020B0400000000000000" pitchFamily="50" charset="-128"/>
              <a:cs typeface="+mn-cs"/>
            </a:rPr>
            <a:t>押印不要</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です。（押印は、第８号様式のみ）</a:t>
          </a:r>
          <a:endParaRPr lang="ja-JP" altLang="ja-JP">
            <a:effectLst/>
            <a:latin typeface="游ゴシック" panose="020B0400000000000000" pitchFamily="50" charset="-128"/>
            <a:ea typeface="游ゴシック" panose="020B0400000000000000" pitchFamily="50" charset="-128"/>
          </a:endParaRPr>
        </a:p>
        <a:p>
          <a:pPr algn="l"/>
          <a:endParaRPr kumimoji="1" lang="ja-JP" altLang="en-US" sz="1100">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144779</xdr:colOff>
      <xdr:row>3</xdr:row>
      <xdr:rowOff>49529</xdr:rowOff>
    </xdr:from>
    <xdr:to>
      <xdr:col>50</xdr:col>
      <xdr:colOff>43814</xdr:colOff>
      <xdr:row>7</xdr:row>
      <xdr:rowOff>76201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682739" y="895349"/>
          <a:ext cx="4592955" cy="1207772"/>
        </a:xfrm>
        <a:prstGeom prst="rect">
          <a:avLst/>
        </a:prstGeom>
        <a:solidFill>
          <a:schemeClr val="lt1"/>
        </a:solidFill>
        <a:ln w="349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基本情報入力シート</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にてチェックを入れたものが</a:t>
          </a:r>
          <a:r>
            <a:rPr kumimoji="1" lang="ja-JP" altLang="en-US" sz="1600" b="1">
              <a:latin typeface="游ゴシック" panose="020B0400000000000000" pitchFamily="50" charset="-128"/>
              <a:ea typeface="游ゴシック" panose="020B0400000000000000" pitchFamily="50" charset="-128"/>
            </a:rPr>
            <a:t>自動反映</a:t>
          </a:r>
          <a:r>
            <a:rPr kumimoji="1" lang="ja-JP" altLang="en-US" sz="1600" b="0">
              <a:latin typeface="游ゴシック" panose="020B0400000000000000" pitchFamily="50" charset="-128"/>
              <a:ea typeface="游ゴシック" panose="020B0400000000000000" pitchFamily="50" charset="-128"/>
            </a:rPr>
            <a:t>されます。変更交付申請書と併せて必ずご提出ください。</a:t>
          </a:r>
          <a:endParaRPr kumimoji="1" lang="en-US" altLang="ja-JP" sz="1600" b="0">
            <a:latin typeface="游ゴシック" panose="020B0400000000000000" pitchFamily="50" charset="-128"/>
            <a:ea typeface="游ゴシック" panose="020B0400000000000000" pitchFamily="50" charset="-128"/>
          </a:endParaRPr>
        </a:p>
        <a:p>
          <a:pPr algn="l"/>
          <a:endParaRPr kumimoji="1" lang="en-US" altLang="ja-JP" sz="1600" b="0">
            <a:latin typeface="游ゴシック" panose="020B0400000000000000" pitchFamily="50" charset="-128"/>
            <a:ea typeface="游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6</xdr:row>
          <xdr:rowOff>274320</xdr:rowOff>
        </xdr:from>
        <xdr:to>
          <xdr:col>0</xdr:col>
          <xdr:colOff>365760</xdr:colOff>
          <xdr:row>8</xdr:row>
          <xdr:rowOff>30480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327660</xdr:rowOff>
        </xdr:from>
        <xdr:to>
          <xdr:col>0</xdr:col>
          <xdr:colOff>342900</xdr:colOff>
          <xdr:row>9</xdr:row>
          <xdr:rowOff>22860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449580</xdr:rowOff>
        </xdr:from>
        <xdr:to>
          <xdr:col>0</xdr:col>
          <xdr:colOff>350520</xdr:colOff>
          <xdr:row>11</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251460</xdr:rowOff>
        </xdr:from>
        <xdr:to>
          <xdr:col>0</xdr:col>
          <xdr:colOff>342900</xdr:colOff>
          <xdr:row>14</xdr:row>
          <xdr:rowOff>60960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274320</xdr:rowOff>
        </xdr:from>
        <xdr:to>
          <xdr:col>0</xdr:col>
          <xdr:colOff>350520</xdr:colOff>
          <xdr:row>15</xdr:row>
          <xdr:rowOff>30480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16</xdr:row>
          <xdr:rowOff>251460</xdr:rowOff>
        </xdr:from>
        <xdr:to>
          <xdr:col>0</xdr:col>
          <xdr:colOff>365760</xdr:colOff>
          <xdr:row>18</xdr:row>
          <xdr:rowOff>22860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18</xdr:row>
          <xdr:rowOff>220980</xdr:rowOff>
        </xdr:from>
        <xdr:to>
          <xdr:col>0</xdr:col>
          <xdr:colOff>342900</xdr:colOff>
          <xdr:row>20</xdr:row>
          <xdr:rowOff>45720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236220</xdr:rowOff>
        </xdr:from>
        <xdr:to>
          <xdr:col>0</xdr:col>
          <xdr:colOff>312420</xdr:colOff>
          <xdr:row>22</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251460</xdr:rowOff>
        </xdr:from>
        <xdr:to>
          <xdr:col>0</xdr:col>
          <xdr:colOff>335280</xdr:colOff>
          <xdr:row>24</xdr:row>
          <xdr:rowOff>30480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297180</xdr:rowOff>
        </xdr:from>
        <xdr:to>
          <xdr:col>0</xdr:col>
          <xdr:colOff>335280</xdr:colOff>
          <xdr:row>25</xdr:row>
          <xdr:rowOff>60960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01"/>
  <sheetViews>
    <sheetView tabSelected="1" view="pageBreakPreview" zoomScaleNormal="100" zoomScaleSheetLayoutView="100" workbookViewId="0">
      <selection activeCell="A2" sqref="A2"/>
    </sheetView>
  </sheetViews>
  <sheetFormatPr defaultColWidth="8.88671875" defaultRowHeight="13.2"/>
  <cols>
    <col min="1" max="3" width="20.44140625" customWidth="1"/>
    <col min="4" max="4" width="26.21875" customWidth="1"/>
    <col min="5" max="5" width="0.88671875" customWidth="1"/>
    <col min="7" max="7" width="79.88671875" customWidth="1"/>
    <col min="8" max="8" width="10.44140625" style="97" hidden="1" customWidth="1"/>
    <col min="9" max="10" width="0" hidden="1" customWidth="1"/>
  </cols>
  <sheetData>
    <row r="1" spans="1:10" ht="33.6" customHeight="1">
      <c r="A1" s="159" t="s">
        <v>725</v>
      </c>
      <c r="B1" s="26"/>
      <c r="C1" s="26"/>
    </row>
    <row r="3" spans="1:10" ht="36" customHeight="1">
      <c r="A3" s="377" t="s">
        <v>255</v>
      </c>
      <c r="B3" s="377"/>
      <c r="C3" s="377"/>
      <c r="D3" s="377"/>
      <c r="E3" s="31"/>
      <c r="F3" s="31" t="s">
        <v>105</v>
      </c>
      <c r="G3" s="165" t="s">
        <v>200</v>
      </c>
    </row>
    <row r="4" spans="1:10" ht="30.6" customHeight="1">
      <c r="A4" s="166" t="s">
        <v>86</v>
      </c>
      <c r="B4" s="166"/>
      <c r="C4" s="166"/>
      <c r="D4" s="167"/>
      <c r="E4" s="167"/>
      <c r="F4" s="168" t="s">
        <v>85</v>
      </c>
      <c r="G4" s="31"/>
    </row>
    <row r="5" spans="1:10" ht="36.6" customHeight="1" thickBot="1">
      <c r="A5" s="169" t="s">
        <v>261</v>
      </c>
      <c r="B5" s="170" t="s">
        <v>285</v>
      </c>
      <c r="C5" s="171" t="s">
        <v>284</v>
      </c>
      <c r="D5" s="172"/>
      <c r="E5" s="173"/>
      <c r="F5" s="84" t="s">
        <v>88</v>
      </c>
      <c r="G5" s="174" t="str">
        <f>IF($H$5=5,"補助対象となります",IF($H$5=0," ",IF($H$5&lt;=5,"全ての条件を満たしていないため補助対象となりません","補助対象となります")))</f>
        <v>補助対象となります</v>
      </c>
      <c r="H5" s="26">
        <f>COUNTIF(F6:F10,TRUE)</f>
        <v>5</v>
      </c>
    </row>
    <row r="6" spans="1:10" ht="31.2" customHeight="1" thickTop="1">
      <c r="A6" s="169" t="s">
        <v>263</v>
      </c>
      <c r="B6" s="368" t="s">
        <v>264</v>
      </c>
      <c r="C6" s="369"/>
      <c r="D6" s="370"/>
      <c r="E6" s="173"/>
      <c r="F6" s="218" t="b">
        <v>1</v>
      </c>
      <c r="G6" s="175" t="s">
        <v>201</v>
      </c>
    </row>
    <row r="7" spans="1:10" ht="52.2" customHeight="1">
      <c r="A7" s="169" t="s">
        <v>262</v>
      </c>
      <c r="B7" s="371">
        <v>9999</v>
      </c>
      <c r="C7" s="372"/>
      <c r="D7" s="373"/>
      <c r="E7" s="173"/>
      <c r="F7" s="219" t="b">
        <v>1</v>
      </c>
      <c r="G7" s="176" t="s">
        <v>118</v>
      </c>
      <c r="H7" s="104"/>
      <c r="I7" s="9"/>
      <c r="J7" s="9"/>
    </row>
    <row r="8" spans="1:10" ht="39.6" customHeight="1">
      <c r="A8" s="169" t="s">
        <v>77</v>
      </c>
      <c r="B8" s="374">
        <v>1000000000003</v>
      </c>
      <c r="C8" s="375"/>
      <c r="D8" s="376"/>
      <c r="E8" s="177"/>
      <c r="F8" s="219" t="b">
        <v>1</v>
      </c>
      <c r="G8" s="176" t="s">
        <v>119</v>
      </c>
      <c r="H8" s="104"/>
      <c r="I8" s="9"/>
      <c r="J8" s="9"/>
    </row>
    <row r="9" spans="1:10" ht="38.4" customHeight="1">
      <c r="A9" s="169" t="s">
        <v>183</v>
      </c>
      <c r="B9" s="371" t="s">
        <v>733</v>
      </c>
      <c r="C9" s="372"/>
      <c r="D9" s="373"/>
      <c r="E9" s="178"/>
      <c r="F9" s="219" t="b">
        <v>1</v>
      </c>
      <c r="G9" s="179" t="s">
        <v>89</v>
      </c>
      <c r="H9" s="104"/>
      <c r="I9" s="9"/>
      <c r="J9" s="9"/>
    </row>
    <row r="10" spans="1:10" ht="34.950000000000003" customHeight="1" thickBot="1">
      <c r="A10" s="180" t="s">
        <v>252</v>
      </c>
      <c r="B10" s="363" t="s">
        <v>146</v>
      </c>
      <c r="C10" s="366" t="s">
        <v>734</v>
      </c>
      <c r="D10" s="367"/>
      <c r="E10" s="181"/>
      <c r="F10" s="220" t="b">
        <v>1</v>
      </c>
      <c r="G10" s="182" t="s">
        <v>87</v>
      </c>
      <c r="H10" s="104"/>
      <c r="I10" s="9"/>
      <c r="J10" s="9"/>
    </row>
    <row r="11" spans="1:10" ht="28.2" customHeight="1" thickTop="1">
      <c r="A11" s="169" t="s">
        <v>82</v>
      </c>
      <c r="B11" s="183" t="s">
        <v>735</v>
      </c>
      <c r="C11" s="169" t="s">
        <v>83</v>
      </c>
      <c r="D11" s="184" t="s">
        <v>736</v>
      </c>
      <c r="E11" s="185"/>
      <c r="F11" s="186"/>
      <c r="G11" s="187"/>
      <c r="H11" s="104"/>
      <c r="I11" s="104"/>
      <c r="J11" s="9"/>
    </row>
    <row r="12" spans="1:10" ht="39.6" customHeight="1">
      <c r="A12" s="188" t="s">
        <v>265</v>
      </c>
      <c r="B12" s="378">
        <f>ROUNDDOWN(都補助所要額,0)</f>
        <v>169678</v>
      </c>
      <c r="C12" s="379"/>
      <c r="D12" s="380"/>
      <c r="E12" s="99"/>
      <c r="F12" s="84" t="s">
        <v>99</v>
      </c>
      <c r="G12" s="174" t="str">
        <f>IF($H$12=5,"補助対象となります",IF($H$12=0," ",IF($H$12&lt;=5,"全ての条件を満たしていないため補助対象となりません","補助対象となります")))</f>
        <v xml:space="preserve"> </v>
      </c>
      <c r="H12" s="35">
        <f>COUNTIF(F13:F17,TRUE)</f>
        <v>0</v>
      </c>
      <c r="I12" s="9"/>
      <c r="J12" s="9"/>
    </row>
    <row r="13" spans="1:10" ht="33.6" customHeight="1">
      <c r="A13" s="189"/>
      <c r="B13" s="381" t="s">
        <v>283</v>
      </c>
      <c r="C13" s="365"/>
      <c r="D13" s="365"/>
      <c r="E13" s="190"/>
      <c r="F13" s="191" t="b">
        <v>0</v>
      </c>
      <c r="G13" s="192" t="s">
        <v>256</v>
      </c>
      <c r="H13" s="104"/>
      <c r="I13" s="9"/>
      <c r="J13" s="9"/>
    </row>
    <row r="14" spans="1:10" ht="34.950000000000003" customHeight="1">
      <c r="A14" s="168" t="s">
        <v>730</v>
      </c>
      <c r="B14" s="168"/>
      <c r="C14" s="168"/>
      <c r="D14" s="56"/>
      <c r="E14" s="31"/>
      <c r="F14" s="193" t="b">
        <v>0</v>
      </c>
      <c r="G14" s="194" t="s">
        <v>257</v>
      </c>
      <c r="H14" s="104"/>
      <c r="I14" s="9"/>
      <c r="J14" s="9"/>
    </row>
    <row r="15" spans="1:10" ht="34.950000000000003" customHeight="1">
      <c r="A15" s="195" t="s" ph="1">
        <v>728</v>
      </c>
      <c r="B15" s="196" t="s" ph="1">
        <v>750</v>
      </c>
      <c r="C15" s="195" t="s">
        <v>78</v>
      </c>
      <c r="D15" s="197" t="s">
        <v>737</v>
      </c>
      <c r="E15" s="82"/>
      <c r="F15" s="193" t="b">
        <v>0</v>
      </c>
      <c r="G15" s="194" t="s">
        <v>258</v>
      </c>
      <c r="H15" s="104"/>
      <c r="I15" s="9"/>
      <c r="J15" s="9"/>
    </row>
    <row r="16" spans="1:10" ht="34.950000000000003" customHeight="1">
      <c r="A16" s="195" t="s">
        <v>79</v>
      </c>
      <c r="B16" s="196" t="s">
        <v>738</v>
      </c>
      <c r="C16" s="195" t="s">
        <v>80</v>
      </c>
      <c r="D16" s="198" t="s">
        <v>751</v>
      </c>
      <c r="E16" s="82"/>
      <c r="F16" s="193" t="b">
        <v>0</v>
      </c>
      <c r="G16" s="194" t="s">
        <v>89</v>
      </c>
      <c r="H16" s="104"/>
      <c r="I16" s="9"/>
      <c r="J16" s="9"/>
    </row>
    <row r="17" spans="1:10" ht="34.950000000000003" customHeight="1">
      <c r="A17" s="199" t="s">
        <v>182</v>
      </c>
      <c r="B17" s="200" t="s">
        <v>739</v>
      </c>
      <c r="C17" s="201" t="s">
        <v>181</v>
      </c>
      <c r="D17" s="202" t="s">
        <v>146</v>
      </c>
      <c r="E17" s="84"/>
      <c r="F17" s="203" t="b">
        <v>0</v>
      </c>
      <c r="G17" s="204" t="s">
        <v>90</v>
      </c>
      <c r="H17" s="104"/>
      <c r="I17" s="9"/>
      <c r="J17" s="9"/>
    </row>
    <row r="18" spans="1:10" ht="34.950000000000003" customHeight="1">
      <c r="A18" s="199" t="s">
        <v>253</v>
      </c>
      <c r="B18" s="382" t="s">
        <v>740</v>
      </c>
      <c r="C18" s="383"/>
      <c r="D18" s="384"/>
      <c r="E18" s="181"/>
      <c r="F18" s="205" t="s">
        <v>130</v>
      </c>
      <c r="G18" s="31" t="s">
        <v>131</v>
      </c>
      <c r="H18" s="104"/>
      <c r="I18" s="158" t="str">
        <f>D17&amp;B18</f>
        <v>東京都新宿区西新宿1-2-3</v>
      </c>
      <c r="J18" s="158"/>
    </row>
    <row r="19" spans="1:10" ht="34.950000000000003" customHeight="1">
      <c r="A19" s="199" t="s">
        <v>254</v>
      </c>
      <c r="B19" s="382" t="s">
        <v>752</v>
      </c>
      <c r="C19" s="383"/>
      <c r="D19" s="384"/>
      <c r="E19" s="181"/>
      <c r="F19" s="31"/>
      <c r="G19" s="31"/>
      <c r="H19" s="104"/>
      <c r="I19" s="9"/>
      <c r="J19" s="9"/>
    </row>
    <row r="20" spans="1:10" ht="34.950000000000003" customHeight="1">
      <c r="A20" s="31"/>
      <c r="B20" s="364" t="s">
        <v>180</v>
      </c>
      <c r="C20" s="365"/>
      <c r="D20" s="365"/>
      <c r="E20" s="190"/>
      <c r="F20" s="31"/>
      <c r="G20" s="31"/>
    </row>
    <row r="21" spans="1:10" ht="34.950000000000003" customHeight="1">
      <c r="A21" s="25"/>
      <c r="B21" s="25"/>
      <c r="C21" s="25"/>
    </row>
    <row r="22" spans="1:10" ht="34.950000000000003" customHeight="1">
      <c r="A22" s="26"/>
      <c r="B22" s="26"/>
      <c r="C22" s="26"/>
    </row>
    <row r="23" spans="1:10" ht="34.950000000000003" customHeight="1">
      <c r="A23" s="26"/>
      <c r="B23" s="26"/>
      <c r="C23" s="26"/>
    </row>
    <row r="24" spans="1:10" ht="34.950000000000003" customHeight="1">
      <c r="A24" s="26"/>
      <c r="B24" s="26"/>
      <c r="C24" s="26"/>
    </row>
    <row r="25" spans="1:10" ht="34.950000000000003" customHeight="1">
      <c r="A25" s="26"/>
      <c r="B25" s="26"/>
      <c r="C25" s="26"/>
    </row>
    <row r="26" spans="1:10" ht="34.950000000000003" customHeight="1">
      <c r="A26" s="26"/>
      <c r="B26" s="26"/>
      <c r="C26" s="26"/>
    </row>
    <row r="27" spans="1:10" ht="34.950000000000003" customHeight="1">
      <c r="A27" s="26"/>
      <c r="B27" s="26"/>
      <c r="C27" s="26"/>
    </row>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34.950000000000003" customHeight="1"/>
    <row r="72" ht="34.950000000000003"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row r="100" ht="25.2" customHeight="1"/>
    <row r="101" ht="25.2" customHeight="1"/>
  </sheetData>
  <sheetProtection algorithmName="SHA-512" hashValue="xYlujtEIrXWRsRoZpWXt/tj7Qwi4KsMiEG1XBalWSXFjOjtyXq+KiXRZ+qMvEglEEnVJRRWQIybe3rLVzL0ICw==" saltValue="FxLQjmKjq18sofrxVYtN2Q==" spinCount="100000" sheet="1" objects="1" scenarios="1"/>
  <mergeCells count="11">
    <mergeCell ref="A3:D3"/>
    <mergeCell ref="B12:D12"/>
    <mergeCell ref="B13:D13"/>
    <mergeCell ref="B18:D18"/>
    <mergeCell ref="B19:D19"/>
    <mergeCell ref="B20:D20"/>
    <mergeCell ref="C10:D10"/>
    <mergeCell ref="B6:D6"/>
    <mergeCell ref="B7:D7"/>
    <mergeCell ref="B8:D8"/>
    <mergeCell ref="B9:D9"/>
  </mergeCells>
  <phoneticPr fontId="3" type="Hiragana"/>
  <dataValidations xWindow="544" yWindow="264" count="11">
    <dataValidation allowBlank="1" showInputMessage="1" showErrorMessage="1" promptTitle="書類　郵送先宛名" prompt="担当部署名 および 担当者名をご記入下さい" sqref="B19:E19" xr:uid="{00000000-0002-0000-0000-000000000000}"/>
    <dataValidation allowBlank="1" showInputMessage="1" showErrorMessage="1" promptTitle="書類　郵送先住所" prompt="法人所在地と郵送先が異なる場合のみ入力して下さい_x000a_" sqref="B18:E18" xr:uid="{00000000-0002-0000-0000-000001000000}"/>
    <dataValidation type="list" allowBlank="1" showInputMessage="1" showErrorMessage="1" promptTitle="都道府県" prompt="必ず選択して下さい" sqref="D17:E17" xr:uid="{00000000-0002-0000-0000-000002000000}">
      <formula1>都道府県</formula1>
    </dataValidation>
    <dataValidation allowBlank="1" showInputMessage="1" showErrorMessage="1" promptTitle="郵便番号" prompt="半角入力にてお願いします" sqref="B17" xr:uid="{00000000-0002-0000-0000-000003000000}"/>
    <dataValidation allowBlank="1" showInputMessage="1" showErrorMessage="1" promptTitle="連絡先（直通）" prompt="半角およびハイフン含めて入力して下さい_x000a_例）03-0000-0000" sqref="B16" xr:uid="{00000000-0002-0000-0000-000004000000}"/>
    <dataValidation type="textLength" operator="equal" allowBlank="1" showInputMessage="1" showErrorMessage="1" promptTitle="法人番号" prompt="13桁の法人番号_x000a_をご入力ください" sqref="E8" xr:uid="{00000000-0002-0000-0000-000005000000}">
      <formula1>13</formula1>
    </dataValidation>
    <dataValidation type="list" allowBlank="1" showInputMessage="1" showErrorMessage="1" sqref="B10" xr:uid="{00000000-0002-0000-0000-000006000000}">
      <formula1>都道府県</formula1>
    </dataValidation>
    <dataValidation allowBlank="1" showInputMessage="1" showErrorMessage="1" promptTitle="法人所在地" prompt="都道府県以下から、【半角】数字にて入力お願いいたします。例)〇〇区〇〇1-2-3" sqref="C10:D10" xr:uid="{00000000-0002-0000-0000-000007000000}"/>
    <dataValidation type="textLength" operator="lessThanOrEqual" allowBlank="1" showInputMessage="1" showErrorMessage="1" promptTitle="補助金番号" prompt="交付決定通知に記載されている４桁以下の番号をご記入ください" sqref="B7:D7" xr:uid="{00000000-0002-0000-0000-000008000000}">
      <formula1>4</formula1>
    </dataValidation>
    <dataValidation allowBlank="1" showInputMessage="1" showErrorMessage="1" promptTitle="【法人名】" prompt="スペースを入れず詰めて入力して下さい_x000a_例）学校法人東京都庁大学" sqref="B9:D9" xr:uid="{00000000-0002-0000-0000-000009000000}"/>
    <dataValidation type="textLength" operator="equal" allowBlank="1" showInputMessage="1" showErrorMessage="1" promptTitle="法人番号" prompt="13桁の法人番号をご入力ください" sqref="B8:D8" xr:uid="{00000000-0002-0000-0000-00000A000000}">
      <formula1>13</formula1>
    </dataValidation>
  </dataValidations>
  <pageMargins left="0.70866141732283472" right="0.70866141732283472" top="0.74803149606299213" bottom="0.74803149606299213" header="0.31496062992125984" footer="0.31496062992125984"/>
  <pageSetup paperSize="9" scale="90" fitToWidth="2" fitToHeight="2" orientation="portrait" r:id="rId1"/>
  <colBreaks count="1" manualBreakCount="1">
    <brk id="4" min="2" max="19" man="1"/>
  </colBreaks>
  <drawing r:id="rId2"/>
  <legacyDrawing r:id="rId3"/>
  <mc:AlternateContent xmlns:mc="http://schemas.openxmlformats.org/markup-compatibility/2006">
    <mc:Choice Requires="x14">
      <controls>
        <mc:AlternateContent xmlns:mc="http://schemas.openxmlformats.org/markup-compatibility/2006">
          <mc:Choice Requires="x14">
            <control shapeId="34837" r:id="rId4" name="Check Box 21">
              <controlPr defaultSize="0" autoFill="0" autoLine="0" autoPict="0">
                <anchor moveWithCells="1">
                  <from>
                    <xdr:col>5</xdr:col>
                    <xdr:colOff>236220</xdr:colOff>
                    <xdr:row>5</xdr:row>
                    <xdr:rowOff>121920</xdr:rowOff>
                  </from>
                  <to>
                    <xdr:col>5</xdr:col>
                    <xdr:colOff>594360</xdr:colOff>
                    <xdr:row>5</xdr:row>
                    <xdr:rowOff>373380</xdr:rowOff>
                  </to>
                </anchor>
              </controlPr>
            </control>
          </mc:Choice>
        </mc:AlternateContent>
        <mc:AlternateContent xmlns:mc="http://schemas.openxmlformats.org/markup-compatibility/2006">
          <mc:Choice Requires="x14">
            <control shapeId="34838" r:id="rId5" name="Check Box 22">
              <controlPr defaultSize="0" autoFill="0" autoLine="0" autoPict="0">
                <anchor moveWithCells="1">
                  <from>
                    <xdr:col>5</xdr:col>
                    <xdr:colOff>228600</xdr:colOff>
                    <xdr:row>6</xdr:row>
                    <xdr:rowOff>213360</xdr:rowOff>
                  </from>
                  <to>
                    <xdr:col>5</xdr:col>
                    <xdr:colOff>533400</xdr:colOff>
                    <xdr:row>6</xdr:row>
                    <xdr:rowOff>487680</xdr:rowOff>
                  </to>
                </anchor>
              </controlPr>
            </control>
          </mc:Choice>
        </mc:AlternateContent>
        <mc:AlternateContent xmlns:mc="http://schemas.openxmlformats.org/markup-compatibility/2006">
          <mc:Choice Requires="x14">
            <control shapeId="34839" r:id="rId6" name="Check Box 23">
              <controlPr defaultSize="0" autoFill="0" autoLine="0" autoPict="0">
                <anchor moveWithCells="1">
                  <from>
                    <xdr:col>5</xdr:col>
                    <xdr:colOff>228600</xdr:colOff>
                    <xdr:row>7</xdr:row>
                    <xdr:rowOff>137160</xdr:rowOff>
                  </from>
                  <to>
                    <xdr:col>5</xdr:col>
                    <xdr:colOff>541020</xdr:colOff>
                    <xdr:row>7</xdr:row>
                    <xdr:rowOff>365760</xdr:rowOff>
                  </to>
                </anchor>
              </controlPr>
            </control>
          </mc:Choice>
        </mc:AlternateContent>
        <mc:AlternateContent xmlns:mc="http://schemas.openxmlformats.org/markup-compatibility/2006">
          <mc:Choice Requires="x14">
            <control shapeId="34840" r:id="rId7" name="Check Box 24">
              <controlPr defaultSize="0" autoFill="0" autoLine="0" autoPict="0">
                <anchor moveWithCells="1">
                  <from>
                    <xdr:col>5</xdr:col>
                    <xdr:colOff>220980</xdr:colOff>
                    <xdr:row>9</xdr:row>
                    <xdr:rowOff>83820</xdr:rowOff>
                  </from>
                  <to>
                    <xdr:col>5</xdr:col>
                    <xdr:colOff>525780</xdr:colOff>
                    <xdr:row>9</xdr:row>
                    <xdr:rowOff>335280</xdr:rowOff>
                  </to>
                </anchor>
              </controlPr>
            </control>
          </mc:Choice>
        </mc:AlternateContent>
        <mc:AlternateContent xmlns:mc="http://schemas.openxmlformats.org/markup-compatibility/2006">
          <mc:Choice Requires="x14">
            <control shapeId="34841" r:id="rId8" name="Check Box 25">
              <controlPr defaultSize="0" autoFill="0" autoLine="0" autoPict="0">
                <anchor moveWithCells="1">
                  <from>
                    <xdr:col>5</xdr:col>
                    <xdr:colOff>213360</xdr:colOff>
                    <xdr:row>12</xdr:row>
                    <xdr:rowOff>45720</xdr:rowOff>
                  </from>
                  <to>
                    <xdr:col>5</xdr:col>
                    <xdr:colOff>541020</xdr:colOff>
                    <xdr:row>12</xdr:row>
                    <xdr:rowOff>342900</xdr:rowOff>
                  </to>
                </anchor>
              </controlPr>
            </control>
          </mc:Choice>
        </mc:AlternateContent>
        <mc:AlternateContent xmlns:mc="http://schemas.openxmlformats.org/markup-compatibility/2006">
          <mc:Choice Requires="x14">
            <control shapeId="34842" r:id="rId9" name="Check Box 26">
              <controlPr defaultSize="0" autoFill="0" autoLine="0" autoPict="0">
                <anchor moveWithCells="1">
                  <from>
                    <xdr:col>5</xdr:col>
                    <xdr:colOff>213360</xdr:colOff>
                    <xdr:row>13</xdr:row>
                    <xdr:rowOff>99060</xdr:rowOff>
                  </from>
                  <to>
                    <xdr:col>5</xdr:col>
                    <xdr:colOff>525780</xdr:colOff>
                    <xdr:row>13</xdr:row>
                    <xdr:rowOff>327660</xdr:rowOff>
                  </to>
                </anchor>
              </controlPr>
            </control>
          </mc:Choice>
        </mc:AlternateContent>
        <mc:AlternateContent xmlns:mc="http://schemas.openxmlformats.org/markup-compatibility/2006">
          <mc:Choice Requires="x14">
            <control shapeId="34843" r:id="rId10" name="Check Box 27">
              <controlPr defaultSize="0" autoFill="0" autoLine="0" autoPict="0">
                <anchor moveWithCells="1">
                  <from>
                    <xdr:col>5</xdr:col>
                    <xdr:colOff>213360</xdr:colOff>
                    <xdr:row>14</xdr:row>
                    <xdr:rowOff>45720</xdr:rowOff>
                  </from>
                  <to>
                    <xdr:col>5</xdr:col>
                    <xdr:colOff>556260</xdr:colOff>
                    <xdr:row>14</xdr:row>
                    <xdr:rowOff>312420</xdr:rowOff>
                  </to>
                </anchor>
              </controlPr>
            </control>
          </mc:Choice>
        </mc:AlternateContent>
        <mc:AlternateContent xmlns:mc="http://schemas.openxmlformats.org/markup-compatibility/2006">
          <mc:Choice Requires="x14">
            <control shapeId="34844" r:id="rId11" name="Check Box 28">
              <controlPr defaultSize="0" autoFill="0" autoLine="0" autoPict="0">
                <anchor moveWithCells="1">
                  <from>
                    <xdr:col>5</xdr:col>
                    <xdr:colOff>198120</xdr:colOff>
                    <xdr:row>15</xdr:row>
                    <xdr:rowOff>76200</xdr:rowOff>
                  </from>
                  <to>
                    <xdr:col>5</xdr:col>
                    <xdr:colOff>480060</xdr:colOff>
                    <xdr:row>15</xdr:row>
                    <xdr:rowOff>327660</xdr:rowOff>
                  </to>
                </anchor>
              </controlPr>
            </control>
          </mc:Choice>
        </mc:AlternateContent>
        <mc:AlternateContent xmlns:mc="http://schemas.openxmlformats.org/markup-compatibility/2006">
          <mc:Choice Requires="x14">
            <control shapeId="34845" r:id="rId12" name="Check Box 29">
              <controlPr defaultSize="0" autoFill="0" autoLine="0" autoPict="0">
                <anchor moveWithCells="1">
                  <from>
                    <xdr:col>5</xdr:col>
                    <xdr:colOff>198120</xdr:colOff>
                    <xdr:row>16</xdr:row>
                    <xdr:rowOff>99060</xdr:rowOff>
                  </from>
                  <to>
                    <xdr:col>5</xdr:col>
                    <xdr:colOff>518160</xdr:colOff>
                    <xdr:row>16</xdr:row>
                    <xdr:rowOff>327660</xdr:rowOff>
                  </to>
                </anchor>
              </controlPr>
            </control>
          </mc:Choice>
        </mc:AlternateContent>
        <mc:AlternateContent xmlns:mc="http://schemas.openxmlformats.org/markup-compatibility/2006">
          <mc:Choice Requires="x14">
            <control shapeId="34846" r:id="rId13" name="Check Box 30">
              <controlPr defaultSize="0" autoFill="0" autoLine="0" autoPict="0">
                <anchor moveWithCells="1">
                  <from>
                    <xdr:col>5</xdr:col>
                    <xdr:colOff>220980</xdr:colOff>
                    <xdr:row>8</xdr:row>
                    <xdr:rowOff>137160</xdr:rowOff>
                  </from>
                  <to>
                    <xdr:col>5</xdr:col>
                    <xdr:colOff>480060</xdr:colOff>
                    <xdr:row>8</xdr:row>
                    <xdr:rowOff>373380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N54"/>
  <sheetViews>
    <sheetView showZeros="0" view="pageBreakPreview" zoomScaleNormal="85" zoomScaleSheetLayoutView="100" workbookViewId="0"/>
  </sheetViews>
  <sheetFormatPr defaultColWidth="9" defaultRowHeight="18.899999999999999" customHeight="1"/>
  <cols>
    <col min="1" max="22" width="3.6640625" style="9" customWidth="1"/>
    <col min="23" max="23" width="16.6640625" style="9" customWidth="1"/>
    <col min="24" max="24" width="12.77734375" style="9" customWidth="1"/>
    <col min="25" max="256" width="3.6640625" style="9" customWidth="1"/>
    <col min="257" max="16384" width="9" style="9"/>
  </cols>
  <sheetData>
    <row r="1" spans="1:30" ht="18.899999999999999" customHeight="1">
      <c r="A1" s="40"/>
      <c r="B1" s="41"/>
      <c r="C1" s="41"/>
      <c r="D1" s="41"/>
      <c r="E1" s="41"/>
      <c r="F1" s="41"/>
      <c r="G1" s="41"/>
      <c r="H1" s="41"/>
      <c r="I1" s="41"/>
      <c r="J1" s="41"/>
      <c r="K1" s="41"/>
      <c r="L1" s="41"/>
    </row>
    <row r="2" spans="1:30" ht="18.899999999999999" customHeight="1" thickBot="1">
      <c r="A2" s="31" t="s">
        <v>267</v>
      </c>
      <c r="B2" s="31"/>
      <c r="C2" s="31"/>
      <c r="D2" s="31"/>
      <c r="E2" s="31"/>
      <c r="F2" s="31"/>
      <c r="G2" s="31"/>
      <c r="H2" s="31"/>
      <c r="I2" s="31"/>
      <c r="J2" s="31"/>
      <c r="K2" s="31"/>
      <c r="L2" s="31"/>
      <c r="M2" s="31"/>
      <c r="N2" s="31"/>
      <c r="O2" s="31"/>
      <c r="P2" s="31"/>
      <c r="Q2" s="206"/>
      <c r="R2" s="31"/>
      <c r="S2" s="31"/>
      <c r="T2" s="388"/>
      <c r="U2" s="389"/>
      <c r="V2" s="389"/>
    </row>
    <row r="3" spans="1:30" ht="18.899999999999999" customHeight="1">
      <c r="A3" s="31"/>
      <c r="B3" s="31"/>
      <c r="C3" s="31"/>
      <c r="D3" s="31"/>
      <c r="E3" s="31"/>
      <c r="F3" s="31"/>
      <c r="G3" s="31"/>
      <c r="H3" s="31"/>
      <c r="I3" s="31"/>
      <c r="J3" s="31"/>
      <c r="K3" s="31"/>
      <c r="L3" s="31"/>
      <c r="M3" s="31"/>
      <c r="N3" s="31"/>
      <c r="W3" s="415" t="s">
        <v>741</v>
      </c>
      <c r="X3" s="416"/>
      <c r="Y3" s="224"/>
      <c r="Z3" s="224"/>
      <c r="AA3" s="224"/>
      <c r="AB3" s="224"/>
      <c r="AC3" s="224"/>
      <c r="AD3" s="224"/>
    </row>
    <row r="4" spans="1:30" ht="18.899999999999999" customHeight="1" thickBot="1">
      <c r="A4" s="31"/>
      <c r="B4" s="31"/>
      <c r="C4" s="31"/>
      <c r="D4" s="31"/>
      <c r="E4" s="31"/>
      <c r="F4" s="31"/>
      <c r="G4" s="31"/>
      <c r="H4" s="31"/>
      <c r="I4" s="31"/>
      <c r="J4" s="31"/>
      <c r="K4" s="31"/>
      <c r="L4" s="31"/>
      <c r="M4" s="31"/>
      <c r="N4" s="31"/>
      <c r="W4" s="425">
        <v>45641</v>
      </c>
      <c r="X4" s="426"/>
      <c r="Y4" s="225"/>
      <c r="Z4" s="225"/>
      <c r="AA4" s="225"/>
      <c r="AB4" s="225"/>
      <c r="AC4" s="225"/>
      <c r="AD4" s="225"/>
    </row>
    <row r="5" spans="1:30" ht="15" customHeight="1">
      <c r="A5" s="31"/>
      <c r="B5" s="31"/>
      <c r="C5" s="31"/>
      <c r="D5" s="31"/>
      <c r="E5" s="31"/>
      <c r="F5" s="31"/>
      <c r="G5" s="31"/>
      <c r="H5" s="31"/>
      <c r="I5" s="31"/>
      <c r="J5" s="31"/>
      <c r="K5" s="31"/>
      <c r="L5" s="31"/>
      <c r="M5" s="31"/>
      <c r="N5" s="31"/>
      <c r="O5" s="205"/>
      <c r="P5" s="205"/>
      <c r="Q5" s="205"/>
      <c r="R5" s="205"/>
      <c r="S5" s="205"/>
      <c r="T5" s="205"/>
      <c r="U5" s="205"/>
      <c r="V5" s="205"/>
    </row>
    <row r="6" spans="1:30" ht="18.899999999999999" customHeight="1" thickBot="1">
      <c r="A6" s="31"/>
      <c r="B6" s="390" t="s">
        <v>58</v>
      </c>
      <c r="C6" s="390"/>
      <c r="D6" s="390"/>
      <c r="E6" s="84"/>
      <c r="F6" s="31" t="s">
        <v>59</v>
      </c>
      <c r="G6" s="84"/>
      <c r="H6" s="84"/>
      <c r="I6" s="84"/>
      <c r="J6" s="31"/>
      <c r="K6" s="31"/>
      <c r="L6" s="31"/>
      <c r="M6" s="31"/>
      <c r="N6" s="31"/>
      <c r="O6" s="31"/>
      <c r="P6" s="31"/>
      <c r="Q6" s="31"/>
      <c r="R6" s="31"/>
      <c r="S6" s="31"/>
      <c r="T6" s="31"/>
      <c r="U6" s="31"/>
      <c r="V6" s="31"/>
      <c r="W6" s="7"/>
    </row>
    <row r="7" spans="1:30" ht="18.899999999999999" customHeight="1">
      <c r="A7" s="31"/>
      <c r="B7" s="31"/>
      <c r="C7" s="31"/>
      <c r="D7" s="31"/>
      <c r="E7" s="31"/>
      <c r="F7" s="391" t="s">
        <v>60</v>
      </c>
      <c r="G7" s="391"/>
      <c r="H7" s="392" t="s">
        <v>70</v>
      </c>
      <c r="I7" s="392"/>
      <c r="J7" s="392"/>
      <c r="K7" s="392"/>
      <c r="L7" s="392"/>
      <c r="M7" s="388" t="str">
        <f>IF('変更交付（第７号）'!B8, "", 基本情報入力シート!$B$10)</f>
        <v>東京都</v>
      </c>
      <c r="N7" s="389"/>
      <c r="O7" s="389"/>
      <c r="P7" s="396" t="str">
        <f>IF(法人所在地=0, "", 法人所在地)</f>
        <v>新宿区西新宿1-1-1</v>
      </c>
      <c r="Q7" s="397"/>
      <c r="R7" s="397"/>
      <c r="S7" s="397"/>
      <c r="T7" s="397"/>
      <c r="U7" s="397"/>
      <c r="V7" s="397"/>
      <c r="W7" s="398"/>
      <c r="X7" s="399"/>
    </row>
    <row r="8" spans="1:30" ht="18.899999999999999" customHeight="1" thickBot="1">
      <c r="A8" s="31"/>
      <c r="B8" s="31"/>
      <c r="C8" s="31"/>
      <c r="D8" s="31"/>
      <c r="E8" s="31"/>
      <c r="F8" s="391"/>
      <c r="G8" s="391"/>
      <c r="H8" s="392"/>
      <c r="I8" s="392"/>
      <c r="J8" s="392"/>
      <c r="K8" s="392"/>
      <c r="L8" s="392"/>
      <c r="M8" s="82"/>
      <c r="N8" s="82"/>
      <c r="O8" s="82"/>
      <c r="P8" s="400"/>
      <c r="Q8" s="401"/>
      <c r="R8" s="401"/>
      <c r="S8" s="401"/>
      <c r="T8" s="401"/>
      <c r="U8" s="401"/>
      <c r="V8" s="401"/>
      <c r="W8" s="402"/>
      <c r="X8" s="403"/>
    </row>
    <row r="9" spans="1:30" ht="9" customHeight="1" thickBot="1">
      <c r="A9" s="31"/>
      <c r="B9" s="31"/>
      <c r="C9" s="31"/>
      <c r="D9" s="31"/>
      <c r="E9" s="31"/>
      <c r="F9" s="391"/>
      <c r="G9" s="391"/>
      <c r="H9" s="82"/>
      <c r="I9" s="82"/>
      <c r="J9" s="82"/>
      <c r="K9" s="82"/>
      <c r="L9" s="82"/>
      <c r="M9" s="82"/>
      <c r="N9" s="82"/>
      <c r="O9" s="82"/>
      <c r="P9" s="221"/>
      <c r="Q9" s="221"/>
      <c r="R9" s="221"/>
      <c r="S9" s="221"/>
      <c r="T9" s="221"/>
      <c r="U9" s="221"/>
      <c r="V9" s="221"/>
      <c r="W9" s="208"/>
      <c r="X9" s="208"/>
    </row>
    <row r="10" spans="1:30" ht="18.899999999999999" customHeight="1">
      <c r="A10" s="31"/>
      <c r="B10" s="31"/>
      <c r="C10" s="31"/>
      <c r="D10" s="31"/>
      <c r="E10" s="31"/>
      <c r="F10" s="391"/>
      <c r="G10" s="391"/>
      <c r="H10" s="31" t="s">
        <v>71</v>
      </c>
      <c r="I10" s="31"/>
      <c r="J10" s="31"/>
      <c r="K10" s="31"/>
      <c r="L10" s="31"/>
      <c r="M10" s="404" t="str">
        <f>IF(法人名=0, "", 法人名)</f>
        <v>学校法人東京都庁大学</v>
      </c>
      <c r="N10" s="405"/>
      <c r="O10" s="405"/>
      <c r="P10" s="405"/>
      <c r="Q10" s="405"/>
      <c r="R10" s="405"/>
      <c r="S10" s="405"/>
      <c r="T10" s="405"/>
      <c r="U10" s="405"/>
      <c r="V10" s="406"/>
      <c r="W10" s="406"/>
      <c r="X10" s="407"/>
    </row>
    <row r="11" spans="1:30" ht="18.899999999999999" customHeight="1" thickBot="1">
      <c r="A11" s="31"/>
      <c r="B11" s="31"/>
      <c r="C11" s="31"/>
      <c r="D11" s="31"/>
      <c r="E11" s="31"/>
      <c r="F11" s="391"/>
      <c r="G11" s="391"/>
      <c r="H11" s="31"/>
      <c r="I11" s="31"/>
      <c r="J11" s="31"/>
      <c r="K11" s="31"/>
      <c r="L11" s="31"/>
      <c r="M11" s="408"/>
      <c r="N11" s="409"/>
      <c r="O11" s="409"/>
      <c r="P11" s="409"/>
      <c r="Q11" s="409"/>
      <c r="R11" s="409"/>
      <c r="S11" s="409"/>
      <c r="T11" s="409"/>
      <c r="U11" s="409"/>
      <c r="V11" s="409"/>
      <c r="W11" s="409"/>
      <c r="X11" s="410"/>
    </row>
    <row r="12" spans="1:30" ht="9" customHeight="1" thickBot="1">
      <c r="A12" s="31"/>
      <c r="B12" s="31"/>
      <c r="C12" s="31"/>
      <c r="D12" s="31"/>
      <c r="E12" s="31"/>
      <c r="F12" s="391"/>
      <c r="G12" s="391"/>
      <c r="H12" s="31"/>
      <c r="I12" s="31"/>
      <c r="J12" s="31"/>
      <c r="K12" s="31"/>
      <c r="L12" s="31"/>
      <c r="M12" s="222"/>
      <c r="N12" s="222"/>
      <c r="O12" s="222"/>
      <c r="P12" s="222"/>
      <c r="Q12" s="222"/>
      <c r="R12" s="222"/>
      <c r="S12" s="222"/>
      <c r="T12" s="222"/>
      <c r="U12" s="222"/>
      <c r="V12" s="222"/>
      <c r="W12" s="222"/>
      <c r="X12" s="222"/>
    </row>
    <row r="13" spans="1:30" ht="39" customHeight="1" thickBot="1">
      <c r="A13" s="31"/>
      <c r="B13" s="31"/>
      <c r="C13" s="31"/>
      <c r="D13" s="31"/>
      <c r="E13" s="31"/>
      <c r="F13" s="391"/>
      <c r="G13" s="391"/>
      <c r="H13" s="42" t="s">
        <v>72</v>
      </c>
      <c r="I13" s="31"/>
      <c r="J13" s="31"/>
      <c r="K13" s="31"/>
      <c r="L13" s="31"/>
      <c r="M13" s="393" t="str">
        <f>IF(代表者職=0, "", 代表者職)</f>
        <v>理事長</v>
      </c>
      <c r="N13" s="394"/>
      <c r="O13" s="395"/>
      <c r="P13" s="234"/>
      <c r="Q13" s="411" t="str">
        <f>IF(代表者名=0, "", 代表者名)</f>
        <v>東京　太郎</v>
      </c>
      <c r="R13" s="412"/>
      <c r="S13" s="412"/>
      <c r="T13" s="412"/>
      <c r="U13" s="412"/>
      <c r="V13" s="413"/>
      <c r="W13" s="414"/>
      <c r="X13" s="223" t="s">
        <v>84</v>
      </c>
    </row>
    <row r="14" spans="1:30" ht="13.8" customHeight="1">
      <c r="A14" s="31"/>
      <c r="B14" s="31"/>
      <c r="C14" s="31"/>
      <c r="D14" s="31"/>
      <c r="E14" s="31"/>
      <c r="F14" s="31"/>
      <c r="G14" s="31"/>
      <c r="H14" s="31"/>
      <c r="I14" s="31"/>
      <c r="J14" s="31"/>
      <c r="K14" s="31"/>
      <c r="L14" s="31"/>
      <c r="M14" s="31"/>
      <c r="N14" s="31"/>
      <c r="O14" s="31"/>
      <c r="P14" s="31"/>
      <c r="Q14" s="31"/>
      <c r="R14" s="31"/>
      <c r="S14" s="31"/>
      <c r="T14" s="31"/>
      <c r="U14" s="31"/>
      <c r="V14" s="31"/>
    </row>
    <row r="15" spans="1:30" ht="18.899999999999999" customHeight="1">
      <c r="A15" s="417" t="s">
        <v>266</v>
      </c>
      <c r="B15" s="417"/>
      <c r="C15" s="417"/>
      <c r="D15" s="417"/>
      <c r="E15" s="417"/>
      <c r="F15" s="417"/>
      <c r="G15" s="417"/>
      <c r="H15" s="417"/>
      <c r="I15" s="417"/>
      <c r="J15" s="417"/>
      <c r="K15" s="417"/>
      <c r="L15" s="417"/>
      <c r="M15" s="417"/>
      <c r="N15" s="417"/>
      <c r="O15" s="417"/>
      <c r="P15" s="417"/>
      <c r="Q15" s="417"/>
      <c r="R15" s="417"/>
      <c r="S15" s="417"/>
      <c r="T15" s="417"/>
      <c r="U15" s="417"/>
      <c r="V15" s="417"/>
      <c r="W15" s="8"/>
      <c r="X15" s="8"/>
    </row>
    <row r="16" spans="1:30" ht="18.899999999999999" customHeight="1">
      <c r="A16" s="31"/>
      <c r="B16" s="31"/>
      <c r="C16" s="31"/>
      <c r="D16" s="31"/>
      <c r="E16" s="31"/>
      <c r="F16" s="31"/>
      <c r="G16" s="31"/>
      <c r="H16" s="31"/>
      <c r="I16" s="31"/>
      <c r="J16" s="31"/>
      <c r="K16" s="31"/>
      <c r="L16" s="31"/>
      <c r="M16" s="31"/>
      <c r="N16" s="31"/>
      <c r="O16" s="31"/>
      <c r="P16" s="31"/>
      <c r="Q16" s="31"/>
      <c r="R16" s="31"/>
      <c r="S16" s="31"/>
      <c r="T16" s="31"/>
      <c r="U16" s="31"/>
      <c r="V16" s="31"/>
    </row>
    <row r="17" spans="1:40" ht="18.899999999999999" customHeight="1">
      <c r="A17" s="31"/>
      <c r="B17" s="186" t="s">
        <v>270</v>
      </c>
      <c r="C17" s="43"/>
      <c r="D17" s="43"/>
      <c r="E17" s="31"/>
      <c r="F17" s="31"/>
      <c r="G17" s="31"/>
      <c r="H17" s="31"/>
      <c r="I17" s="31"/>
      <c r="J17" s="31"/>
      <c r="K17" s="31"/>
      <c r="L17" s="31"/>
      <c r="M17" s="31"/>
      <c r="N17" s="31"/>
      <c r="O17" s="31"/>
      <c r="P17" s="31"/>
      <c r="Q17" s="31"/>
      <c r="R17" s="31"/>
      <c r="S17" s="31"/>
      <c r="T17" s="31"/>
      <c r="U17" s="31"/>
      <c r="V17" s="31"/>
      <c r="W17" s="7"/>
      <c r="X17" s="20"/>
    </row>
    <row r="18" spans="1:40" ht="18.899999999999999" customHeight="1">
      <c r="A18" s="46"/>
      <c r="B18" s="44" t="s">
        <v>268</v>
      </c>
      <c r="C18" s="45"/>
      <c r="D18" s="45"/>
      <c r="E18" s="46"/>
      <c r="F18" s="46"/>
      <c r="G18" s="46"/>
      <c r="H18" s="46"/>
      <c r="I18" s="46"/>
      <c r="J18" s="46"/>
      <c r="K18" s="46"/>
      <c r="L18" s="46"/>
      <c r="M18" s="46"/>
      <c r="N18" s="46"/>
      <c r="O18" s="46"/>
      <c r="P18" s="46"/>
      <c r="Q18" s="46"/>
      <c r="R18" s="46"/>
      <c r="S18" s="46"/>
      <c r="T18" s="46"/>
      <c r="U18" s="46"/>
      <c r="V18" s="46"/>
      <c r="W18" s="7"/>
      <c r="X18" s="20"/>
    </row>
    <row r="19" spans="1:40" ht="18.899999999999999" customHeight="1">
      <c r="A19" s="46"/>
      <c r="B19" s="46" t="s">
        <v>269</v>
      </c>
      <c r="C19" s="46"/>
      <c r="D19" s="46"/>
      <c r="E19" s="46"/>
      <c r="F19" s="46"/>
      <c r="G19" s="46"/>
      <c r="H19" s="46"/>
      <c r="I19" s="46"/>
      <c r="J19" s="46"/>
      <c r="K19" s="46"/>
      <c r="L19" s="46"/>
      <c r="M19" s="46"/>
      <c r="N19" s="46"/>
      <c r="O19" s="46"/>
      <c r="P19" s="46"/>
      <c r="Q19" s="46"/>
      <c r="R19" s="46"/>
      <c r="S19" s="46"/>
      <c r="T19" s="46"/>
      <c r="U19" s="46"/>
      <c r="V19" s="46"/>
      <c r="W19" s="19"/>
    </row>
    <row r="20" spans="1:40" ht="28.2" customHeight="1">
      <c r="A20" s="439" t="s">
        <v>764</v>
      </c>
      <c r="B20" s="439"/>
      <c r="C20" s="439"/>
      <c r="D20" s="439"/>
      <c r="E20" s="439"/>
      <c r="F20" s="439"/>
      <c r="G20" s="439"/>
      <c r="H20" s="439"/>
      <c r="I20" s="439"/>
      <c r="J20" s="439"/>
      <c r="K20" s="439"/>
      <c r="L20" s="439"/>
      <c r="M20" s="439"/>
      <c r="N20" s="439"/>
      <c r="O20" s="439"/>
      <c r="P20" s="439"/>
      <c r="Q20" s="439"/>
      <c r="R20" s="439"/>
      <c r="S20" s="439"/>
      <c r="T20" s="439"/>
      <c r="U20" s="439"/>
      <c r="V20" s="439"/>
      <c r="W20" s="440"/>
      <c r="X20" s="440"/>
    </row>
    <row r="21" spans="1:40" ht="30.6" customHeight="1" thickBot="1">
      <c r="A21" s="46">
        <v>1</v>
      </c>
      <c r="B21" s="46" t="s">
        <v>275</v>
      </c>
      <c r="C21" s="46"/>
      <c r="D21" s="46"/>
      <c r="E21" s="46"/>
      <c r="F21" s="46"/>
      <c r="G21" s="46"/>
      <c r="H21" s="46"/>
      <c r="I21" s="46"/>
      <c r="J21" s="46"/>
      <c r="K21" s="46"/>
      <c r="L21" s="138" t="s">
        <v>73</v>
      </c>
      <c r="M21" s="418">
        <f>都補助所要額</f>
        <v>169678</v>
      </c>
      <c r="N21" s="418"/>
      <c r="O21" s="418"/>
      <c r="P21" s="418"/>
      <c r="Q21" s="418"/>
      <c r="R21" s="418"/>
      <c r="S21" s="418"/>
      <c r="T21" s="139" t="s">
        <v>0</v>
      </c>
      <c r="U21" s="47"/>
      <c r="V21" s="31"/>
      <c r="W21" s="47"/>
      <c r="X21" s="47"/>
      <c r="Y21" s="46"/>
      <c r="Z21" s="46"/>
      <c r="AA21" s="46"/>
      <c r="AB21" s="34"/>
      <c r="AC21" s="35"/>
      <c r="AD21" s="35"/>
      <c r="AE21" s="35"/>
      <c r="AF21" s="35"/>
      <c r="AG21" s="35"/>
      <c r="AH21" s="35"/>
      <c r="AI21" s="35"/>
      <c r="AJ21" s="35"/>
      <c r="AK21" s="35"/>
      <c r="AL21" s="35"/>
      <c r="AM21" s="35"/>
      <c r="AN21" s="35"/>
    </row>
    <row r="22" spans="1:40" ht="30.6" customHeight="1" thickBot="1">
      <c r="A22" s="46"/>
      <c r="B22" s="46" t="s">
        <v>271</v>
      </c>
      <c r="C22" s="46"/>
      <c r="D22" s="46"/>
      <c r="E22" s="46"/>
      <c r="F22" s="46"/>
      <c r="G22" s="46"/>
      <c r="H22" s="46"/>
      <c r="I22" s="46"/>
      <c r="J22" s="46"/>
      <c r="K22" s="46"/>
      <c r="L22" s="140" t="s">
        <v>273</v>
      </c>
      <c r="M22" s="420">
        <v>150000</v>
      </c>
      <c r="N22" s="421"/>
      <c r="O22" s="421"/>
      <c r="P22" s="421"/>
      <c r="Q22" s="421"/>
      <c r="R22" s="421"/>
      <c r="S22" s="422"/>
      <c r="T22" s="141" t="s">
        <v>0</v>
      </c>
      <c r="U22" s="47"/>
      <c r="V22" s="31"/>
      <c r="W22" s="47"/>
      <c r="X22" s="47"/>
      <c r="Y22" s="46"/>
      <c r="Z22" s="46"/>
      <c r="AA22" s="46"/>
      <c r="AB22" s="34"/>
      <c r="AC22" s="35"/>
      <c r="AD22" s="35"/>
      <c r="AE22" s="35"/>
      <c r="AF22" s="35"/>
      <c r="AG22" s="35"/>
      <c r="AH22" s="35"/>
      <c r="AI22" s="35"/>
      <c r="AJ22" s="35"/>
      <c r="AK22" s="35"/>
      <c r="AL22" s="35"/>
      <c r="AM22" s="35"/>
      <c r="AN22" s="35"/>
    </row>
    <row r="23" spans="1:40" ht="30.6" customHeight="1">
      <c r="A23" s="46"/>
      <c r="B23" s="46" t="s">
        <v>272</v>
      </c>
      <c r="C23" s="46"/>
      <c r="D23" s="46"/>
      <c r="E23" s="46"/>
      <c r="F23" s="46"/>
      <c r="G23" s="46"/>
      <c r="H23" s="46"/>
      <c r="I23" s="46"/>
      <c r="J23" s="46"/>
      <c r="K23" s="46"/>
      <c r="L23" s="140" t="s">
        <v>273</v>
      </c>
      <c r="M23" s="423">
        <f>M21-M22</f>
        <v>19678</v>
      </c>
      <c r="N23" s="424"/>
      <c r="O23" s="424"/>
      <c r="P23" s="424"/>
      <c r="Q23" s="424"/>
      <c r="R23" s="424"/>
      <c r="S23" s="424"/>
      <c r="T23" s="141" t="s">
        <v>0</v>
      </c>
      <c r="U23" s="47"/>
      <c r="V23" s="31"/>
      <c r="W23" s="47"/>
      <c r="X23" s="47"/>
      <c r="Y23" s="46"/>
      <c r="Z23" s="46"/>
      <c r="AA23" s="46"/>
      <c r="AB23" s="34"/>
      <c r="AC23" s="35"/>
      <c r="AD23" s="35"/>
      <c r="AE23" s="35"/>
      <c r="AF23" s="35"/>
      <c r="AG23" s="35"/>
      <c r="AH23" s="35"/>
      <c r="AI23" s="35"/>
      <c r="AJ23" s="35"/>
      <c r="AK23" s="35"/>
      <c r="AL23" s="35"/>
      <c r="AM23" s="35"/>
      <c r="AN23" s="35"/>
    </row>
    <row r="24" spans="1:40" ht="13.2" customHeight="1">
      <c r="A24" s="46"/>
      <c r="B24" s="46"/>
      <c r="C24" s="46"/>
      <c r="D24" s="46"/>
      <c r="E24" s="46"/>
      <c r="F24" s="46"/>
      <c r="G24" s="46"/>
      <c r="H24" s="46"/>
      <c r="I24" s="46"/>
      <c r="J24" s="46"/>
      <c r="K24" s="46"/>
      <c r="L24" s="46"/>
      <c r="M24" s="46"/>
      <c r="N24" s="46"/>
      <c r="O24" s="46"/>
      <c r="P24" s="46"/>
      <c r="Q24" s="46"/>
      <c r="R24" s="46"/>
      <c r="S24" s="46"/>
      <c r="T24" s="46"/>
      <c r="U24" s="46"/>
      <c r="V24" s="46"/>
      <c r="W24" s="35"/>
      <c r="X24" s="35"/>
      <c r="Y24" s="35"/>
      <c r="Z24" s="35"/>
      <c r="AA24" s="35"/>
      <c r="AB24" s="35"/>
      <c r="AC24" s="35"/>
      <c r="AD24" s="35"/>
      <c r="AE24" s="35"/>
      <c r="AF24" s="35"/>
      <c r="AG24" s="35"/>
      <c r="AH24" s="35"/>
      <c r="AI24" s="35"/>
    </row>
    <row r="25" spans="1:40" ht="18.899999999999999" customHeight="1">
      <c r="A25" s="31">
        <v>2</v>
      </c>
      <c r="B25" s="31" t="s">
        <v>276</v>
      </c>
      <c r="C25" s="31"/>
      <c r="D25" s="31"/>
      <c r="E25" s="31"/>
      <c r="F25" s="419" t="s">
        <v>115</v>
      </c>
      <c r="G25" s="419"/>
      <c r="H25" s="419"/>
      <c r="I25" s="419"/>
      <c r="J25" s="419"/>
      <c r="K25" s="419"/>
      <c r="L25" s="419"/>
      <c r="M25" s="419"/>
      <c r="N25" s="419"/>
      <c r="O25" s="419"/>
      <c r="P25" s="419"/>
      <c r="Q25" s="419"/>
      <c r="R25" s="419"/>
      <c r="S25" s="419"/>
      <c r="T25" s="419"/>
      <c r="U25" s="419"/>
      <c r="V25" s="419"/>
      <c r="W25" s="7"/>
      <c r="X25" s="23"/>
    </row>
    <row r="26" spans="1:40" ht="18.899999999999999" customHeight="1">
      <c r="A26" s="31"/>
      <c r="B26" s="31"/>
      <c r="C26" s="31"/>
      <c r="D26" s="31"/>
      <c r="E26" s="207"/>
      <c r="F26" s="419"/>
      <c r="G26" s="419"/>
      <c r="H26" s="419"/>
      <c r="I26" s="419"/>
      <c r="J26" s="419"/>
      <c r="K26" s="419"/>
      <c r="L26" s="419"/>
      <c r="M26" s="419"/>
      <c r="N26" s="419"/>
      <c r="O26" s="419"/>
      <c r="P26" s="419"/>
      <c r="Q26" s="419"/>
      <c r="R26" s="419"/>
      <c r="S26" s="419"/>
      <c r="T26" s="419"/>
      <c r="U26" s="419"/>
      <c r="V26" s="419"/>
      <c r="W26" s="23"/>
      <c r="X26" s="23"/>
    </row>
    <row r="27" spans="1:40" ht="12.6" customHeight="1" thickBot="1">
      <c r="A27" s="31"/>
      <c r="B27" s="31"/>
      <c r="C27" s="31"/>
      <c r="D27" s="31"/>
      <c r="E27" s="207"/>
      <c r="F27" s="207"/>
      <c r="G27" s="207"/>
      <c r="H27" s="207"/>
      <c r="I27" s="207"/>
      <c r="J27" s="207"/>
      <c r="K27" s="207"/>
      <c r="L27" s="207"/>
      <c r="M27" s="207"/>
      <c r="N27" s="207"/>
      <c r="O27" s="207"/>
      <c r="P27" s="207"/>
      <c r="Q27" s="207"/>
      <c r="R27" s="207"/>
      <c r="S27" s="207"/>
      <c r="T27" s="207"/>
      <c r="U27" s="207"/>
      <c r="V27" s="207"/>
      <c r="W27" s="23"/>
      <c r="X27" s="23"/>
    </row>
    <row r="28" spans="1:40" ht="18.899999999999999" customHeight="1">
      <c r="A28" s="31">
        <v>3</v>
      </c>
      <c r="B28" s="31" t="s">
        <v>277</v>
      </c>
      <c r="C28" s="31"/>
      <c r="D28" s="31"/>
      <c r="E28" s="207"/>
      <c r="F28" s="427" t="s">
        <v>754</v>
      </c>
      <c r="G28" s="428"/>
      <c r="H28" s="428"/>
      <c r="I28" s="428"/>
      <c r="J28" s="428"/>
      <c r="K28" s="428"/>
      <c r="L28" s="428"/>
      <c r="M28" s="428"/>
      <c r="N28" s="428"/>
      <c r="O28" s="428"/>
      <c r="P28" s="428"/>
      <c r="Q28" s="428"/>
      <c r="R28" s="428"/>
      <c r="S28" s="428"/>
      <c r="T28" s="428"/>
      <c r="U28" s="428"/>
      <c r="V28" s="429"/>
      <c r="W28" s="429"/>
      <c r="X28" s="430"/>
    </row>
    <row r="29" spans="1:40" ht="18.899999999999999" customHeight="1">
      <c r="A29" s="31"/>
      <c r="B29" s="31"/>
      <c r="C29" s="31"/>
      <c r="D29" s="31"/>
      <c r="E29" s="207"/>
      <c r="F29" s="431"/>
      <c r="G29" s="432"/>
      <c r="H29" s="432"/>
      <c r="I29" s="432"/>
      <c r="J29" s="432"/>
      <c r="K29" s="432"/>
      <c r="L29" s="432"/>
      <c r="M29" s="432"/>
      <c r="N29" s="432"/>
      <c r="O29" s="432"/>
      <c r="P29" s="432"/>
      <c r="Q29" s="432"/>
      <c r="R29" s="432"/>
      <c r="S29" s="432"/>
      <c r="T29" s="432"/>
      <c r="U29" s="432"/>
      <c r="V29" s="433"/>
      <c r="W29" s="433"/>
      <c r="X29" s="434"/>
    </row>
    <row r="30" spans="1:40" ht="18.600000000000001" customHeight="1" thickBot="1">
      <c r="A30" s="46"/>
      <c r="B30" s="46"/>
      <c r="C30" s="46"/>
      <c r="D30" s="46"/>
      <c r="E30" s="46"/>
      <c r="F30" s="435"/>
      <c r="G30" s="436"/>
      <c r="H30" s="436"/>
      <c r="I30" s="436"/>
      <c r="J30" s="436"/>
      <c r="K30" s="436"/>
      <c r="L30" s="436"/>
      <c r="M30" s="436"/>
      <c r="N30" s="436"/>
      <c r="O30" s="436"/>
      <c r="P30" s="436"/>
      <c r="Q30" s="436"/>
      <c r="R30" s="436"/>
      <c r="S30" s="436"/>
      <c r="T30" s="436"/>
      <c r="U30" s="436"/>
      <c r="V30" s="437"/>
      <c r="W30" s="437"/>
      <c r="X30" s="438"/>
    </row>
    <row r="31" spans="1:40" ht="15" customHeight="1">
      <c r="A31" s="46"/>
      <c r="B31" s="46"/>
      <c r="C31" s="46"/>
      <c r="D31" s="46"/>
      <c r="E31" s="46"/>
      <c r="F31" s="208"/>
      <c r="G31" s="208"/>
      <c r="H31" s="208"/>
      <c r="I31" s="208"/>
      <c r="J31" s="208"/>
      <c r="K31" s="208"/>
      <c r="L31" s="208"/>
      <c r="M31" s="208"/>
      <c r="N31" s="208"/>
      <c r="O31" s="208"/>
      <c r="P31" s="208"/>
      <c r="Q31" s="208"/>
      <c r="R31" s="208"/>
      <c r="S31" s="208"/>
      <c r="T31" s="208"/>
      <c r="U31" s="208"/>
      <c r="V31" s="208"/>
    </row>
    <row r="32" spans="1:40" ht="18.899999999999999" customHeight="1">
      <c r="A32" s="31">
        <v>4</v>
      </c>
      <c r="B32" s="31" t="s">
        <v>274</v>
      </c>
      <c r="C32" s="31"/>
      <c r="D32" s="31"/>
      <c r="E32" s="31"/>
      <c r="F32" s="31" t="s">
        <v>75</v>
      </c>
      <c r="G32" s="31"/>
      <c r="H32" s="31"/>
      <c r="I32" s="31"/>
      <c r="J32" s="31"/>
      <c r="K32" s="31"/>
      <c r="L32" s="31"/>
      <c r="M32" s="31"/>
      <c r="N32" s="31"/>
      <c r="O32" s="31"/>
      <c r="P32" s="31"/>
      <c r="Q32" s="31"/>
      <c r="R32" s="31"/>
      <c r="S32" s="31"/>
      <c r="T32" s="31"/>
      <c r="U32" s="31"/>
      <c r="V32" s="31"/>
    </row>
    <row r="33" spans="1:24" ht="9" customHeight="1">
      <c r="A33" s="31"/>
      <c r="B33" s="31"/>
      <c r="C33" s="31"/>
      <c r="D33" s="31"/>
      <c r="E33" s="31"/>
      <c r="F33" s="31"/>
      <c r="G33" s="31"/>
      <c r="H33" s="31"/>
      <c r="I33" s="31"/>
      <c r="J33" s="31"/>
      <c r="K33" s="31"/>
      <c r="L33" s="31"/>
      <c r="M33" s="31"/>
      <c r="N33" s="31"/>
      <c r="O33" s="31"/>
      <c r="P33" s="31"/>
      <c r="Q33" s="31"/>
      <c r="R33" s="31"/>
      <c r="S33" s="31"/>
      <c r="T33" s="31"/>
      <c r="U33" s="31"/>
      <c r="V33" s="31"/>
    </row>
    <row r="34" spans="1:24" ht="18.899999999999999" customHeight="1">
      <c r="A34" s="31">
        <v>5</v>
      </c>
      <c r="B34" s="31" t="s">
        <v>278</v>
      </c>
      <c r="C34" s="31"/>
      <c r="D34" s="31"/>
      <c r="E34" s="31"/>
      <c r="F34" s="31" t="s">
        <v>279</v>
      </c>
      <c r="G34" s="31"/>
      <c r="H34" s="31"/>
      <c r="I34" s="31"/>
      <c r="J34" s="31"/>
      <c r="K34" s="31"/>
      <c r="L34" s="31"/>
      <c r="M34" s="31"/>
      <c r="N34" s="31"/>
      <c r="O34" s="31"/>
      <c r="P34" s="31"/>
      <c r="Q34" s="31"/>
      <c r="R34" s="31"/>
      <c r="S34" s="31"/>
      <c r="T34" s="31"/>
      <c r="U34" s="31"/>
      <c r="V34" s="31"/>
    </row>
    <row r="35" spans="1:24" ht="9" customHeight="1">
      <c r="A35" s="31"/>
      <c r="B35" s="31"/>
      <c r="C35" s="31"/>
      <c r="D35" s="31"/>
      <c r="E35" s="31"/>
      <c r="F35" s="31"/>
      <c r="G35" s="31"/>
      <c r="H35" s="31"/>
      <c r="I35" s="31"/>
      <c r="J35" s="31"/>
      <c r="K35" s="31"/>
      <c r="L35" s="31"/>
      <c r="M35" s="31"/>
      <c r="N35" s="31"/>
      <c r="O35" s="31"/>
      <c r="P35" s="31"/>
      <c r="Q35" s="31"/>
      <c r="R35" s="31"/>
      <c r="S35" s="31"/>
      <c r="T35" s="31"/>
      <c r="U35" s="31"/>
      <c r="V35" s="31"/>
      <c r="W35" s="7"/>
    </row>
    <row r="36" spans="1:24" ht="18.899999999999999" customHeight="1">
      <c r="A36" s="31">
        <v>6</v>
      </c>
      <c r="B36" s="31" t="s">
        <v>280</v>
      </c>
      <c r="C36" s="31"/>
      <c r="D36" s="31"/>
      <c r="E36" s="31"/>
      <c r="F36" s="31" t="s">
        <v>114</v>
      </c>
      <c r="G36" s="31"/>
      <c r="H36" s="31"/>
      <c r="I36" s="31"/>
      <c r="J36" s="31"/>
      <c r="K36" s="31"/>
      <c r="L36" s="31"/>
      <c r="M36" s="31"/>
      <c r="N36" s="31"/>
      <c r="O36" s="31"/>
      <c r="P36" s="31"/>
      <c r="Q36" s="31"/>
      <c r="R36" s="31"/>
      <c r="S36" s="31"/>
      <c r="T36" s="31"/>
      <c r="U36" s="31"/>
      <c r="V36" s="31"/>
    </row>
    <row r="37" spans="1:24" ht="9" customHeight="1">
      <c r="A37" s="46"/>
      <c r="B37" s="46"/>
      <c r="C37" s="46"/>
      <c r="D37" s="46"/>
      <c r="E37" s="46"/>
      <c r="F37" s="46"/>
      <c r="G37" s="46"/>
      <c r="H37" s="46"/>
      <c r="I37" s="46"/>
      <c r="J37" s="46"/>
      <c r="K37" s="46"/>
      <c r="L37" s="46"/>
      <c r="M37" s="46"/>
      <c r="N37" s="46"/>
      <c r="O37" s="46"/>
      <c r="P37" s="46"/>
      <c r="Q37" s="46"/>
      <c r="R37" s="46"/>
      <c r="S37" s="46"/>
      <c r="T37" s="46"/>
      <c r="U37" s="46"/>
      <c r="V37" s="46"/>
    </row>
    <row r="38" spans="1:24" ht="18.899999999999999" customHeight="1">
      <c r="A38" s="82" t="s">
        <v>765</v>
      </c>
      <c r="B38" s="31" t="s">
        <v>766</v>
      </c>
      <c r="C38" s="31"/>
      <c r="D38" s="31"/>
      <c r="E38" s="31"/>
      <c r="F38" s="31"/>
      <c r="G38" s="31"/>
      <c r="H38" s="31"/>
      <c r="I38" s="31"/>
      <c r="J38" s="31"/>
      <c r="K38" s="31"/>
      <c r="L38" s="31"/>
      <c r="M38" s="31"/>
      <c r="N38" s="31"/>
      <c r="O38" s="31"/>
      <c r="P38" s="31"/>
      <c r="Q38" s="31"/>
      <c r="R38" s="31"/>
      <c r="S38" s="31"/>
      <c r="T38" s="31"/>
      <c r="U38" s="31"/>
      <c r="V38" s="31"/>
    </row>
    <row r="39" spans="1:24" ht="18.899999999999999" customHeight="1" thickBot="1">
      <c r="A39" s="31"/>
      <c r="B39" s="31"/>
      <c r="C39" s="31"/>
      <c r="D39" s="31"/>
      <c r="E39" s="31"/>
      <c r="F39" s="31"/>
      <c r="G39" s="31"/>
      <c r="H39" s="31"/>
      <c r="I39" s="31"/>
      <c r="J39" s="31"/>
      <c r="K39" s="31"/>
      <c r="L39" s="31"/>
      <c r="M39" s="31"/>
      <c r="N39" s="31"/>
      <c r="O39" s="31"/>
      <c r="P39" s="31"/>
      <c r="Q39" s="31"/>
      <c r="R39" s="31"/>
      <c r="S39" s="31"/>
      <c r="T39" s="31"/>
      <c r="U39" s="31"/>
      <c r="V39" s="31"/>
    </row>
    <row r="40" spans="1:24" ht="17.399999999999999" customHeight="1">
      <c r="A40" s="209"/>
      <c r="B40" s="210"/>
      <c r="C40" s="211"/>
      <c r="D40" s="211"/>
      <c r="E40" s="241" ph="1"/>
      <c r="F40" s="228" t="s" ph="1">
        <v>731</v>
      </c>
      <c r="G40" s="228" ph="1"/>
      <c r="H40" s="447" t="str">
        <f>PHONETIC(基本情報入力シート!$B$15)</f>
        <v>とうきょう　はなこ</v>
      </c>
      <c r="I40" s="448"/>
      <c r="J40" s="448"/>
      <c r="K40" s="448"/>
      <c r="L40" s="448"/>
      <c r="M40" s="448"/>
      <c r="N40" s="235"/>
      <c r="O40" s="235"/>
      <c r="P40" s="235"/>
      <c r="Q40" s="235"/>
      <c r="R40" s="235"/>
      <c r="S40" s="235"/>
      <c r="T40" s="235"/>
      <c r="U40" s="235"/>
      <c r="V40" s="235"/>
      <c r="W40" s="236"/>
      <c r="X40" s="237"/>
    </row>
    <row r="41" spans="1:24" ht="22.8" customHeight="1">
      <c r="A41" s="212" t="s">
        <v>726</v>
      </c>
      <c r="B41" s="215"/>
      <c r="C41" s="215"/>
      <c r="D41" s="215"/>
      <c r="E41" s="215"/>
      <c r="F41" s="229" t="s">
        <v>732</v>
      </c>
      <c r="G41" s="229"/>
      <c r="H41" s="449" t="str">
        <f>基本情報入力シート!B15</f>
        <v>東京　花子</v>
      </c>
      <c r="I41" s="449"/>
      <c r="J41" s="449"/>
      <c r="K41" s="449"/>
      <c r="L41" s="449"/>
      <c r="M41" s="449"/>
      <c r="N41" s="82" t="s">
        <v>718</v>
      </c>
      <c r="O41" s="82"/>
      <c r="P41" s="82"/>
      <c r="Q41" s="82"/>
      <c r="R41" s="444" t="str">
        <f>基本情報入力シート!D15</f>
        <v>感染症対策部</v>
      </c>
      <c r="S41" s="444"/>
      <c r="T41" s="444"/>
      <c r="U41" s="444"/>
      <c r="V41" s="444"/>
      <c r="W41" s="445"/>
      <c r="X41" s="446"/>
    </row>
    <row r="42" spans="1:24" ht="25.95" customHeight="1">
      <c r="A42" s="213"/>
      <c r="B42" s="216"/>
      <c r="C42" s="216"/>
      <c r="D42" s="216"/>
      <c r="E42" s="216"/>
      <c r="F42" s="230" t="s">
        <v>719</v>
      </c>
      <c r="G42" s="230"/>
      <c r="H42" s="450" t="str">
        <f>基本情報入力シート!B16</f>
        <v>03-1111-1111</v>
      </c>
      <c r="I42" s="450"/>
      <c r="J42" s="450"/>
      <c r="K42" s="450"/>
      <c r="L42" s="450"/>
      <c r="M42" s="450"/>
      <c r="N42" s="450"/>
      <c r="O42" s="450"/>
      <c r="P42" s="214"/>
      <c r="Q42" s="214"/>
      <c r="R42" s="214"/>
      <c r="S42" s="214"/>
      <c r="T42" s="214"/>
      <c r="U42" s="214"/>
      <c r="V42" s="214"/>
      <c r="W42" s="226"/>
      <c r="X42" s="239"/>
    </row>
    <row r="43" spans="1:24" ht="19.8" customHeight="1">
      <c r="A43" s="212" t="s">
        <v>720</v>
      </c>
      <c r="B43" s="215"/>
      <c r="C43" s="215"/>
      <c r="D43" s="215"/>
      <c r="E43" s="215"/>
      <c r="F43" s="242" t="s" ph="1">
        <v>721</v>
      </c>
      <c r="G43" s="229" ph="1"/>
      <c r="H43" s="451" t="str">
        <f>基本情報入力シート!B17</f>
        <v>123-4567</v>
      </c>
      <c r="I43" s="451"/>
      <c r="J43" s="451"/>
      <c r="K43" s="451"/>
      <c r="L43" s="451"/>
      <c r="M43" s="82"/>
      <c r="N43" s="82"/>
      <c r="O43" s="82"/>
      <c r="P43" s="82"/>
      <c r="Q43" s="82"/>
      <c r="R43" s="82"/>
      <c r="S43" s="82"/>
      <c r="T43" s="82"/>
      <c r="U43" s="82"/>
      <c r="V43" s="82"/>
      <c r="X43" s="240"/>
    </row>
    <row r="44" spans="1:24" ht="34.799999999999997" customHeight="1">
      <c r="A44" s="212" t="s">
        <v>722</v>
      </c>
      <c r="B44" s="215"/>
      <c r="C44" s="215"/>
      <c r="D44" s="215"/>
      <c r="E44" s="215"/>
      <c r="F44" s="231" t="s">
        <v>723</v>
      </c>
      <c r="G44" s="231"/>
      <c r="H44" s="227"/>
      <c r="I44" s="227"/>
      <c r="J44" s="441" t="str">
        <f>基本情報入力シート!I18</f>
        <v>東京都新宿区西新宿1-2-3</v>
      </c>
      <c r="K44" s="441"/>
      <c r="L44" s="441"/>
      <c r="M44" s="441"/>
      <c r="N44" s="441"/>
      <c r="O44" s="441"/>
      <c r="P44" s="441"/>
      <c r="Q44" s="441"/>
      <c r="R44" s="441"/>
      <c r="S44" s="441"/>
      <c r="T44" s="441"/>
      <c r="U44" s="441"/>
      <c r="V44" s="441"/>
      <c r="W44" s="442"/>
      <c r="X44" s="443"/>
    </row>
    <row r="45" spans="1:24" ht="34.799999999999997" customHeight="1">
      <c r="A45" s="217"/>
      <c r="F45" s="230" t="s">
        <v>724</v>
      </c>
      <c r="G45" s="238"/>
      <c r="H45" s="441" t="str">
        <f>基本情報入力シート!B19</f>
        <v>感染症対策部　東京花子宛</v>
      </c>
      <c r="I45" s="441"/>
      <c r="J45" s="441"/>
      <c r="K45" s="441"/>
      <c r="L45" s="441"/>
      <c r="M45" s="441"/>
      <c r="N45" s="441"/>
      <c r="O45" s="441"/>
      <c r="P45" s="441"/>
      <c r="Q45" s="441"/>
      <c r="R45" s="441"/>
      <c r="S45" s="441"/>
      <c r="T45" s="441"/>
      <c r="U45" s="441"/>
      <c r="V45" s="441"/>
      <c r="W45" s="442"/>
      <c r="X45" s="443"/>
    </row>
    <row r="46" spans="1:24" ht="25.2" customHeight="1" thickBot="1">
      <c r="A46" s="55"/>
      <c r="B46" s="56"/>
      <c r="C46" s="56"/>
      <c r="D46" s="56"/>
      <c r="E46" s="56"/>
      <c r="F46" s="232" t="s">
        <v>80</v>
      </c>
      <c r="G46" s="232"/>
      <c r="H46" s="233"/>
      <c r="I46" s="233"/>
      <c r="J46" s="385" t="str">
        <f>基本情報入力シート!D16</f>
        <v>hanako@tokyo.jp</v>
      </c>
      <c r="K46" s="385"/>
      <c r="L46" s="385"/>
      <c r="M46" s="385"/>
      <c r="N46" s="385"/>
      <c r="O46" s="385"/>
      <c r="P46" s="385"/>
      <c r="Q46" s="385"/>
      <c r="R46" s="385"/>
      <c r="S46" s="385"/>
      <c r="T46" s="385"/>
      <c r="U46" s="385"/>
      <c r="V46" s="385"/>
      <c r="W46" s="386"/>
      <c r="X46" s="387"/>
    </row>
    <row r="47" spans="1:24" ht="18.899999999999999" customHeight="1">
      <c r="A47" s="31"/>
      <c r="B47" s="31"/>
      <c r="C47" s="31"/>
      <c r="D47" s="31"/>
      <c r="E47" s="31"/>
      <c r="F47" s="31"/>
      <c r="G47" s="31"/>
      <c r="H47" s="31"/>
      <c r="I47" s="31"/>
      <c r="J47" s="31"/>
      <c r="K47" s="31"/>
      <c r="L47" s="31"/>
      <c r="M47" s="31"/>
      <c r="N47" s="31"/>
      <c r="O47" s="31"/>
      <c r="P47" s="31"/>
      <c r="Q47" s="31"/>
      <c r="R47" s="31"/>
      <c r="S47" s="31"/>
      <c r="T47" s="31"/>
      <c r="U47" s="31"/>
      <c r="V47" s="31"/>
      <c r="W47" s="7"/>
    </row>
    <row r="48" spans="1:24" ht="18.899999999999999" customHeight="1">
      <c r="A48" s="31"/>
      <c r="B48" s="31"/>
      <c r="C48" s="31"/>
      <c r="D48" s="31"/>
      <c r="E48" s="31"/>
      <c r="F48" s="31"/>
      <c r="G48" s="31"/>
      <c r="H48" s="31"/>
      <c r="I48" s="31"/>
      <c r="J48" s="31"/>
      <c r="K48" s="31"/>
      <c r="L48" s="31"/>
      <c r="M48" s="31"/>
      <c r="N48" s="31"/>
      <c r="O48" s="31"/>
      <c r="P48" s="31"/>
      <c r="Q48" s="31"/>
      <c r="R48" s="31"/>
      <c r="S48" s="31"/>
      <c r="T48" s="31"/>
      <c r="U48" s="31"/>
      <c r="V48" s="31"/>
    </row>
    <row r="49" spans="1:23" ht="18.899999999999999" customHeight="1">
      <c r="A49" s="46"/>
      <c r="B49" s="46"/>
      <c r="C49" s="46"/>
      <c r="D49" s="46"/>
      <c r="E49" s="46"/>
      <c r="F49" s="46"/>
      <c r="G49" s="46"/>
      <c r="H49" s="46"/>
      <c r="I49" s="46"/>
      <c r="J49" s="46"/>
      <c r="K49" s="46"/>
      <c r="L49" s="46"/>
      <c r="M49" s="46"/>
      <c r="N49" s="46"/>
      <c r="O49" s="46"/>
      <c r="P49" s="46"/>
      <c r="Q49" s="46"/>
      <c r="R49" s="46"/>
      <c r="S49" s="46"/>
      <c r="T49" s="46"/>
      <c r="U49" s="46"/>
      <c r="V49" s="46"/>
    </row>
    <row r="50" spans="1:23" ht="25.95" customHeight="1">
      <c r="A50" s="36"/>
      <c r="B50" s="82"/>
      <c r="C50" s="36"/>
      <c r="D50" s="36"/>
      <c r="E50" s="48" ph="1"/>
      <c r="F50" s="46" ph="1"/>
      <c r="G50" s="45" ph="1"/>
      <c r="H50" s="45"/>
      <c r="I50" s="45"/>
      <c r="J50" s="45"/>
      <c r="K50" s="45"/>
      <c r="L50" s="45"/>
      <c r="M50" s="49"/>
      <c r="N50" s="44"/>
      <c r="O50" s="44"/>
      <c r="P50" s="44"/>
      <c r="Q50" s="44"/>
      <c r="R50" s="44"/>
      <c r="S50" s="44"/>
      <c r="T50" s="44"/>
      <c r="U50" s="44"/>
      <c r="V50" s="44"/>
      <c r="W50" s="7"/>
    </row>
    <row r="51" spans="1:23" ht="25.95" customHeight="1">
      <c r="A51" s="36"/>
      <c r="B51" s="36"/>
      <c r="C51" s="36"/>
      <c r="D51" s="36"/>
      <c r="E51" s="50"/>
      <c r="F51" s="46" ph="1"/>
      <c r="G51" s="46" ph="1"/>
      <c r="H51" s="46"/>
      <c r="I51" s="44"/>
      <c r="J51" s="44"/>
      <c r="K51" s="44"/>
      <c r="L51" s="44"/>
      <c r="M51" s="44"/>
      <c r="N51" s="44"/>
      <c r="O51" s="44"/>
      <c r="P51" s="44"/>
      <c r="Q51" s="44"/>
      <c r="R51" s="44"/>
      <c r="S51" s="44"/>
      <c r="T51" s="44"/>
      <c r="U51" s="44"/>
      <c r="V51" s="44"/>
      <c r="W51" s="7"/>
    </row>
    <row r="52" spans="1:23" ht="25.95" customHeight="1">
      <c r="A52" s="36"/>
      <c r="B52" s="36"/>
      <c r="C52" s="36"/>
      <c r="D52" s="36"/>
      <c r="E52" s="50"/>
      <c r="F52" s="31"/>
      <c r="G52" s="31"/>
      <c r="H52" s="31"/>
      <c r="I52" s="31"/>
      <c r="J52" s="31"/>
      <c r="K52" s="31"/>
      <c r="L52" s="31"/>
      <c r="M52" s="31"/>
      <c r="N52" s="31"/>
      <c r="O52" s="31"/>
      <c r="P52" s="31"/>
      <c r="Q52" s="31"/>
      <c r="R52" s="31"/>
      <c r="S52" s="31"/>
      <c r="T52" s="31"/>
      <c r="U52" s="31"/>
      <c r="V52" s="31"/>
    </row>
    <row r="53" spans="1:23" ht="25.95" customHeight="1">
      <c r="A53" s="36"/>
      <c r="B53" s="36"/>
      <c r="C53" s="36"/>
      <c r="D53" s="36"/>
      <c r="E53" s="37"/>
      <c r="F53" s="38" ph="1"/>
      <c r="G53" s="38" ph="1"/>
      <c r="H53" s="38" ph="1"/>
      <c r="I53" s="39" ph="1"/>
      <c r="J53" s="39"/>
      <c r="K53" s="39"/>
      <c r="L53" s="39"/>
      <c r="M53" s="39"/>
      <c r="N53" s="39"/>
      <c r="O53" s="39"/>
      <c r="P53" s="39"/>
      <c r="Q53" s="39"/>
      <c r="R53" s="39"/>
      <c r="S53" s="39"/>
      <c r="T53" s="39"/>
      <c r="U53" s="39"/>
      <c r="V53" s="39"/>
    </row>
    <row r="54" spans="1:23" ht="18.899999999999999" customHeight="1">
      <c r="A54" s="27"/>
      <c r="B54" s="27"/>
      <c r="C54" s="27"/>
      <c r="D54" s="27"/>
      <c r="E54" s="27"/>
      <c r="F54" s="27"/>
      <c r="G54" s="27"/>
      <c r="H54" s="27"/>
      <c r="I54" s="27"/>
      <c r="J54" s="27"/>
      <c r="K54" s="27"/>
      <c r="L54" s="27"/>
      <c r="M54" s="27"/>
      <c r="N54" s="27"/>
      <c r="O54" s="27"/>
      <c r="P54" s="27"/>
      <c r="Q54" s="27"/>
      <c r="R54" s="27"/>
      <c r="S54" s="27"/>
      <c r="T54" s="27"/>
      <c r="U54" s="27"/>
      <c r="V54" s="27"/>
    </row>
  </sheetData>
  <sheetProtection algorithmName="SHA-512" hashValue="ve4r+IXaZYDHBc0KA8pLdyRAzOuj1iJp1/6b1nUtxliUKzOgXXCr6jnZn/zJXF+ZdlK06oTVQwRLvZ9Fn/G0xw==" saltValue="EC1oietKjY1C6A6DjUU5dA==" spinCount="100000" sheet="1" objects="1" scenarios="1"/>
  <mergeCells count="26">
    <mergeCell ref="W4:X4"/>
    <mergeCell ref="F28:X30"/>
    <mergeCell ref="A20:X20"/>
    <mergeCell ref="J44:X44"/>
    <mergeCell ref="H45:X45"/>
    <mergeCell ref="R41:X41"/>
    <mergeCell ref="H40:M40"/>
    <mergeCell ref="H41:M41"/>
    <mergeCell ref="H42:O42"/>
    <mergeCell ref="H43:L43"/>
    <mergeCell ref="J46:X46"/>
    <mergeCell ref="T2:V2"/>
    <mergeCell ref="B6:D6"/>
    <mergeCell ref="F7:G13"/>
    <mergeCell ref="H7:L8"/>
    <mergeCell ref="M13:O13"/>
    <mergeCell ref="M7:O7"/>
    <mergeCell ref="P7:X8"/>
    <mergeCell ref="M10:X11"/>
    <mergeCell ref="Q13:W13"/>
    <mergeCell ref="W3:X3"/>
    <mergeCell ref="A15:V15"/>
    <mergeCell ref="M21:S21"/>
    <mergeCell ref="F25:V26"/>
    <mergeCell ref="M22:S22"/>
    <mergeCell ref="M23:S23"/>
  </mergeCells>
  <phoneticPr fontId="3" type="Hiragana"/>
  <conditionalFormatting sqref="L21:L23 X21:X23">
    <cfRule type="expression" dxfId="4" priority="2" stopIfTrue="1">
      <formula>$L$21=0</formula>
    </cfRule>
  </conditionalFormatting>
  <dataValidations xWindow="299" yWindow="292" count="7">
    <dataValidation allowBlank="1" showInputMessage="1" showErrorMessage="1" prompt="東京都知事名を入力してください。" sqref="E6 G6:I6" xr:uid="{00000000-0002-0000-0100-000000000000}"/>
    <dataValidation allowBlank="1" showInputMessage="1" showErrorMessage="1" prompt="問合せに対応できる方の氏名(ふりがなつき)を入力してください。" sqref="E50 E40" xr:uid="{00000000-0002-0000-0100-000001000000}"/>
    <dataValidation allowBlank="1" showInputMessage="1" showErrorMessage="1" prompt="法人の場合、理事長等の代表者名はこちらに入力してください。_x000a_第5号様式に反映します。" sqref="P13" xr:uid="{00000000-0002-0000-0100-000002000000}"/>
    <dataValidation allowBlank="1" showInputMessage="1" showErrorMessage="1" prompt="学校・施設等での管理番号等にご活用ください。無い場合は、記入不要です。" sqref="W3 Y3:AD3" xr:uid="{00000000-0002-0000-0100-000003000000}"/>
    <dataValidation allowBlank="1" showErrorMessage="1" prompt="入力不要です。第3号様式から反映します。" sqref="M22:S22" xr:uid="{00000000-0002-0000-0100-000004000000}"/>
    <dataValidation allowBlank="1" showInputMessage="1" showErrorMessage="1" promptTitle="【今回変更増額】" prompt="入力不要です。変更申請額と既交付決定額の差額となります。" sqref="M23:S23" xr:uid="{00000000-0002-0000-0100-000005000000}"/>
    <dataValidation allowBlank="1" showInputMessage="1" showErrorMessage="1" promptTitle="【変更申請金額】" prompt="入力不要です。第3号様式から反映します。" sqref="M21:S21" xr:uid="{00000000-0002-0000-0100-000006000000}"/>
  </dataValidations>
  <printOptions horizontalCentered="1"/>
  <pageMargins left="0.25" right="0.25" top="0.75" bottom="0.75" header="0.3" footer="0.3"/>
  <pageSetup paperSize="9" scale="8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554"/>
  <sheetViews>
    <sheetView showGridLines="0" view="pageBreakPreview" zoomScaleNormal="100" zoomScaleSheetLayoutView="100" workbookViewId="0">
      <selection activeCell="A4" sqref="A4:H4"/>
    </sheetView>
  </sheetViews>
  <sheetFormatPr defaultColWidth="9" defaultRowHeight="13.2"/>
  <cols>
    <col min="1" max="1" width="4.6640625" customWidth="1"/>
    <col min="2" max="2" width="18.6640625" customWidth="1"/>
    <col min="3" max="3" width="6.44140625" customWidth="1"/>
    <col min="4" max="4" width="14.6640625" style="95" customWidth="1"/>
    <col min="5" max="5" width="10.33203125" style="90" customWidth="1"/>
    <col min="6" max="6" width="10.33203125" customWidth="1"/>
    <col min="7" max="7" width="5.88671875" style="2" customWidth="1"/>
    <col min="8" max="8" width="17.77734375" customWidth="1"/>
    <col min="9" max="9" width="4.44140625" customWidth="1"/>
    <col min="10" max="10" width="17.77734375" customWidth="1"/>
    <col min="11" max="11" width="10.33203125" customWidth="1"/>
    <col min="12" max="12" width="9" customWidth="1"/>
    <col min="13" max="13" width="20.109375" customWidth="1"/>
    <col min="14" max="14" width="10" style="121" hidden="1" customWidth="1"/>
    <col min="15" max="15" width="9.33203125" style="121" hidden="1" customWidth="1"/>
    <col min="16" max="16" width="9" style="121" hidden="1" customWidth="1"/>
    <col min="17" max="17" width="20.5546875" hidden="1" customWidth="1"/>
    <col min="19" max="19" width="24.6640625" customWidth="1"/>
    <col min="20" max="20" width="21.88671875" customWidth="1"/>
    <col min="21" max="21" width="23" customWidth="1"/>
    <col min="22" max="22" width="23.44140625" customWidth="1"/>
  </cols>
  <sheetData>
    <row r="1" spans="1:20" ht="40.200000000000003" customHeight="1">
      <c r="A1" s="40"/>
      <c r="B1" s="26"/>
      <c r="C1" s="86"/>
      <c r="D1" s="91"/>
      <c r="E1" s="87"/>
      <c r="F1" s="86"/>
      <c r="G1" s="146"/>
      <c r="H1" s="86"/>
      <c r="I1" s="86"/>
      <c r="J1" s="86"/>
      <c r="K1" s="86"/>
      <c r="L1" s="6"/>
      <c r="M1" s="6"/>
    </row>
    <row r="2" spans="1:20" ht="30" customHeight="1">
      <c r="A2" s="85"/>
      <c r="B2" s="6"/>
      <c r="C2" s="6"/>
      <c r="D2" s="92"/>
      <c r="E2" s="88"/>
      <c r="F2" s="6"/>
      <c r="G2" s="147"/>
      <c r="H2" s="6"/>
      <c r="I2" s="6"/>
      <c r="J2" s="6"/>
      <c r="K2" s="6"/>
      <c r="L2" s="6"/>
      <c r="M2" s="6"/>
      <c r="N2" s="493"/>
      <c r="O2" s="493"/>
    </row>
    <row r="3" spans="1:20" ht="18">
      <c r="A3" s="31" t="s">
        <v>12</v>
      </c>
      <c r="B3" s="31"/>
      <c r="C3" s="31"/>
      <c r="D3" s="74"/>
      <c r="E3" s="36"/>
      <c r="F3" s="31"/>
      <c r="G3" s="84"/>
      <c r="H3" s="31"/>
      <c r="I3" s="31"/>
      <c r="J3" s="31"/>
      <c r="K3" s="31"/>
      <c r="L3" s="53"/>
      <c r="M3" s="243"/>
      <c r="N3" s="120"/>
    </row>
    <row r="4" spans="1:20" s="1" customFormat="1" ht="16.5" customHeight="1">
      <c r="A4" s="494" t="s">
        <v>122</v>
      </c>
      <c r="B4" s="494"/>
      <c r="C4" s="494"/>
      <c r="D4" s="494"/>
      <c r="E4" s="494"/>
      <c r="F4" s="494"/>
      <c r="G4" s="494"/>
      <c r="H4" s="494"/>
      <c r="I4" s="244"/>
      <c r="J4" s="244"/>
      <c r="K4" s="53"/>
      <c r="L4" s="54" t="s">
        <v>290</v>
      </c>
      <c r="M4" s="245">
        <f>IF(補助金番号=0, "", 補助金番号)</f>
        <v>9999</v>
      </c>
      <c r="N4" s="120"/>
      <c r="O4" s="121"/>
      <c r="P4" s="121"/>
    </row>
    <row r="5" spans="1:20" ht="13.5" customHeight="1">
      <c r="A5" s="31"/>
      <c r="B5" s="31"/>
      <c r="C5" s="31"/>
      <c r="D5" s="74"/>
      <c r="E5" s="36"/>
      <c r="F5" s="31"/>
      <c r="G5" s="84"/>
      <c r="H5" s="53"/>
      <c r="I5" s="53"/>
      <c r="J5" s="53"/>
      <c r="K5" s="53"/>
      <c r="L5" s="54" t="s">
        <v>121</v>
      </c>
      <c r="M5" s="246" t="str">
        <f>IF(法人名=0, "", 法人名)</f>
        <v>学校法人東京都庁大学</v>
      </c>
      <c r="N5" s="126"/>
      <c r="O5" s="125"/>
    </row>
    <row r="6" spans="1:20" ht="13.5" customHeight="1">
      <c r="A6" s="31"/>
      <c r="B6" s="31"/>
      <c r="C6" s="31"/>
      <c r="D6" s="74"/>
      <c r="E6" s="36"/>
      <c r="F6" s="31"/>
      <c r="G6" s="84"/>
      <c r="H6" s="53"/>
      <c r="I6" s="53"/>
      <c r="J6" s="53"/>
      <c r="K6" s="53"/>
      <c r="L6" s="247"/>
      <c r="M6" s="248"/>
      <c r="N6" s="120"/>
    </row>
    <row r="7" spans="1:20" ht="13.5" customHeight="1" thickBot="1">
      <c r="A7" s="31" t="s">
        <v>124</v>
      </c>
      <c r="B7" s="31"/>
      <c r="C7" s="31"/>
      <c r="D7" s="74"/>
      <c r="E7" s="36"/>
      <c r="F7" s="31"/>
      <c r="G7" s="84"/>
      <c r="H7" s="53"/>
      <c r="I7" s="53"/>
      <c r="J7" s="53"/>
      <c r="K7" s="53"/>
      <c r="L7" s="249"/>
      <c r="M7" s="250"/>
      <c r="N7" s="119" t="s">
        <v>239</v>
      </c>
      <c r="O7" s="119"/>
      <c r="P7" s="128" t="s">
        <v>240</v>
      </c>
      <c r="Q7" s="118" t="s">
        <v>286</v>
      </c>
      <c r="S7" s="2"/>
    </row>
    <row r="8" spans="1:20" ht="36" customHeight="1" thickBot="1">
      <c r="A8" s="251"/>
      <c r="B8" s="252" t="s">
        <v>57</v>
      </c>
      <c r="C8" s="490" t="s">
        <v>56</v>
      </c>
      <c r="D8" s="491"/>
      <c r="E8" s="491"/>
      <c r="F8" s="492"/>
      <c r="G8" s="253"/>
      <c r="H8" s="254" t="s">
        <v>125</v>
      </c>
      <c r="I8" s="254"/>
      <c r="J8" s="254"/>
      <c r="K8" s="488" t="s">
        <v>729</v>
      </c>
      <c r="L8" s="489"/>
      <c r="M8" s="255" t="s">
        <v>55</v>
      </c>
      <c r="N8" s="127" t="s">
        <v>237</v>
      </c>
      <c r="O8" s="119" t="s">
        <v>238</v>
      </c>
      <c r="P8" s="128" t="s">
        <v>241</v>
      </c>
      <c r="Q8" s="118" t="s">
        <v>287</v>
      </c>
      <c r="R8" s="2"/>
      <c r="S8" s="24"/>
      <c r="T8" s="24"/>
    </row>
    <row r="9" spans="1:20" ht="18" customHeight="1" thickTop="1" thickBot="1">
      <c r="A9" s="256"/>
      <c r="B9" s="257" t="s">
        <v>102</v>
      </c>
      <c r="C9" s="258"/>
      <c r="D9" s="259" t="s">
        <v>54</v>
      </c>
      <c r="E9" s="260" t="s">
        <v>50</v>
      </c>
      <c r="F9" s="261">
        <v>300</v>
      </c>
      <c r="G9" s="262" t="s">
        <v>743</v>
      </c>
      <c r="H9" s="263">
        <v>45397</v>
      </c>
      <c r="I9" s="264" t="s">
        <v>281</v>
      </c>
      <c r="J9" s="265">
        <v>45412</v>
      </c>
      <c r="K9" s="457" t="s">
        <v>746</v>
      </c>
      <c r="L9" s="458"/>
      <c r="M9" s="484" t="s">
        <v>206</v>
      </c>
      <c r="N9" s="120">
        <f>F9+F17</f>
        <v>448</v>
      </c>
      <c r="O9" s="121">
        <f>F10+F18</f>
        <v>55</v>
      </c>
      <c r="P9" s="121">
        <f>F14+F22</f>
        <v>0</v>
      </c>
      <c r="Q9" s="155">
        <f>J9</f>
        <v>45412</v>
      </c>
      <c r="S9" s="142"/>
      <c r="T9" s="24"/>
    </row>
    <row r="10" spans="1:20" ht="18" customHeight="1" thickTop="1">
      <c r="A10" s="266"/>
      <c r="B10" s="267" t="s">
        <v>184</v>
      </c>
      <c r="C10" s="268"/>
      <c r="D10" s="269" t="s">
        <v>191</v>
      </c>
      <c r="E10" s="270" t="s">
        <v>50</v>
      </c>
      <c r="F10" s="271">
        <v>45</v>
      </c>
      <c r="G10" s="272"/>
      <c r="H10" s="273"/>
      <c r="I10" s="273"/>
      <c r="J10" s="274"/>
      <c r="K10" s="459"/>
      <c r="L10" s="460"/>
      <c r="M10" s="485"/>
      <c r="N10" s="120"/>
      <c r="Q10" s="155">
        <f>J11</f>
        <v>45413</v>
      </c>
      <c r="S10" s="142"/>
    </row>
    <row r="11" spans="1:20" ht="18" customHeight="1" thickBot="1">
      <c r="A11" s="266"/>
      <c r="B11" s="275" t="s">
        <v>53</v>
      </c>
      <c r="C11" s="268" t="s">
        <v>196</v>
      </c>
      <c r="D11" s="276" t="s">
        <v>187</v>
      </c>
      <c r="E11" s="277" t="s">
        <v>185</v>
      </c>
      <c r="F11" s="271">
        <v>10</v>
      </c>
      <c r="G11" s="278" t="s">
        <v>744</v>
      </c>
      <c r="H11" s="279">
        <v>45413</v>
      </c>
      <c r="I11" s="280" t="s">
        <v>758</v>
      </c>
      <c r="J11" s="281">
        <v>45413</v>
      </c>
      <c r="K11" s="461"/>
      <c r="L11" s="462"/>
      <c r="M11" s="485"/>
      <c r="N11" s="120"/>
      <c r="P11" s="123"/>
      <c r="Q11" s="155">
        <f>J13</f>
        <v>45483</v>
      </c>
      <c r="S11" s="142"/>
    </row>
    <row r="12" spans="1:20" ht="18" customHeight="1" thickTop="1">
      <c r="A12" s="282"/>
      <c r="B12" s="455" t="s">
        <v>742</v>
      </c>
      <c r="C12" s="283"/>
      <c r="D12" s="276" t="s">
        <v>189</v>
      </c>
      <c r="E12" s="277" t="s">
        <v>49</v>
      </c>
      <c r="F12" s="271">
        <v>5</v>
      </c>
      <c r="G12" s="278"/>
      <c r="H12" s="284" t="s">
        <v>745</v>
      </c>
      <c r="I12" s="284"/>
      <c r="J12" s="285"/>
      <c r="K12" s="461"/>
      <c r="L12" s="462"/>
      <c r="M12" s="286" t="s">
        <v>207</v>
      </c>
      <c r="N12" s="120"/>
      <c r="P12" s="123"/>
      <c r="Q12" s="155">
        <f>J15</f>
        <v>45540</v>
      </c>
      <c r="S12" s="142"/>
    </row>
    <row r="13" spans="1:20" ht="18" customHeight="1" thickBot="1">
      <c r="A13" s="282">
        <v>1</v>
      </c>
      <c r="B13" s="456"/>
      <c r="C13" s="283"/>
      <c r="D13" s="276" t="s">
        <v>190</v>
      </c>
      <c r="E13" s="277" t="s">
        <v>49</v>
      </c>
      <c r="F13" s="287"/>
      <c r="G13" s="288" t="s">
        <v>747</v>
      </c>
      <c r="H13" s="289">
        <v>45474</v>
      </c>
      <c r="I13" s="290" t="s">
        <v>758</v>
      </c>
      <c r="J13" s="291">
        <v>45483</v>
      </c>
      <c r="K13" s="461"/>
      <c r="L13" s="462"/>
      <c r="M13" s="292" t="s">
        <v>205</v>
      </c>
      <c r="N13" s="122"/>
      <c r="O13" s="123"/>
      <c r="P13" s="123"/>
      <c r="Q13" s="155">
        <f>J17</f>
        <v>45453</v>
      </c>
      <c r="S13" s="142"/>
    </row>
    <row r="14" spans="1:20" ht="22.2" customHeight="1" thickTop="1">
      <c r="A14" s="266"/>
      <c r="B14" s="293" t="s">
        <v>192</v>
      </c>
      <c r="C14" s="470" t="s">
        <v>51</v>
      </c>
      <c r="D14" s="294" t="s">
        <v>193</v>
      </c>
      <c r="E14" s="295" t="s">
        <v>50</v>
      </c>
      <c r="F14" s="296"/>
      <c r="G14" s="272"/>
      <c r="H14" s="273"/>
      <c r="I14" s="273"/>
      <c r="J14" s="274"/>
      <c r="K14" s="461"/>
      <c r="L14" s="462"/>
      <c r="M14" s="297"/>
      <c r="N14" s="120"/>
      <c r="P14" s="123"/>
      <c r="Q14" s="155">
        <f>J19</f>
        <v>45524</v>
      </c>
      <c r="S14" s="142"/>
    </row>
    <row r="15" spans="1:20" ht="33.6" customHeight="1">
      <c r="A15" s="266"/>
      <c r="B15" s="298"/>
      <c r="C15" s="471"/>
      <c r="D15" s="276" t="s">
        <v>194</v>
      </c>
      <c r="E15" s="299" t="s">
        <v>49</v>
      </c>
      <c r="F15" s="300"/>
      <c r="G15" s="301" t="s">
        <v>748</v>
      </c>
      <c r="H15" s="302">
        <v>45540</v>
      </c>
      <c r="I15" s="303" t="s">
        <v>281</v>
      </c>
      <c r="J15" s="304">
        <v>45540</v>
      </c>
      <c r="K15" s="461"/>
      <c r="L15" s="462"/>
      <c r="M15" s="305"/>
      <c r="N15" s="120"/>
      <c r="P15" s="123"/>
      <c r="Q15" s="155">
        <f>J21</f>
        <v>0</v>
      </c>
      <c r="S15" s="143"/>
    </row>
    <row r="16" spans="1:20" ht="30" customHeight="1" thickBot="1">
      <c r="A16" s="306"/>
      <c r="B16" s="452" t="s">
        <v>199</v>
      </c>
      <c r="C16" s="453"/>
      <c r="D16" s="453"/>
      <c r="E16" s="454"/>
      <c r="F16" s="307">
        <f>F9+F10+F14</f>
        <v>345</v>
      </c>
      <c r="G16" s="308"/>
      <c r="H16" s="309" t="s">
        <v>760</v>
      </c>
      <c r="I16" s="309"/>
      <c r="J16" s="310"/>
      <c r="K16" s="463"/>
      <c r="L16" s="464"/>
      <c r="M16" s="311"/>
      <c r="N16" s="120"/>
      <c r="P16" s="123"/>
      <c r="Q16" s="156">
        <f>MAX(Q9:Q15)</f>
        <v>45540</v>
      </c>
    </row>
    <row r="17" spans="1:14" ht="18" customHeight="1" thickTop="1" thickBot="1">
      <c r="A17" s="256"/>
      <c r="B17" s="257" t="s">
        <v>101</v>
      </c>
      <c r="C17" s="258"/>
      <c r="D17" s="259" t="s">
        <v>54</v>
      </c>
      <c r="E17" s="260" t="s">
        <v>50</v>
      </c>
      <c r="F17" s="261">
        <v>148</v>
      </c>
      <c r="G17" s="312" t="s">
        <v>755</v>
      </c>
      <c r="H17" s="263">
        <v>45448</v>
      </c>
      <c r="I17" s="313" t="s">
        <v>281</v>
      </c>
      <c r="J17" s="314">
        <v>45453</v>
      </c>
      <c r="K17" s="478" t="s">
        <v>753</v>
      </c>
      <c r="L17" s="479"/>
      <c r="M17" s="484" t="s">
        <v>206</v>
      </c>
      <c r="N17" s="120"/>
    </row>
    <row r="18" spans="1:14" ht="18" customHeight="1" thickTop="1" thickBot="1">
      <c r="A18" s="282"/>
      <c r="B18" s="257" t="s">
        <v>757</v>
      </c>
      <c r="C18" s="283"/>
      <c r="D18" s="269" t="s">
        <v>191</v>
      </c>
      <c r="E18" s="270" t="s">
        <v>50</v>
      </c>
      <c r="F18" s="271">
        <v>10</v>
      </c>
      <c r="G18" s="278"/>
      <c r="H18" s="284"/>
      <c r="I18" s="284"/>
      <c r="J18" s="285"/>
      <c r="K18" s="480"/>
      <c r="L18" s="481"/>
      <c r="M18" s="485"/>
      <c r="N18" s="120"/>
    </row>
    <row r="19" spans="1:14" ht="18" customHeight="1" thickTop="1" thickBot="1">
      <c r="A19" s="266"/>
      <c r="B19" s="275" t="s">
        <v>195</v>
      </c>
      <c r="C19" s="268" t="s">
        <v>196</v>
      </c>
      <c r="D19" s="276" t="s">
        <v>186</v>
      </c>
      <c r="E19" s="277" t="s">
        <v>185</v>
      </c>
      <c r="F19" s="271">
        <v>300</v>
      </c>
      <c r="G19" s="288" t="s">
        <v>759</v>
      </c>
      <c r="H19" s="289">
        <v>45524</v>
      </c>
      <c r="I19" s="290" t="s">
        <v>281</v>
      </c>
      <c r="J19" s="291">
        <v>45524</v>
      </c>
      <c r="K19" s="480"/>
      <c r="L19" s="481"/>
      <c r="M19" s="485"/>
      <c r="N19" s="120"/>
    </row>
    <row r="20" spans="1:14" ht="18" customHeight="1" thickTop="1">
      <c r="A20" s="282"/>
      <c r="B20" s="486" t="s">
        <v>756</v>
      </c>
      <c r="C20" s="283"/>
      <c r="D20" s="276" t="s">
        <v>188</v>
      </c>
      <c r="E20" s="277" t="s">
        <v>49</v>
      </c>
      <c r="F20" s="315"/>
      <c r="G20" s="272"/>
      <c r="H20" s="273" t="s">
        <v>761</v>
      </c>
      <c r="I20" s="273"/>
      <c r="J20" s="274"/>
      <c r="K20" s="480"/>
      <c r="L20" s="481"/>
      <c r="M20" s="286" t="s">
        <v>207</v>
      </c>
      <c r="N20" s="120"/>
    </row>
    <row r="21" spans="1:14" ht="18" customHeight="1" thickBot="1">
      <c r="A21" s="282">
        <v>2</v>
      </c>
      <c r="B21" s="487"/>
      <c r="C21" s="283"/>
      <c r="D21" s="276" t="s">
        <v>190</v>
      </c>
      <c r="E21" s="277" t="s">
        <v>49</v>
      </c>
      <c r="F21" s="287"/>
      <c r="G21" s="278"/>
      <c r="H21" s="279"/>
      <c r="I21" s="280" t="s">
        <v>281</v>
      </c>
      <c r="J21" s="281"/>
      <c r="K21" s="480"/>
      <c r="L21" s="481"/>
      <c r="M21" s="292" t="s">
        <v>205</v>
      </c>
      <c r="N21" s="120"/>
    </row>
    <row r="22" spans="1:14" ht="22.2" customHeight="1" thickTop="1">
      <c r="A22" s="266"/>
      <c r="B22" s="293" t="s">
        <v>52</v>
      </c>
      <c r="C22" s="470" t="s">
        <v>51</v>
      </c>
      <c r="D22" s="294" t="s">
        <v>193</v>
      </c>
      <c r="E22" s="295" t="s">
        <v>50</v>
      </c>
      <c r="F22" s="296"/>
      <c r="G22" s="316"/>
      <c r="H22" s="284"/>
      <c r="I22" s="284"/>
      <c r="J22" s="285"/>
      <c r="K22" s="480"/>
      <c r="L22" s="481"/>
      <c r="M22" s="317"/>
      <c r="N22" s="120"/>
    </row>
    <row r="23" spans="1:14" ht="32.4" customHeight="1" thickBot="1">
      <c r="A23" s="266"/>
      <c r="B23" s="298"/>
      <c r="C23" s="471"/>
      <c r="D23" s="276" t="s">
        <v>194</v>
      </c>
      <c r="E23" s="299" t="s">
        <v>49</v>
      </c>
      <c r="F23" s="300"/>
      <c r="G23" s="318"/>
      <c r="H23" s="309"/>
      <c r="I23" s="309"/>
      <c r="J23" s="310"/>
      <c r="K23" s="482"/>
      <c r="L23" s="483"/>
      <c r="M23" s="317"/>
      <c r="N23" s="120"/>
    </row>
    <row r="24" spans="1:14" ht="30" customHeight="1" thickTop="1" thickBot="1">
      <c r="A24" s="319"/>
      <c r="B24" s="472" t="s">
        <v>197</v>
      </c>
      <c r="C24" s="473"/>
      <c r="D24" s="473"/>
      <c r="E24" s="474"/>
      <c r="F24" s="320">
        <f>F17+F18+F22</f>
        <v>158</v>
      </c>
      <c r="G24" s="321"/>
      <c r="H24" s="475"/>
      <c r="I24" s="475"/>
      <c r="J24" s="475"/>
      <c r="K24" s="475"/>
      <c r="L24" s="476"/>
      <c r="M24" s="477"/>
      <c r="N24" s="120"/>
    </row>
    <row r="25" spans="1:14" ht="45" customHeight="1" thickBot="1">
      <c r="A25" s="467" t="s">
        <v>198</v>
      </c>
      <c r="B25" s="468"/>
      <c r="C25" s="468"/>
      <c r="D25" s="468"/>
      <c r="E25" s="469"/>
      <c r="F25" s="322">
        <f>F16+F24</f>
        <v>503</v>
      </c>
      <c r="G25" s="323"/>
      <c r="H25" s="324"/>
      <c r="I25" s="324"/>
      <c r="J25" s="324"/>
      <c r="K25" s="324"/>
      <c r="L25" s="325"/>
      <c r="M25" s="326"/>
      <c r="N25" s="120"/>
    </row>
    <row r="26" spans="1:14" ht="14.4" customHeight="1">
      <c r="A26" s="327"/>
      <c r="B26" s="327"/>
      <c r="C26" s="327"/>
      <c r="D26" s="328"/>
      <c r="E26" s="329"/>
      <c r="F26" s="330"/>
      <c r="G26" s="331"/>
      <c r="H26" s="49"/>
      <c r="I26" s="49"/>
      <c r="J26" s="49"/>
      <c r="K26" s="49"/>
      <c r="L26" s="31"/>
      <c r="M26" s="31"/>
      <c r="N26" s="120"/>
    </row>
    <row r="27" spans="1:14" ht="15" customHeight="1">
      <c r="A27" s="332" t="s">
        <v>48</v>
      </c>
      <c r="B27" s="333"/>
      <c r="C27" s="333"/>
      <c r="D27" s="333"/>
      <c r="E27" s="334"/>
      <c r="F27" s="333"/>
      <c r="G27" s="334"/>
      <c r="H27" s="333"/>
      <c r="I27" s="333"/>
      <c r="J27" s="333"/>
      <c r="K27" s="333"/>
      <c r="L27" s="333"/>
      <c r="M27" s="333"/>
      <c r="N27" s="120"/>
    </row>
    <row r="28" spans="1:14" ht="15" customHeight="1">
      <c r="A28" s="465" t="s">
        <v>213</v>
      </c>
      <c r="B28" s="466"/>
      <c r="C28" s="466"/>
      <c r="D28" s="466"/>
      <c r="E28" s="466"/>
      <c r="F28" s="466"/>
      <c r="G28" s="466"/>
      <c r="H28" s="466"/>
      <c r="I28" s="466"/>
      <c r="J28" s="466"/>
      <c r="K28" s="466"/>
      <c r="L28" s="466"/>
      <c r="M28" s="466"/>
      <c r="N28" s="120"/>
    </row>
    <row r="29" spans="1:14" ht="15" customHeight="1">
      <c r="A29" s="465" t="s">
        <v>212</v>
      </c>
      <c r="B29" s="466"/>
      <c r="C29" s="466"/>
      <c r="D29" s="466"/>
      <c r="E29" s="466"/>
      <c r="F29" s="466"/>
      <c r="G29" s="466"/>
      <c r="H29" s="466"/>
      <c r="I29" s="466"/>
      <c r="J29" s="466"/>
      <c r="K29" s="466"/>
      <c r="L29" s="466"/>
      <c r="M29" s="466"/>
      <c r="N29" s="120"/>
    </row>
    <row r="30" spans="1:14" ht="15" customHeight="1">
      <c r="A30" s="332" t="s">
        <v>211</v>
      </c>
      <c r="B30" s="332"/>
      <c r="C30" s="333"/>
      <c r="D30" s="332"/>
      <c r="E30" s="334"/>
      <c r="F30" s="333"/>
      <c r="G30" s="334"/>
      <c r="H30" s="333"/>
      <c r="I30" s="333"/>
      <c r="J30" s="333"/>
      <c r="K30" s="333"/>
      <c r="L30" s="333"/>
      <c r="M30" s="333"/>
      <c r="N30" s="120"/>
    </row>
    <row r="31" spans="1:14" ht="15" customHeight="1">
      <c r="A31" s="332" t="s">
        <v>210</v>
      </c>
      <c r="B31" s="332"/>
      <c r="C31" s="333"/>
      <c r="D31" s="332"/>
      <c r="E31" s="334"/>
      <c r="F31" s="333"/>
      <c r="G31" s="334"/>
      <c r="H31" s="333"/>
      <c r="I31" s="333"/>
      <c r="J31" s="333"/>
      <c r="K31" s="333"/>
      <c r="L31" s="333"/>
      <c r="M31" s="333"/>
      <c r="N31" s="120"/>
    </row>
    <row r="32" spans="1:14" ht="15" customHeight="1">
      <c r="A32" s="332" t="s">
        <v>209</v>
      </c>
      <c r="B32" s="333"/>
      <c r="C32" s="332"/>
      <c r="D32" s="333"/>
      <c r="E32" s="334"/>
      <c r="F32" s="333"/>
      <c r="G32" s="334"/>
      <c r="H32" s="333"/>
      <c r="I32" s="333"/>
      <c r="J32" s="333"/>
      <c r="K32" s="333"/>
      <c r="L32" s="333"/>
      <c r="M32" s="333"/>
      <c r="N32" s="120"/>
    </row>
    <row r="33" spans="1:16" ht="15" customHeight="1">
      <c r="A33" s="332" t="s">
        <v>208</v>
      </c>
      <c r="B33" s="333"/>
      <c r="C33" s="333"/>
      <c r="D33" s="333"/>
      <c r="E33" s="334"/>
      <c r="F33" s="333"/>
      <c r="G33" s="334"/>
      <c r="H33" s="333"/>
      <c r="I33" s="333"/>
      <c r="J33" s="333"/>
      <c r="K33" s="333"/>
      <c r="L33" s="333"/>
      <c r="M33" s="333"/>
      <c r="N33" s="120"/>
    </row>
    <row r="34" spans="1:16" ht="10.199999999999999" customHeight="1">
      <c r="A34" s="22"/>
      <c r="B34" s="21"/>
      <c r="C34" s="21"/>
      <c r="D34" s="93"/>
      <c r="E34" s="89"/>
      <c r="F34" s="21"/>
      <c r="G34" s="148"/>
      <c r="H34" s="21"/>
      <c r="I34" s="21"/>
      <c r="J34" s="21"/>
      <c r="K34" s="21"/>
      <c r="L34" s="21"/>
      <c r="M34" s="21"/>
    </row>
    <row r="35" spans="1:16" s="21" customFormat="1" ht="10.5" customHeight="1">
      <c r="A35" s="22"/>
      <c r="D35" s="93"/>
      <c r="E35" s="89"/>
      <c r="G35" s="148"/>
      <c r="N35" s="121"/>
      <c r="O35" s="121"/>
      <c r="P35" s="129"/>
    </row>
    <row r="36" spans="1:16" s="21" customFormat="1" ht="10.5" customHeight="1">
      <c r="A36" s="22"/>
      <c r="B36" s="22"/>
      <c r="D36" s="94"/>
      <c r="E36" s="89"/>
      <c r="G36" s="148"/>
      <c r="N36" s="123"/>
      <c r="O36" s="121"/>
      <c r="P36" s="129"/>
    </row>
    <row r="37" spans="1:16" s="21" customFormat="1" ht="10.5" customHeight="1">
      <c r="A37" s="22"/>
      <c r="B37" s="22"/>
      <c r="D37" s="94"/>
      <c r="E37" s="89"/>
      <c r="G37" s="148"/>
      <c r="N37" s="121"/>
      <c r="O37" s="121"/>
      <c r="P37" s="129"/>
    </row>
    <row r="38" spans="1:16" s="21" customFormat="1" ht="10.5" customHeight="1">
      <c r="A38" s="22"/>
      <c r="C38" s="22"/>
      <c r="D38" s="93"/>
      <c r="E38" s="89"/>
      <c r="G38" s="148"/>
      <c r="N38" s="121"/>
      <c r="O38" s="121"/>
      <c r="P38" s="129"/>
    </row>
    <row r="39" spans="1:16" s="21" customFormat="1" ht="10.5" customHeight="1">
      <c r="A39" s="22"/>
      <c r="D39" s="93"/>
      <c r="E39" s="89"/>
      <c r="G39" s="148"/>
      <c r="N39" s="121"/>
      <c r="O39" s="121"/>
      <c r="P39" s="129"/>
    </row>
    <row r="40" spans="1:16" s="21" customFormat="1" ht="10.5" customHeight="1">
      <c r="A40" s="22"/>
      <c r="D40" s="93"/>
      <c r="E40" s="89"/>
      <c r="G40" s="148"/>
      <c r="N40" s="121"/>
      <c r="O40" s="121"/>
      <c r="P40" s="129"/>
    </row>
    <row r="41" spans="1:16" s="3" customFormat="1" ht="10.5" customHeight="1">
      <c r="A41" s="22"/>
      <c r="D41" s="93"/>
      <c r="E41" s="89"/>
      <c r="G41" s="149"/>
      <c r="N41" s="121"/>
      <c r="O41" s="121"/>
      <c r="P41" s="129"/>
    </row>
    <row r="42" spans="1:16" s="3" customFormat="1" ht="10.5" customHeight="1">
      <c r="A42" s="4"/>
      <c r="D42" s="93"/>
      <c r="E42" s="89"/>
      <c r="G42" s="149"/>
      <c r="N42" s="121"/>
      <c r="O42" s="121"/>
      <c r="P42" s="129"/>
    </row>
    <row r="43" spans="1:16">
      <c r="A43" s="24"/>
    </row>
    <row r="44" spans="1:16">
      <c r="A44" s="24"/>
      <c r="O44" s="130"/>
    </row>
    <row r="55" spans="14:15">
      <c r="N55" s="123"/>
    </row>
    <row r="64" spans="14:15">
      <c r="N64" s="131"/>
      <c r="O64" s="131"/>
    </row>
    <row r="73" spans="14:14">
      <c r="N73" s="123"/>
    </row>
    <row r="81" spans="14:14">
      <c r="N81" s="123"/>
    </row>
    <row r="85" spans="14:14">
      <c r="N85" s="123"/>
    </row>
    <row r="104" spans="14:15">
      <c r="N104" s="123"/>
    </row>
    <row r="109" spans="14:15">
      <c r="N109" s="130"/>
      <c r="O109" s="130"/>
    </row>
    <row r="110" spans="14:15">
      <c r="N110" s="125"/>
      <c r="O110" s="125"/>
    </row>
    <row r="111" spans="14:15">
      <c r="N111" s="123"/>
    </row>
    <row r="117" spans="14:15">
      <c r="N117" s="123"/>
      <c r="O117" s="123"/>
    </row>
    <row r="144" spans="14:14">
      <c r="N144" s="123"/>
    </row>
    <row r="149" spans="14:15">
      <c r="N149" s="123"/>
    </row>
    <row r="150" spans="14:15">
      <c r="N150" s="123"/>
      <c r="O150" s="123"/>
    </row>
    <row r="152" spans="14:15">
      <c r="N152" s="123"/>
      <c r="O152" s="123"/>
    </row>
    <row r="156" spans="14:15">
      <c r="N156" s="123"/>
      <c r="O156" s="123"/>
    </row>
    <row r="157" spans="14:15">
      <c r="N157" s="124"/>
      <c r="O157" s="124"/>
    </row>
    <row r="178" spans="14:14">
      <c r="N178" s="123"/>
    </row>
    <row r="203" spans="14:14">
      <c r="N203" s="132"/>
    </row>
    <row r="211" spans="14:15">
      <c r="N211" s="123"/>
    </row>
    <row r="220" spans="14:15">
      <c r="N220" s="123"/>
    </row>
    <row r="221" spans="14:15">
      <c r="N221" s="123"/>
      <c r="O221" s="123"/>
    </row>
    <row r="225" spans="14:15">
      <c r="N225" s="124"/>
      <c r="O225" s="125"/>
    </row>
    <row r="227" spans="14:15">
      <c r="N227" s="123"/>
    </row>
    <row r="236" spans="14:15">
      <c r="N236" s="123"/>
    </row>
    <row r="243" spans="14:14">
      <c r="N243" s="123"/>
    </row>
    <row r="272" spans="14:15">
      <c r="N272" s="123"/>
      <c r="O272" s="123"/>
    </row>
    <row r="279" spans="14:15">
      <c r="N279" s="125"/>
      <c r="O279" s="125"/>
    </row>
    <row r="283" spans="14:15">
      <c r="N283" s="123"/>
      <c r="O283" s="123"/>
    </row>
    <row r="289" spans="14:15">
      <c r="N289" s="123"/>
    </row>
    <row r="294" spans="14:15">
      <c r="N294" s="123"/>
      <c r="O294" s="123"/>
    </row>
    <row r="330" spans="14:14">
      <c r="N330" s="123"/>
    </row>
    <row r="337" spans="14:15">
      <c r="N337" s="123"/>
      <c r="O337" s="123"/>
    </row>
    <row r="338" spans="14:15">
      <c r="N338" s="123"/>
    </row>
    <row r="347" spans="14:15">
      <c r="N347" s="123"/>
    </row>
    <row r="359" spans="14:15">
      <c r="N359" s="123"/>
      <c r="O359" s="123"/>
    </row>
    <row r="374" spans="14:14">
      <c r="N374" s="123"/>
    </row>
    <row r="396" spans="14:14">
      <c r="N396" s="123"/>
    </row>
    <row r="398" spans="14:14">
      <c r="N398" s="123"/>
    </row>
    <row r="404" spans="14:15">
      <c r="N404" s="123"/>
    </row>
    <row r="407" spans="14:15">
      <c r="O407" s="130"/>
    </row>
    <row r="411" spans="14:15">
      <c r="N411" s="123"/>
    </row>
    <row r="433" spans="14:15">
      <c r="N433" s="123"/>
      <c r="O433" s="123"/>
    </row>
    <row r="452" spans="14:15">
      <c r="N452" s="123"/>
    </row>
    <row r="457" spans="14:15">
      <c r="N457" s="123"/>
    </row>
    <row r="459" spans="14:15">
      <c r="N459" s="125"/>
      <c r="O459" s="125"/>
    </row>
    <row r="461" spans="14:15">
      <c r="N461" s="123"/>
    </row>
    <row r="463" spans="14:15">
      <c r="N463" s="123"/>
      <c r="O463" s="123"/>
    </row>
    <row r="468" spans="14:15">
      <c r="N468" s="123"/>
      <c r="O468" s="123"/>
    </row>
    <row r="492" spans="14:15">
      <c r="N492" s="130"/>
      <c r="O492" s="130"/>
    </row>
    <row r="501" spans="14:15">
      <c r="N501" s="123"/>
      <c r="O501" s="123"/>
    </row>
    <row r="519" spans="14:15">
      <c r="N519" s="123"/>
      <c r="O519" s="123"/>
    </row>
    <row r="526" spans="14:15">
      <c r="N526" s="124"/>
      <c r="O526" s="125"/>
    </row>
    <row r="528" spans="14:15">
      <c r="O528" s="130"/>
    </row>
    <row r="531" spans="14:14">
      <c r="N531" s="123"/>
    </row>
    <row r="533" spans="14:14">
      <c r="N533" s="132"/>
    </row>
    <row r="554" spans="14:15">
      <c r="N554" s="124"/>
      <c r="O554" s="125"/>
    </row>
  </sheetData>
  <sheetProtection algorithmName="SHA-512" hashValue="NQgaIBIx30reDw7Is9qeziA/6zHVotDSDyJBQb8zgiOGOoEbrVprARFR2uAn20eUWKargPozjxwisKDLmHSh/A==" saltValue="3U3MMuhV9iQeC1iFiBEr6w==" spinCount="100000" sheet="1" objects="1" scenarios="1"/>
  <mergeCells count="18">
    <mergeCell ref="K8:L8"/>
    <mergeCell ref="C8:F8"/>
    <mergeCell ref="M9:M11"/>
    <mergeCell ref="N2:O2"/>
    <mergeCell ref="C14:C15"/>
    <mergeCell ref="A4:H4"/>
    <mergeCell ref="B16:E16"/>
    <mergeCell ref="B12:B13"/>
    <mergeCell ref="K9:L16"/>
    <mergeCell ref="A29:M29"/>
    <mergeCell ref="A25:E25"/>
    <mergeCell ref="A28:M28"/>
    <mergeCell ref="C22:C23"/>
    <mergeCell ref="B24:E24"/>
    <mergeCell ref="H24:M24"/>
    <mergeCell ref="K17:L23"/>
    <mergeCell ref="M17:M19"/>
    <mergeCell ref="B20:B21"/>
  </mergeCells>
  <phoneticPr fontId="3"/>
  <conditionalFormatting sqref="F33:G33">
    <cfRule type="expression" dxfId="3" priority="2" stopIfTrue="1">
      <formula>$F$33=0</formula>
    </cfRule>
  </conditionalFormatting>
  <conditionalFormatting sqref="F34:G34">
    <cfRule type="expression" dxfId="2" priority="1" stopIfTrue="1">
      <formula>$F$34=0</formula>
    </cfRule>
  </conditionalFormatting>
  <dataValidations xWindow="277" yWindow="514" count="6">
    <dataValidation allowBlank="1" showInputMessage="1" showErrorMessage="1" prompt="学校の場合はこちらに入力し､所在地を「学校(施設)所在地」欄に入力してください。" sqref="B24:B27" xr:uid="{00000000-0002-0000-0200-000000000000}"/>
    <dataValidation allowBlank="1" showInputMessage="1" showErrorMessage="1" prompt="施設の場合はこちらに入力し､所在地を「学校(施設)所在地」欄に入力してください。" sqref="B30:B32" xr:uid="{00000000-0002-0000-0200-000001000000}"/>
    <dataValidation allowBlank="1" showInputMessage="1" showErrorMessage="1" promptTitle="施設名" prompt="施設の場合はこちらに入力し､所在地を「学校(施設)所在地」欄に入力して下さい。" sqref="B15" xr:uid="{00000000-0002-0000-0200-000002000000}"/>
    <dataValidation allowBlank="1" showInputMessage="1" showErrorMessage="1" promptTitle="施設名" prompt="施設の場合はこちらに入力し､所在地を「学校(施設)所在地」欄に入力してください。" sqref="B23" xr:uid="{00000000-0002-0000-0200-000003000000}"/>
    <dataValidation allowBlank="1" showInputMessage="1" showErrorMessage="1" promptTitle="学校名" prompt="学校の場合はこちらに入力し､所在地を「学校(施設)所在地」欄に入力して下さい_x000a_例）東京都新宿区新宿1-2-3（数字は半角入力）" sqref="B12:B13 B20:B21" xr:uid="{00000000-0002-0000-0200-000004000000}"/>
    <dataValidation allowBlank="1" showInputMessage="1" showErrorMessage="1" promptTitle="課程年数" prompt="専門学校・専修学校・各種学校等は、課程年数を入力して下さい。" sqref="B10 B18" xr:uid="{00000000-0002-0000-0200-000005000000}"/>
  </dataValidations>
  <pageMargins left="0.35433070866141736" right="0.35433070866141736" top="0.39370078740157483" bottom="0" header="0.51181102362204722" footer="0.51181102362204722"/>
  <pageSetup paperSize="9" scale="91" orientation="landscape" r:id="rId1"/>
  <headerFooter alignWithMargins="0"/>
  <legacyDrawing r:id="rId2"/>
  <extLst>
    <ext xmlns:x14="http://schemas.microsoft.com/office/spreadsheetml/2009/9/main" uri="{CCE6A557-97BC-4b89-ADB6-D9C93CAAB3DF}">
      <x14:dataValidations xmlns:xm="http://schemas.microsoft.com/office/excel/2006/main" xWindow="277" yWindow="514" count="1">
        <x14:dataValidation type="list" allowBlank="1" showInputMessage="1" showErrorMessage="1" xr:uid="{00000000-0002-0000-0200-000006000000}">
          <x14:formula1>
            <xm:f>リスト!$C$3:$C$10</xm:f>
          </x14:formula1>
          <xm:sqref>B17 B9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4"/>
  <sheetViews>
    <sheetView showGridLines="0" view="pageBreakPreview" zoomScale="80" zoomScaleNormal="70" zoomScaleSheetLayoutView="80" workbookViewId="0">
      <pane ySplit="1" topLeftCell="A2" activePane="bottomLeft" state="frozen"/>
      <selection activeCell="H40" sqref="H40"/>
      <selection pane="bottomLeft" activeCell="B1" sqref="B1"/>
    </sheetView>
  </sheetViews>
  <sheetFormatPr defaultColWidth="9" defaultRowHeight="13.2"/>
  <cols>
    <col min="1" max="1" width="2.33203125" style="10" customWidth="1"/>
    <col min="2" max="2" width="2.6640625" style="10" customWidth="1"/>
    <col min="3" max="3" width="28.6640625" style="10" customWidth="1"/>
    <col min="4" max="7" width="9.6640625" style="10" customWidth="1"/>
    <col min="8" max="8" width="11.109375" style="10" customWidth="1"/>
    <col min="9" max="9" width="9.6640625" style="10" customWidth="1"/>
    <col min="10" max="10" width="11.109375" style="10" customWidth="1"/>
    <col min="11" max="11" width="9.6640625" style="10" customWidth="1"/>
    <col min="12" max="12" width="11.6640625" style="10" customWidth="1"/>
    <col min="13" max="13" width="10.21875" style="10" customWidth="1"/>
    <col min="14" max="16" width="9.6640625" style="10" customWidth="1"/>
    <col min="17" max="17" width="14.6640625" style="10" customWidth="1"/>
    <col min="18" max="18" width="9.6640625" style="10" customWidth="1"/>
    <col min="19" max="19" width="3.44140625" style="10" customWidth="1"/>
    <col min="20" max="21" width="8.109375" style="10" customWidth="1"/>
    <col min="22" max="22" width="11.21875" style="10" customWidth="1"/>
    <col min="23" max="16384" width="9" style="10"/>
  </cols>
  <sheetData>
    <row r="1" spans="1:24" ht="22.2">
      <c r="A1" s="51"/>
      <c r="B1" s="52"/>
      <c r="C1" s="52"/>
      <c r="D1" s="52"/>
      <c r="E1" s="52"/>
      <c r="F1" s="31"/>
      <c r="G1" s="31"/>
      <c r="H1" s="31"/>
      <c r="I1" s="31"/>
      <c r="J1" s="31"/>
      <c r="K1" s="31"/>
      <c r="L1" s="31"/>
      <c r="M1" s="31"/>
      <c r="N1" s="31"/>
      <c r="O1" s="31"/>
      <c r="P1" s="31"/>
      <c r="Q1" s="31"/>
      <c r="R1" s="31"/>
      <c r="S1" s="31"/>
    </row>
    <row r="2" spans="1:24" ht="20.25" customHeight="1">
      <c r="A2" s="568" t="s">
        <v>6</v>
      </c>
      <c r="B2" s="569"/>
      <c r="C2" s="569"/>
      <c r="D2" s="569"/>
      <c r="E2" s="569"/>
      <c r="F2" s="569"/>
      <c r="G2" s="569"/>
      <c r="H2" s="569"/>
      <c r="I2" s="569"/>
      <c r="J2" s="569"/>
      <c r="K2" s="569"/>
      <c r="L2" s="569"/>
      <c r="M2" s="569"/>
      <c r="N2" s="569"/>
      <c r="O2" s="569"/>
      <c r="P2" s="570" t="s">
        <v>290</v>
      </c>
      <c r="Q2" s="571">
        <f>IF(補助金番号=0, "", 補助金番号)</f>
        <v>9999</v>
      </c>
      <c r="R2" s="572"/>
      <c r="S2" s="572"/>
    </row>
    <row r="3" spans="1:24" ht="26.25" customHeight="1">
      <c r="A3" s="573" t="s">
        <v>727</v>
      </c>
      <c r="B3" s="573"/>
      <c r="C3" s="573"/>
      <c r="D3" s="573"/>
      <c r="E3" s="573"/>
      <c r="F3" s="573"/>
      <c r="G3" s="573"/>
      <c r="H3" s="573"/>
      <c r="I3" s="573"/>
      <c r="J3" s="573"/>
      <c r="K3" s="573"/>
      <c r="L3" s="573"/>
      <c r="M3" s="573"/>
      <c r="N3" s="573"/>
      <c r="O3" s="573"/>
      <c r="P3" s="570" t="s">
        <v>121</v>
      </c>
      <c r="Q3" s="574" t="str">
        <f>IF(法人名=0, "", 法人名)</f>
        <v>学校法人東京都庁大学</v>
      </c>
      <c r="R3" s="575"/>
      <c r="S3" s="575"/>
    </row>
    <row r="4" spans="1:24" ht="24.75" customHeight="1">
      <c r="A4" s="569"/>
      <c r="B4" s="569"/>
      <c r="C4" s="569"/>
      <c r="D4" s="569"/>
      <c r="E4" s="569"/>
      <c r="F4" s="569"/>
      <c r="G4" s="569"/>
      <c r="H4" s="569"/>
      <c r="I4" s="569"/>
      <c r="J4" s="569"/>
      <c r="K4" s="569"/>
      <c r="L4" s="569"/>
      <c r="M4" s="569"/>
      <c r="N4" s="569"/>
      <c r="O4" s="569"/>
      <c r="P4" s="569" t="s">
        <v>5</v>
      </c>
      <c r="Q4" s="569" t="s">
        <v>5</v>
      </c>
      <c r="R4" s="569"/>
      <c r="S4" s="569"/>
    </row>
    <row r="5" spans="1:24" ht="28.5" customHeight="1">
      <c r="A5" s="569"/>
      <c r="B5" s="569"/>
      <c r="C5" s="576" t="s">
        <v>23</v>
      </c>
      <c r="D5" s="577" t="s">
        <v>21</v>
      </c>
      <c r="E5" s="578"/>
      <c r="F5" s="579" t="s">
        <v>4</v>
      </c>
      <c r="G5" s="580"/>
      <c r="H5" s="577" t="s">
        <v>22</v>
      </c>
      <c r="I5" s="578"/>
      <c r="J5" s="581" t="s">
        <v>24</v>
      </c>
      <c r="K5" s="582"/>
      <c r="L5" s="581" t="s">
        <v>25</v>
      </c>
      <c r="M5" s="582"/>
      <c r="N5" s="579" t="s">
        <v>26</v>
      </c>
      <c r="O5" s="580"/>
      <c r="P5" s="583" t="s">
        <v>214</v>
      </c>
      <c r="Q5" s="584"/>
      <c r="R5" s="569"/>
      <c r="S5" s="569"/>
    </row>
    <row r="6" spans="1:24" ht="28.5" customHeight="1">
      <c r="A6" s="569"/>
      <c r="B6" s="569"/>
      <c r="C6" s="585"/>
      <c r="D6" s="586"/>
      <c r="E6" s="587"/>
      <c r="F6" s="588"/>
      <c r="G6" s="589"/>
      <c r="H6" s="586"/>
      <c r="I6" s="587"/>
      <c r="J6" s="590"/>
      <c r="K6" s="591"/>
      <c r="L6" s="590"/>
      <c r="M6" s="591"/>
      <c r="N6" s="588"/>
      <c r="O6" s="589"/>
      <c r="P6" s="592"/>
      <c r="Q6" s="593"/>
      <c r="R6" s="569"/>
      <c r="S6" s="569"/>
      <c r="T6" s="32"/>
      <c r="U6" s="32"/>
      <c r="V6" s="32"/>
      <c r="W6" s="32"/>
      <c r="X6" s="32"/>
    </row>
    <row r="7" spans="1:24" ht="24.75" customHeight="1">
      <c r="A7" s="569"/>
      <c r="B7" s="569"/>
      <c r="C7" s="594" t="s">
        <v>15</v>
      </c>
      <c r="D7" s="595" t="s">
        <v>16</v>
      </c>
      <c r="E7" s="596"/>
      <c r="F7" s="597" t="s">
        <v>14</v>
      </c>
      <c r="G7" s="598"/>
      <c r="H7" s="599" t="s">
        <v>17</v>
      </c>
      <c r="I7" s="600"/>
      <c r="J7" s="595" t="s">
        <v>18</v>
      </c>
      <c r="K7" s="596"/>
      <c r="L7" s="595" t="s">
        <v>19</v>
      </c>
      <c r="M7" s="596"/>
      <c r="N7" s="595" t="s">
        <v>20</v>
      </c>
      <c r="O7" s="596"/>
      <c r="P7" s="597" t="s">
        <v>66</v>
      </c>
      <c r="Q7" s="598"/>
      <c r="R7" s="569"/>
      <c r="S7" s="569"/>
      <c r="T7" s="496"/>
      <c r="U7" s="496"/>
      <c r="V7" s="496"/>
      <c r="W7" s="32"/>
      <c r="X7" s="32"/>
    </row>
    <row r="8" spans="1:24" ht="12" customHeight="1" thickBot="1">
      <c r="A8" s="569"/>
      <c r="B8" s="569"/>
      <c r="C8" s="601" t="s">
        <v>0</v>
      </c>
      <c r="D8" s="602" t="s">
        <v>0</v>
      </c>
      <c r="E8" s="603"/>
      <c r="F8" s="602" t="s">
        <v>0</v>
      </c>
      <c r="G8" s="603"/>
      <c r="H8" s="602" t="s">
        <v>0</v>
      </c>
      <c r="I8" s="603"/>
      <c r="J8" s="602" t="s">
        <v>0</v>
      </c>
      <c r="K8" s="603"/>
      <c r="L8" s="602" t="s">
        <v>0</v>
      </c>
      <c r="M8" s="603"/>
      <c r="N8" s="602"/>
      <c r="O8" s="603"/>
      <c r="P8" s="602" t="s">
        <v>0</v>
      </c>
      <c r="Q8" s="603"/>
      <c r="R8" s="569"/>
      <c r="S8" s="569"/>
      <c r="T8" s="496"/>
      <c r="U8" s="496"/>
      <c r="V8" s="496"/>
      <c r="W8" s="32"/>
      <c r="X8" s="32"/>
    </row>
    <row r="9" spans="1:24" ht="36" customHeight="1" thickTop="1" thickBot="1">
      <c r="A9" s="569"/>
      <c r="B9" s="569"/>
      <c r="C9" s="604">
        <v>1500000</v>
      </c>
      <c r="D9" s="605">
        <v>0</v>
      </c>
      <c r="E9" s="606"/>
      <c r="F9" s="497">
        <f>C9-D9</f>
        <v>1500000</v>
      </c>
      <c r="G9" s="498"/>
      <c r="H9" s="607">
        <v>540000</v>
      </c>
      <c r="I9" s="608"/>
      <c r="J9" s="499">
        <f>N32</f>
        <v>254518</v>
      </c>
      <c r="K9" s="498"/>
      <c r="L9" s="499">
        <f>MIN(F9,H9,J9)</f>
        <v>254518</v>
      </c>
      <c r="M9" s="498"/>
      <c r="N9" s="500" t="s">
        <v>13</v>
      </c>
      <c r="O9" s="501"/>
      <c r="P9" s="499">
        <f>ROUNDDOWN(L9*2/3,0)</f>
        <v>169678</v>
      </c>
      <c r="Q9" s="498"/>
      <c r="R9" s="569"/>
      <c r="S9" s="569"/>
      <c r="T9" s="496"/>
      <c r="U9" s="496"/>
      <c r="V9" s="496"/>
      <c r="W9" s="32"/>
      <c r="X9" s="32"/>
    </row>
    <row r="10" spans="1:24" ht="18.75" customHeight="1" thickTop="1">
      <c r="A10" s="569"/>
      <c r="B10" s="569"/>
      <c r="C10" s="609"/>
      <c r="D10" s="609"/>
      <c r="E10" s="609"/>
      <c r="F10" s="609"/>
      <c r="G10" s="609"/>
      <c r="H10" s="609"/>
      <c r="I10" s="609"/>
      <c r="J10" s="609"/>
      <c r="K10" s="569"/>
      <c r="L10" s="569"/>
      <c r="M10" s="569"/>
      <c r="N10" s="569"/>
      <c r="O10" s="569"/>
      <c r="P10" s="569"/>
      <c r="Q10" s="569"/>
      <c r="R10" s="569"/>
      <c r="S10" s="569"/>
      <c r="T10" s="496"/>
      <c r="U10" s="496"/>
      <c r="V10" s="496"/>
      <c r="W10" s="32"/>
      <c r="X10" s="32"/>
    </row>
    <row r="11" spans="1:24" ht="15.75" customHeight="1">
      <c r="A11" s="569"/>
      <c r="B11" s="569"/>
      <c r="C11" s="609"/>
      <c r="D11" s="609"/>
      <c r="E11" s="609"/>
      <c r="F11" s="609"/>
      <c r="G11" s="609"/>
      <c r="H11" s="609"/>
      <c r="I11" s="609"/>
      <c r="J11" s="609"/>
      <c r="K11" s="569"/>
      <c r="L11" s="569"/>
      <c r="M11" s="569"/>
      <c r="N11" s="569"/>
      <c r="O11" s="569"/>
      <c r="P11" s="569"/>
      <c r="Q11" s="569"/>
      <c r="R11" s="569"/>
      <c r="S11" s="569"/>
      <c r="T11" s="32"/>
      <c r="U11" s="32"/>
      <c r="V11" s="32"/>
      <c r="W11" s="32"/>
      <c r="X11" s="32"/>
    </row>
    <row r="12" spans="1:24" ht="19.5" customHeight="1">
      <c r="A12" s="568" t="s">
        <v>7</v>
      </c>
      <c r="B12" s="569"/>
      <c r="C12" s="609"/>
      <c r="D12" s="609"/>
      <c r="E12" s="609"/>
      <c r="F12" s="609"/>
      <c r="G12" s="609"/>
      <c r="H12" s="609"/>
      <c r="I12" s="609"/>
      <c r="J12" s="609"/>
      <c r="K12" s="569"/>
      <c r="L12" s="569"/>
      <c r="M12" s="569"/>
      <c r="N12" s="569"/>
      <c r="O12" s="569"/>
      <c r="P12" s="569"/>
      <c r="Q12" s="569"/>
      <c r="R12" s="569"/>
      <c r="S12" s="569"/>
      <c r="T12" s="32"/>
      <c r="U12" s="32"/>
      <c r="V12" s="32"/>
      <c r="W12" s="32"/>
      <c r="X12" s="32"/>
    </row>
    <row r="13" spans="1:24" ht="26.25" customHeight="1">
      <c r="A13" s="569"/>
      <c r="B13" s="573" t="s">
        <v>11</v>
      </c>
      <c r="C13" s="573"/>
      <c r="D13" s="573"/>
      <c r="E13" s="573"/>
      <c r="F13" s="573"/>
      <c r="G13" s="573"/>
      <c r="H13" s="573"/>
      <c r="I13" s="573"/>
      <c r="J13" s="573"/>
      <c r="K13" s="573"/>
      <c r="L13" s="573"/>
      <c r="M13" s="573"/>
      <c r="N13" s="573"/>
      <c r="O13" s="573"/>
      <c r="P13" s="573"/>
      <c r="Q13" s="573"/>
      <c r="R13" s="573"/>
      <c r="S13" s="573"/>
      <c r="T13" s="33"/>
      <c r="U13" s="33"/>
      <c r="V13" s="32"/>
      <c r="W13" s="32"/>
      <c r="X13" s="32"/>
    </row>
    <row r="14" spans="1:24" ht="22.2">
      <c r="A14" s="610"/>
      <c r="B14" s="611" t="s">
        <v>67</v>
      </c>
      <c r="C14" s="611"/>
      <c r="D14" s="610"/>
      <c r="E14" s="610"/>
      <c r="F14" s="610"/>
      <c r="G14" s="610"/>
      <c r="H14" s="610"/>
      <c r="I14" s="610"/>
      <c r="J14" s="610"/>
      <c r="K14" s="610"/>
      <c r="L14" s="610"/>
      <c r="M14" s="610"/>
      <c r="N14" s="610"/>
      <c r="O14" s="610"/>
      <c r="P14" s="610"/>
      <c r="Q14" s="610"/>
      <c r="R14" s="610"/>
      <c r="S14" s="610"/>
      <c r="T14" s="11"/>
      <c r="U14" s="11"/>
    </row>
    <row r="15" spans="1:24" ht="21.75" customHeight="1">
      <c r="A15" s="569"/>
      <c r="B15" s="569"/>
      <c r="C15" s="569"/>
      <c r="D15" s="569"/>
      <c r="E15" s="569"/>
      <c r="F15" s="569"/>
      <c r="G15" s="569"/>
      <c r="H15" s="569"/>
      <c r="I15" s="569"/>
      <c r="J15" s="569"/>
      <c r="K15" s="569"/>
      <c r="L15" s="569"/>
      <c r="M15" s="569"/>
      <c r="N15" s="569"/>
      <c r="O15" s="569"/>
      <c r="P15" s="569"/>
      <c r="Q15" s="569"/>
      <c r="R15" s="569"/>
      <c r="S15" s="569"/>
    </row>
    <row r="16" spans="1:24" ht="21.75" customHeight="1">
      <c r="A16" s="569"/>
      <c r="B16" s="612"/>
      <c r="C16" s="613"/>
      <c r="D16" s="614" t="s">
        <v>40</v>
      </c>
      <c r="E16" s="615"/>
      <c r="F16" s="615"/>
      <c r="G16" s="615"/>
      <c r="H16" s="615"/>
      <c r="I16" s="615"/>
      <c r="J16" s="615"/>
      <c r="K16" s="615"/>
      <c r="L16" s="615"/>
      <c r="M16" s="615"/>
      <c r="N16" s="616" t="s">
        <v>69</v>
      </c>
      <c r="O16" s="617"/>
      <c r="P16" s="618"/>
      <c r="Q16" s="569"/>
      <c r="R16" s="569"/>
      <c r="S16" s="569"/>
      <c r="U16" s="12"/>
    </row>
    <row r="17" spans="1:22" ht="21.75" customHeight="1">
      <c r="A17" s="569"/>
      <c r="B17" s="619" t="s">
        <v>68</v>
      </c>
      <c r="C17" s="620"/>
      <c r="D17" s="614" t="s">
        <v>10</v>
      </c>
      <c r="E17" s="615"/>
      <c r="F17" s="615"/>
      <c r="G17" s="621"/>
      <c r="H17" s="614" t="s">
        <v>3</v>
      </c>
      <c r="I17" s="615"/>
      <c r="J17" s="615"/>
      <c r="K17" s="615"/>
      <c r="L17" s="615"/>
      <c r="M17" s="615"/>
      <c r="N17" s="619"/>
      <c r="O17" s="620"/>
      <c r="P17" s="622"/>
      <c r="Q17" s="569"/>
      <c r="R17" s="569"/>
      <c r="S17" s="569"/>
      <c r="U17" s="13"/>
    </row>
    <row r="18" spans="1:22" ht="21.75" customHeight="1">
      <c r="A18" s="569"/>
      <c r="B18" s="623"/>
      <c r="C18" s="569"/>
      <c r="D18" s="616" t="s">
        <v>41</v>
      </c>
      <c r="E18" s="618"/>
      <c r="F18" s="616" t="s">
        <v>43</v>
      </c>
      <c r="G18" s="618"/>
      <c r="H18" s="616" t="s">
        <v>44</v>
      </c>
      <c r="I18" s="618"/>
      <c r="J18" s="616" t="s">
        <v>41</v>
      </c>
      <c r="K18" s="618"/>
      <c r="L18" s="579" t="s">
        <v>39</v>
      </c>
      <c r="M18" s="624"/>
      <c r="N18" s="619"/>
      <c r="O18" s="620"/>
      <c r="P18" s="622"/>
      <c r="Q18" s="625" t="s">
        <v>113</v>
      </c>
      <c r="R18" s="626"/>
      <c r="S18" s="569"/>
      <c r="T18" s="13"/>
      <c r="U18" s="13"/>
    </row>
    <row r="19" spans="1:22" ht="21.75" customHeight="1">
      <c r="A19" s="569"/>
      <c r="B19" s="627"/>
      <c r="C19" s="628"/>
      <c r="D19" s="619" t="s">
        <v>42</v>
      </c>
      <c r="E19" s="622"/>
      <c r="F19" s="629" t="s">
        <v>42</v>
      </c>
      <c r="G19" s="630"/>
      <c r="H19" s="629" t="s">
        <v>45</v>
      </c>
      <c r="I19" s="630"/>
      <c r="J19" s="629" t="s">
        <v>42</v>
      </c>
      <c r="K19" s="630"/>
      <c r="L19" s="627"/>
      <c r="M19" s="631" t="s">
        <v>46</v>
      </c>
      <c r="N19" s="629"/>
      <c r="O19" s="632"/>
      <c r="P19" s="630"/>
      <c r="Q19" s="633" t="s">
        <v>110</v>
      </c>
      <c r="R19" s="634"/>
      <c r="S19" s="569"/>
      <c r="T19" s="14"/>
      <c r="U19" s="14"/>
    </row>
    <row r="20" spans="1:22" ht="21.75" customHeight="1">
      <c r="A20" s="569"/>
      <c r="B20" s="579" t="s">
        <v>8</v>
      </c>
      <c r="C20" s="624"/>
      <c r="D20" s="635"/>
      <c r="E20" s="636" t="s">
        <v>0</v>
      </c>
      <c r="F20" s="569"/>
      <c r="G20" s="636" t="s">
        <v>0</v>
      </c>
      <c r="H20" s="612"/>
      <c r="I20" s="636" t="s">
        <v>0</v>
      </c>
      <c r="J20" s="635"/>
      <c r="K20" s="636" t="s">
        <v>0</v>
      </c>
      <c r="L20" s="635"/>
      <c r="M20" s="637" t="s">
        <v>0</v>
      </c>
      <c r="N20" s="638" t="s">
        <v>74</v>
      </c>
      <c r="O20" s="639"/>
      <c r="P20" s="640"/>
      <c r="Q20" s="633" t="s">
        <v>111</v>
      </c>
      <c r="R20" s="641"/>
      <c r="S20" s="569"/>
      <c r="T20" s="15"/>
      <c r="U20" s="15"/>
    </row>
    <row r="21" spans="1:22" ht="21.75" customHeight="1">
      <c r="A21" s="569"/>
      <c r="B21" s="642"/>
      <c r="C21" s="643"/>
      <c r="D21" s="57"/>
      <c r="E21" s="58">
        <v>97</v>
      </c>
      <c r="F21" s="644"/>
      <c r="G21" s="58">
        <v>125</v>
      </c>
      <c r="H21" s="645"/>
      <c r="I21" s="60">
        <v>454</v>
      </c>
      <c r="J21" s="61"/>
      <c r="K21" s="60">
        <v>478</v>
      </c>
      <c r="L21" s="61"/>
      <c r="M21" s="62">
        <v>506</v>
      </c>
      <c r="N21" s="646"/>
      <c r="O21" s="647"/>
      <c r="P21" s="648"/>
      <c r="Q21" s="63" t="s">
        <v>112</v>
      </c>
      <c r="R21" s="64"/>
      <c r="S21" s="569"/>
    </row>
    <row r="22" spans="1:22" ht="30.75" customHeight="1" thickBot="1">
      <c r="A22" s="569"/>
      <c r="B22" s="649" t="s">
        <v>9</v>
      </c>
      <c r="C22" s="624"/>
      <c r="D22" s="502">
        <f>SUM(D23:E30)</f>
        <v>0</v>
      </c>
      <c r="E22" s="503"/>
      <c r="F22" s="502">
        <f>SUM(F23:G30)</f>
        <v>0</v>
      </c>
      <c r="G22" s="503"/>
      <c r="H22" s="502">
        <f>SUM(H23:I30)</f>
        <v>0</v>
      </c>
      <c r="I22" s="503"/>
      <c r="J22" s="502">
        <f>SUM(J23:K30)</f>
        <v>0</v>
      </c>
      <c r="K22" s="503"/>
      <c r="L22" s="504">
        <f>SUM(L23:M30)</f>
        <v>503</v>
      </c>
      <c r="M22" s="505"/>
      <c r="N22" s="646"/>
      <c r="O22" s="647"/>
      <c r="P22" s="648"/>
      <c r="Q22" s="65"/>
      <c r="R22" s="65"/>
      <c r="S22" s="569"/>
    </row>
    <row r="23" spans="1:22" ht="30.75" customHeight="1" thickTop="1">
      <c r="A23" s="569"/>
      <c r="B23" s="612"/>
      <c r="C23" s="650" t="s">
        <v>749</v>
      </c>
      <c r="D23" s="651"/>
      <c r="E23" s="652"/>
      <c r="F23" s="651"/>
      <c r="G23" s="652"/>
      <c r="H23" s="651"/>
      <c r="I23" s="652"/>
      <c r="J23" s="651"/>
      <c r="K23" s="652"/>
      <c r="L23" s="651">
        <v>300</v>
      </c>
      <c r="M23" s="653"/>
      <c r="N23" s="647"/>
      <c r="O23" s="647"/>
      <c r="P23" s="648"/>
      <c r="Q23" s="66"/>
      <c r="R23" s="66"/>
      <c r="S23" s="569"/>
      <c r="T23" s="506"/>
      <c r="U23" s="506"/>
      <c r="V23" s="506"/>
    </row>
    <row r="24" spans="1:22" ht="30.75" customHeight="1">
      <c r="A24" s="569"/>
      <c r="B24" s="654" t="s">
        <v>1</v>
      </c>
      <c r="C24" s="655" t="s">
        <v>762</v>
      </c>
      <c r="D24" s="656"/>
      <c r="E24" s="657"/>
      <c r="F24" s="656"/>
      <c r="G24" s="657"/>
      <c r="H24" s="656"/>
      <c r="I24" s="657"/>
      <c r="J24" s="656"/>
      <c r="K24" s="657"/>
      <c r="L24" s="656">
        <v>45</v>
      </c>
      <c r="M24" s="658"/>
      <c r="N24" s="647"/>
      <c r="O24" s="647"/>
      <c r="P24" s="648"/>
      <c r="Q24" s="66"/>
      <c r="R24" s="66"/>
      <c r="S24" s="569"/>
      <c r="T24" s="506"/>
      <c r="U24" s="506"/>
      <c r="V24" s="506"/>
    </row>
    <row r="25" spans="1:22" ht="30.75" customHeight="1">
      <c r="A25" s="569"/>
      <c r="B25" s="623"/>
      <c r="C25" s="659" t="s">
        <v>763</v>
      </c>
      <c r="D25" s="656"/>
      <c r="E25" s="657"/>
      <c r="F25" s="656"/>
      <c r="G25" s="657"/>
      <c r="H25" s="656"/>
      <c r="I25" s="657"/>
      <c r="J25" s="656"/>
      <c r="K25" s="657"/>
      <c r="L25" s="656">
        <v>158</v>
      </c>
      <c r="M25" s="658"/>
      <c r="N25" s="647"/>
      <c r="O25" s="647"/>
      <c r="P25" s="648"/>
      <c r="Q25" s="66"/>
      <c r="R25" s="66"/>
      <c r="S25" s="569"/>
    </row>
    <row r="26" spans="1:22" ht="30.75" customHeight="1">
      <c r="A26" s="569"/>
      <c r="B26" s="623"/>
      <c r="C26" s="659"/>
      <c r="D26" s="656"/>
      <c r="E26" s="657"/>
      <c r="F26" s="656"/>
      <c r="G26" s="657"/>
      <c r="H26" s="656"/>
      <c r="I26" s="657"/>
      <c r="J26" s="656"/>
      <c r="K26" s="657"/>
      <c r="L26" s="656"/>
      <c r="M26" s="658"/>
      <c r="N26" s="647"/>
      <c r="O26" s="647"/>
      <c r="P26" s="648"/>
      <c r="Q26" s="66"/>
      <c r="R26" s="66"/>
      <c r="S26" s="569"/>
    </row>
    <row r="27" spans="1:22" ht="30.75" customHeight="1">
      <c r="A27" s="569"/>
      <c r="B27" s="623"/>
      <c r="C27" s="660"/>
      <c r="D27" s="661"/>
      <c r="E27" s="662"/>
      <c r="F27" s="661"/>
      <c r="G27" s="662"/>
      <c r="H27" s="661"/>
      <c r="I27" s="662"/>
      <c r="J27" s="661"/>
      <c r="K27" s="662"/>
      <c r="L27" s="661"/>
      <c r="M27" s="663"/>
      <c r="N27" s="647"/>
      <c r="O27" s="647"/>
      <c r="P27" s="648"/>
      <c r="Q27" s="66"/>
      <c r="R27" s="66"/>
      <c r="S27" s="569"/>
    </row>
    <row r="28" spans="1:22" ht="30.75" customHeight="1">
      <c r="A28" s="569"/>
      <c r="B28" s="623"/>
      <c r="C28" s="660"/>
      <c r="D28" s="661"/>
      <c r="E28" s="662"/>
      <c r="F28" s="661"/>
      <c r="G28" s="662"/>
      <c r="H28" s="661"/>
      <c r="I28" s="662"/>
      <c r="J28" s="661"/>
      <c r="K28" s="662"/>
      <c r="L28" s="661"/>
      <c r="M28" s="663"/>
      <c r="N28" s="647"/>
      <c r="O28" s="647"/>
      <c r="P28" s="648"/>
      <c r="Q28" s="66"/>
      <c r="R28" s="66"/>
      <c r="S28" s="569"/>
    </row>
    <row r="29" spans="1:22" ht="30.75" customHeight="1">
      <c r="A29" s="569"/>
      <c r="B29" s="654" t="s">
        <v>2</v>
      </c>
      <c r="C29" s="660"/>
      <c r="D29" s="661"/>
      <c r="E29" s="662"/>
      <c r="F29" s="661"/>
      <c r="G29" s="662"/>
      <c r="H29" s="661"/>
      <c r="I29" s="662"/>
      <c r="J29" s="661"/>
      <c r="K29" s="662"/>
      <c r="L29" s="661"/>
      <c r="M29" s="663"/>
      <c r="N29" s="647"/>
      <c r="O29" s="647"/>
      <c r="P29" s="648"/>
      <c r="Q29" s="66"/>
      <c r="R29" s="66"/>
      <c r="S29" s="569"/>
    </row>
    <row r="30" spans="1:22" ht="30.75" customHeight="1" thickBot="1">
      <c r="A30" s="569"/>
      <c r="B30" s="627"/>
      <c r="C30" s="664"/>
      <c r="D30" s="665"/>
      <c r="E30" s="666"/>
      <c r="F30" s="665"/>
      <c r="G30" s="666"/>
      <c r="H30" s="665"/>
      <c r="I30" s="666"/>
      <c r="J30" s="665"/>
      <c r="K30" s="666"/>
      <c r="L30" s="665"/>
      <c r="M30" s="667"/>
      <c r="N30" s="668"/>
      <c r="O30" s="668"/>
      <c r="P30" s="669"/>
      <c r="Q30" s="66"/>
      <c r="R30" s="66"/>
      <c r="S30" s="569"/>
    </row>
    <row r="31" spans="1:22" ht="12" customHeight="1" thickTop="1">
      <c r="A31" s="569"/>
      <c r="B31" s="612"/>
      <c r="C31" s="569"/>
      <c r="D31" s="670"/>
      <c r="E31" s="671"/>
      <c r="F31" s="670"/>
      <c r="G31" s="671"/>
      <c r="H31" s="670"/>
      <c r="I31" s="671"/>
      <c r="J31" s="670"/>
      <c r="K31" s="671"/>
      <c r="L31" s="672"/>
      <c r="M31" s="673"/>
      <c r="N31" s="674"/>
      <c r="O31" s="675"/>
      <c r="P31" s="676" t="s">
        <v>0</v>
      </c>
      <c r="Q31" s="569"/>
      <c r="R31" s="569"/>
      <c r="S31" s="569"/>
    </row>
    <row r="32" spans="1:22" ht="28.2" customHeight="1">
      <c r="A32" s="569"/>
      <c r="B32" s="642" t="s">
        <v>27</v>
      </c>
      <c r="C32" s="643"/>
      <c r="D32" s="508">
        <f>SUM(E21*D22)</f>
        <v>0</v>
      </c>
      <c r="E32" s="509"/>
      <c r="F32" s="508">
        <f>SUM(G21*F22)</f>
        <v>0</v>
      </c>
      <c r="G32" s="509"/>
      <c r="H32" s="508">
        <f>SUM(I21*H22)</f>
        <v>0</v>
      </c>
      <c r="I32" s="509"/>
      <c r="J32" s="508">
        <f>SUM(K21*J22)</f>
        <v>0</v>
      </c>
      <c r="K32" s="509"/>
      <c r="L32" s="510">
        <f>SUM(M21*L22)</f>
        <v>254518</v>
      </c>
      <c r="M32" s="511"/>
      <c r="N32" s="512">
        <f>SUM(D32:M32)</f>
        <v>254518</v>
      </c>
      <c r="O32" s="513"/>
      <c r="P32" s="514"/>
      <c r="Q32" s="677"/>
      <c r="R32" s="611"/>
      <c r="S32" s="611"/>
      <c r="T32" s="16"/>
    </row>
    <row r="33" spans="1:19" ht="30.75" customHeight="1">
      <c r="A33" s="569"/>
      <c r="B33" s="569" t="s">
        <v>47</v>
      </c>
      <c r="C33" s="569"/>
      <c r="D33" s="569"/>
      <c r="E33" s="569"/>
      <c r="F33" s="569"/>
      <c r="G33" s="569"/>
      <c r="H33" s="569"/>
      <c r="I33" s="569"/>
      <c r="J33" s="569"/>
      <c r="K33" s="569"/>
      <c r="L33" s="569"/>
      <c r="M33" s="569"/>
      <c r="N33" s="569"/>
      <c r="O33" s="569"/>
      <c r="P33" s="569"/>
      <c r="Q33" s="569"/>
      <c r="R33" s="569"/>
      <c r="S33" s="569"/>
    </row>
    <row r="34" spans="1:19" ht="21.75" customHeight="1">
      <c r="A34" s="569" t="s">
        <v>126</v>
      </c>
      <c r="B34" s="569" t="s">
        <v>127</v>
      </c>
      <c r="C34" s="569"/>
      <c r="D34" s="678"/>
      <c r="E34" s="678"/>
      <c r="F34" s="569"/>
      <c r="G34" s="569"/>
      <c r="H34" s="569"/>
      <c r="I34" s="569"/>
      <c r="J34" s="569"/>
      <c r="K34" s="569"/>
      <c r="L34" s="569"/>
      <c r="M34" s="569"/>
      <c r="N34" s="569"/>
      <c r="O34" s="569"/>
      <c r="P34" s="569"/>
      <c r="Q34" s="569"/>
      <c r="R34" s="569"/>
      <c r="S34" s="569"/>
    </row>
  </sheetData>
  <sheetProtection algorithmName="SHA-512" hashValue="2IqB6wFtj2iLcBbVGETpNPQ/w+v3WXjD8bKXdaJ1UO/VlZSzPe+y9L2pZDMEFS8ZjqDmhllhZSwGIZbmulbRVg==" saltValue="0W4bZdUcXo3JxiJhyqHZug==" spinCount="100000" sheet="1" objects="1" scenarios="1"/>
  <mergeCells count="112">
    <mergeCell ref="Q2:S2"/>
    <mergeCell ref="A3:O3"/>
    <mergeCell ref="B32:C32"/>
    <mergeCell ref="D32:E32"/>
    <mergeCell ref="F32:G32"/>
    <mergeCell ref="H32:I32"/>
    <mergeCell ref="J32:K32"/>
    <mergeCell ref="D30:E30"/>
    <mergeCell ref="F30:G30"/>
    <mergeCell ref="H30:I30"/>
    <mergeCell ref="J30:K30"/>
    <mergeCell ref="L30:M30"/>
    <mergeCell ref="L32:M32"/>
    <mergeCell ref="N32:P32"/>
    <mergeCell ref="Q32:S32"/>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B20:C21"/>
    <mergeCell ref="N20:P30"/>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P7:Q7"/>
    <mergeCell ref="T7:V8"/>
    <mergeCell ref="D8:E8"/>
    <mergeCell ref="F8:G8"/>
    <mergeCell ref="H8:I8"/>
    <mergeCell ref="J8:K8"/>
    <mergeCell ref="L8:M8"/>
    <mergeCell ref="N8:O8"/>
    <mergeCell ref="P8:Q8"/>
    <mergeCell ref="D7:E7"/>
    <mergeCell ref="F7:G7"/>
    <mergeCell ref="H7:I7"/>
    <mergeCell ref="J7:K7"/>
    <mergeCell ref="L7:M7"/>
    <mergeCell ref="N7:O7"/>
    <mergeCell ref="C5:C6"/>
    <mergeCell ref="D5:E6"/>
    <mergeCell ref="F5:G6"/>
    <mergeCell ref="H5:I6"/>
    <mergeCell ref="J5:K6"/>
    <mergeCell ref="L5:M6"/>
    <mergeCell ref="N5:O6"/>
    <mergeCell ref="P5:Q6"/>
    <mergeCell ref="Q3:S3"/>
  </mergeCells>
  <phoneticPr fontId="3"/>
  <dataValidations xWindow="606" yWindow="339" count="14">
    <dataValidation allowBlank="1" showInputMessage="1" showErrorMessage="1" prompt="補助基準単価（A)×予定件数（B)の値が反映されますので入力不要です" sqref="D32:M32" xr:uid="{00000000-0002-0000-0300-000000000000}"/>
    <dataValidation allowBlank="1" showInputMessage="1" showErrorMessage="1" promptTitle="都補助所要額" prompt="入力不要です。都補助基本額(F)×補助率(G)の値を反映します" sqref="P9:Q9" xr:uid="{00000000-0002-0000-0300-000001000000}"/>
    <dataValidation allowBlank="1" showInputMessage="1" showErrorMessage="1" promptTitle="都補助基本額" prompt="入力不要です。差引額(C)対象経費の支出予定額(D)と基準算定額(E)のいずれか低い額を反映します。" sqref="L9:M9" xr:uid="{00000000-0002-0000-0300-000002000000}"/>
    <dataValidation allowBlank="1" showInputMessage="1" showErrorMessage="1" promptTitle="基準算定額" prompt="入力不要です。第4号様式の基準算定額を反映します。" sqref="J9:K9" xr:uid="{00000000-0002-0000-0300-000003000000}"/>
    <dataValidation allowBlank="1" showInputMessage="1" showErrorMessage="1" prompt="基準算定額の合計が反映されるので入力不要です" sqref="N32:P32" xr:uid="{00000000-0002-0000-03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3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300-000006000000}"/>
    <dataValidation allowBlank="1" showInputMessage="1" showErrorMessage="1" prompt="入力不要です。レンズカメラ対象者の合計人数を反映します。_x000a__x000a_内訳欄に施設名及び対象人数を入力してください。" sqref="H22:I22" xr:uid="{00000000-0002-0000-03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300-000008000000}"/>
    <dataValidation allowBlank="1" showInputMessage="1" showErrorMessage="1" promptTitle="差引額" prompt="入力不要です。総事業費（A)から寄付金その他収入額（B)を差し引いた値を反映します。_x000a_" sqref="F9:G9" xr:uid="{00000000-0002-0000-0300-000009000000}"/>
    <dataValidation allowBlank="1" showInputMessage="1" showErrorMessage="1" promptTitle="対象経費の支出予定額" prompt="対象経費とは、補助対象者の結核の定期健康診断に係る経費となります。" sqref="H9:I9" xr:uid="{00000000-0002-0000-0300-00000A000000}"/>
    <dataValidation allowBlank="1" showInputMessage="1" showErrorMessage="1" promptTitle="寄附金その他の収入額" prompt="健診を実施するに当たり、寄附金、その他の収入がある場合は、こちらに入力します。" sqref="D9:E9" xr:uid="{00000000-0002-0000-0300-00000B000000}"/>
    <dataValidation allowBlank="1" showInputMessage="1" showErrorMessage="1" prompt="健診受診人数を_x000a_施設・実施時期別に入力してください。_x000a_" sqref="D23:E23 F23:G23 H23:I23 J23:K23 L23:M23" xr:uid="{00000000-0002-0000-0300-00000C000000}"/>
    <dataValidation allowBlank="1" showInputMessage="1" showErrorMessage="1" prompt="施設名・実施時期を入力してください。_x000a_" sqref="C23" xr:uid="{00000000-0002-0000-0300-00000D000000}"/>
  </dataValidations>
  <pageMargins left="0.59055118110236227" right="0.19685039370078741" top="0.59055118110236227" bottom="0.19685039370078741" header="0.51181102362204722" footer="0.51181102362204722"/>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Normal="100" zoomScaleSheetLayoutView="100" workbookViewId="0">
      <pane ySplit="2" topLeftCell="A3" activePane="bottomLeft" state="frozen"/>
      <selection activeCell="H40" sqref="H40"/>
      <selection pane="bottomLeft" activeCell="B2" sqref="B2"/>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7.44140625" customWidth="1"/>
    <col min="8" max="8" width="8.21875" customWidth="1"/>
  </cols>
  <sheetData>
    <row r="1" spans="1:10" ht="14.4">
      <c r="A1" s="67"/>
      <c r="B1" s="68"/>
      <c r="C1" s="26"/>
      <c r="D1" s="26"/>
      <c r="E1" s="26"/>
    </row>
    <row r="2" spans="1:10" ht="14.4">
      <c r="A2" s="69"/>
      <c r="B2" s="70"/>
      <c r="C2" s="70"/>
      <c r="D2" s="97"/>
      <c r="E2" s="97"/>
    </row>
    <row r="3" spans="1:10" ht="22.8" customHeight="1">
      <c r="A3" s="31" t="s">
        <v>28</v>
      </c>
      <c r="B3" s="31"/>
      <c r="C3" s="31"/>
      <c r="D3" s="31"/>
      <c r="E3" s="31"/>
      <c r="F3" s="31"/>
      <c r="G3" s="336" t="s">
        <v>289</v>
      </c>
      <c r="H3" s="337">
        <f>IF(補助金番号=0, "", 補助金番号)</f>
        <v>9999</v>
      </c>
    </row>
    <row r="4" spans="1:10" ht="28.8">
      <c r="A4" s="524" t="s">
        <v>81</v>
      </c>
      <c r="B4" s="524"/>
      <c r="C4" s="524"/>
      <c r="D4" s="524"/>
      <c r="E4" s="524"/>
      <c r="F4" s="524"/>
      <c r="G4" s="524"/>
      <c r="H4" s="524"/>
      <c r="I4" s="5"/>
    </row>
    <row r="5" spans="1:10" ht="25.5" customHeight="1">
      <c r="A5" s="31"/>
      <c r="B5" s="31"/>
      <c r="C5" s="31"/>
      <c r="D5" s="31"/>
      <c r="E5" s="31"/>
      <c r="F5" s="31"/>
      <c r="G5" s="31"/>
      <c r="H5" s="31"/>
      <c r="I5" s="1"/>
    </row>
    <row r="6" spans="1:10" ht="24.75" customHeight="1">
      <c r="A6" s="43" t="s">
        <v>29</v>
      </c>
      <c r="B6" s="31"/>
      <c r="C6" s="31"/>
      <c r="D6" s="31"/>
      <c r="E6" s="31"/>
      <c r="F6" s="31"/>
      <c r="G6" s="31"/>
      <c r="H6" s="31"/>
      <c r="I6" s="98"/>
    </row>
    <row r="7" spans="1:10" ht="13.5" customHeight="1">
      <c r="A7" s="31"/>
      <c r="B7" s="31"/>
      <c r="C7" s="31"/>
      <c r="D7" s="31"/>
      <c r="E7" s="31"/>
      <c r="F7" s="31"/>
      <c r="G7" s="31"/>
      <c r="H7" s="31"/>
      <c r="I7" s="98"/>
    </row>
    <row r="8" spans="1:10" ht="24.75" customHeight="1">
      <c r="A8" s="31"/>
      <c r="B8" s="338" t="s">
        <v>30</v>
      </c>
      <c r="C8" s="525" t="s">
        <v>31</v>
      </c>
      <c r="D8" s="526"/>
      <c r="E8" s="526"/>
      <c r="F8" s="526"/>
      <c r="G8" s="526"/>
      <c r="H8" s="518"/>
      <c r="I8" s="98"/>
    </row>
    <row r="9" spans="1:10" ht="15.75" customHeight="1">
      <c r="A9" s="31"/>
      <c r="B9" s="339" t="s">
        <v>109</v>
      </c>
      <c r="C9" s="527" t="s">
        <v>32</v>
      </c>
      <c r="D9" s="528"/>
      <c r="E9" s="528"/>
      <c r="F9" s="529"/>
      <c r="G9" s="533">
        <f>'支出予定額調書（第3・4号）'!D9</f>
        <v>0</v>
      </c>
      <c r="H9" s="340" t="s">
        <v>0</v>
      </c>
    </row>
    <row r="10" spans="1:10" ht="9.75" customHeight="1">
      <c r="A10" s="31"/>
      <c r="B10" s="534">
        <f>'支出予定額調書（第3・4号）'!C9</f>
        <v>1500000</v>
      </c>
      <c r="C10" s="530"/>
      <c r="D10" s="531"/>
      <c r="E10" s="531"/>
      <c r="F10" s="532"/>
      <c r="G10" s="499"/>
      <c r="H10" s="341"/>
    </row>
    <row r="11" spans="1:10" ht="24.75" customHeight="1">
      <c r="A11" s="31"/>
      <c r="B11" s="534"/>
      <c r="C11" s="536" t="s">
        <v>117</v>
      </c>
      <c r="D11" s="537"/>
      <c r="E11" s="537"/>
      <c r="F11" s="538"/>
      <c r="G11" s="160">
        <f>'支出予定額調書（第3・4号）'!P9</f>
        <v>169678</v>
      </c>
      <c r="H11" s="342"/>
      <c r="I11" s="5"/>
    </row>
    <row r="12" spans="1:10" ht="24.75" customHeight="1">
      <c r="A12" s="31"/>
      <c r="B12" s="535"/>
      <c r="C12" s="536" t="s">
        <v>116</v>
      </c>
      <c r="D12" s="539"/>
      <c r="E12" s="539"/>
      <c r="F12" s="540"/>
      <c r="G12" s="160">
        <f>B10-G9-G11</f>
        <v>1330322</v>
      </c>
      <c r="H12" s="342"/>
    </row>
    <row r="13" spans="1:10" ht="24.75" customHeight="1">
      <c r="A13" s="31"/>
      <c r="B13" s="31"/>
      <c r="C13" s="31"/>
      <c r="D13" s="31"/>
      <c r="E13" s="31"/>
      <c r="F13" s="31"/>
      <c r="G13" s="343" t="str">
        <f>IF(G11="","",IF('支出予定額調書（第3・4号）'!P9='予算書抄本（第5号）'!G11,"","（Ｃ）欄が第３号様式（Ｈ）欄と合致していません。"))</f>
        <v/>
      </c>
      <c r="H13" s="31"/>
      <c r="J13" s="2"/>
    </row>
    <row r="14" spans="1:10" ht="24.75" customHeight="1">
      <c r="A14" s="31"/>
      <c r="B14" s="31"/>
      <c r="C14" s="31"/>
      <c r="D14" s="31"/>
      <c r="E14" s="31"/>
      <c r="F14" s="31"/>
      <c r="G14" s="31"/>
      <c r="H14" s="31"/>
    </row>
    <row r="15" spans="1:10" ht="24.75" customHeight="1">
      <c r="A15" s="43" t="s">
        <v>33</v>
      </c>
      <c r="B15" s="31"/>
      <c r="C15" s="31"/>
      <c r="D15" s="31"/>
      <c r="E15" s="31"/>
      <c r="F15" s="31"/>
      <c r="G15" s="31"/>
      <c r="H15" s="31"/>
    </row>
    <row r="16" spans="1:10" ht="12.75" customHeight="1">
      <c r="A16" s="31"/>
      <c r="B16" s="31"/>
      <c r="C16" s="31"/>
      <c r="D16" s="31"/>
      <c r="E16" s="31"/>
      <c r="F16" s="31"/>
      <c r="G16" s="31"/>
      <c r="H16" s="31"/>
    </row>
    <row r="17" spans="1:16" ht="24.75" customHeight="1" thickBot="1">
      <c r="A17" s="31"/>
      <c r="B17" s="338" t="s">
        <v>34</v>
      </c>
      <c r="C17" s="515" t="s">
        <v>35</v>
      </c>
      <c r="D17" s="516"/>
      <c r="E17" s="516"/>
      <c r="F17" s="517"/>
      <c r="G17" s="515" t="s">
        <v>36</v>
      </c>
      <c r="H17" s="518"/>
      <c r="I17" s="519"/>
      <c r="J17" s="520"/>
      <c r="K17" s="520"/>
      <c r="L17" s="520"/>
    </row>
    <row r="18" spans="1:16" ht="40.049999999999997" customHeight="1" thickTop="1" thickBot="1">
      <c r="A18" s="31"/>
      <c r="B18" s="344" t="s">
        <v>129</v>
      </c>
      <c r="C18" s="522">
        <v>1500000</v>
      </c>
      <c r="D18" s="523"/>
      <c r="E18" s="523"/>
      <c r="F18" s="345" t="s">
        <v>0</v>
      </c>
      <c r="G18" s="346">
        <v>540000</v>
      </c>
      <c r="H18" s="347" t="s">
        <v>0</v>
      </c>
      <c r="I18" s="521"/>
      <c r="J18" s="520"/>
      <c r="K18" s="520"/>
      <c r="L18" s="520"/>
    </row>
    <row r="19" spans="1:16" ht="40.049999999999997" customHeight="1" thickTop="1">
      <c r="A19" s="31"/>
      <c r="B19" s="348"/>
      <c r="C19" s="545"/>
      <c r="D19" s="546"/>
      <c r="E19" s="546"/>
      <c r="F19" s="349"/>
      <c r="G19" s="350"/>
      <c r="H19" s="349"/>
      <c r="I19" s="519"/>
      <c r="J19" s="541"/>
      <c r="K19" s="541"/>
      <c r="L19" s="541"/>
    </row>
    <row r="20" spans="1:16" ht="40.049999999999997" customHeight="1" thickBot="1">
      <c r="A20" s="31"/>
      <c r="B20" s="351"/>
      <c r="C20" s="547"/>
      <c r="D20" s="548"/>
      <c r="E20" s="548"/>
      <c r="F20" s="352"/>
      <c r="G20" s="353"/>
      <c r="H20" s="354"/>
    </row>
    <row r="21" spans="1:16" ht="40.049999999999997" customHeight="1" thickTop="1">
      <c r="A21" s="31"/>
      <c r="B21" s="355" t="s">
        <v>37</v>
      </c>
      <c r="C21" s="549">
        <f>総事業費</f>
        <v>1500000</v>
      </c>
      <c r="D21" s="550"/>
      <c r="E21" s="550"/>
      <c r="F21" s="356" t="s">
        <v>203</v>
      </c>
      <c r="G21" s="161">
        <f>対象経費</f>
        <v>540000</v>
      </c>
      <c r="H21" s="356" t="s">
        <v>204</v>
      </c>
      <c r="I21" s="5"/>
      <c r="P21" s="26" t="str">
        <f>IF(G21=0,"",IF('支出予定額調書（第3・4号）'!H9='予算書抄本（第5号）'!G21,"","第３号様式（Ｄ）欄と合致していません。"))</f>
        <v/>
      </c>
    </row>
    <row r="22" spans="1:16" ht="37.200000000000003" customHeight="1">
      <c r="A22" s="31"/>
      <c r="B22" s="59"/>
      <c r="C22" s="551" t="str">
        <f>IF(OR(B10&lt;&gt;C21, B10&lt;&gt;E23, C21&lt;&gt;E23), "黄色いセルの入力額と(I)の額と一致させて下さい", "")</f>
        <v/>
      </c>
      <c r="D22" s="552"/>
      <c r="E22" s="552"/>
      <c r="F22" s="357"/>
      <c r="G22" s="335" t="str">
        <f>IF(OR(対象経費&lt;&gt;G21, 対象経費&lt;&gt;G23, G21&lt;&gt;G23), "黄色いセルの入力額と(J)の額と一致させて下さい", "")</f>
        <v/>
      </c>
      <c r="H22" s="31"/>
      <c r="I22" s="5"/>
    </row>
    <row r="23" spans="1:16" ht="24.75" customHeight="1">
      <c r="A23" s="31"/>
      <c r="B23" s="31"/>
      <c r="C23" s="343" t="str">
        <f>IF(C21=0,"",IF(B10=C21,"","上記事業予算額（Ａ）欄と合致していません。"))</f>
        <v/>
      </c>
      <c r="D23" s="343"/>
      <c r="E23" s="358">
        <f>C18+C19+C20</f>
        <v>1500000</v>
      </c>
      <c r="F23" s="31"/>
      <c r="G23" s="358">
        <f>G18+G19+G20</f>
        <v>540000</v>
      </c>
      <c r="H23" s="31"/>
      <c r="I23" s="5"/>
    </row>
    <row r="24" spans="1:16" ht="24.75" customHeight="1">
      <c r="A24" s="31"/>
      <c r="B24" s="43" t="s">
        <v>38</v>
      </c>
      <c r="C24" s="31"/>
      <c r="D24" s="31"/>
      <c r="E24" s="31"/>
      <c r="F24" s="31"/>
      <c r="G24" s="31"/>
      <c r="H24" s="31"/>
    </row>
    <row r="25" spans="1:16" ht="37.200000000000003" customHeight="1" thickBot="1">
      <c r="A25" s="31"/>
      <c r="B25" s="31"/>
      <c r="C25" s="31"/>
      <c r="D25" s="31"/>
      <c r="E25" s="31"/>
      <c r="F25" s="31"/>
      <c r="G25" s="31"/>
      <c r="H25" s="31"/>
    </row>
    <row r="26" spans="1:16" ht="24.75" customHeight="1" thickBot="1">
      <c r="A26" s="31"/>
      <c r="B26" s="543">
        <f>'変更交付（第７号）'!W4</f>
        <v>45641</v>
      </c>
      <c r="C26" s="544"/>
      <c r="D26" s="359"/>
      <c r="E26" s="359"/>
      <c r="F26" s="31"/>
      <c r="G26" s="31"/>
      <c r="H26" s="31"/>
      <c r="I26" s="5"/>
    </row>
    <row r="27" spans="1:16" ht="45" customHeight="1" thickBot="1">
      <c r="A27" s="31"/>
      <c r="B27" s="31"/>
      <c r="C27" s="31"/>
      <c r="D27" s="31"/>
      <c r="E27" s="31"/>
      <c r="F27" s="31"/>
      <c r="G27" s="31"/>
      <c r="H27" s="31"/>
    </row>
    <row r="28" spans="1:16" ht="30.6" customHeight="1">
      <c r="A28" s="31"/>
      <c r="B28" s="96" t="s">
        <v>128</v>
      </c>
      <c r="C28" s="360" t="str">
        <f>基本情報入力シート!B10</f>
        <v>東京都</v>
      </c>
      <c r="D28" s="553" t="str">
        <f>IF(法人所在地=0, "", 法人所在地)</f>
        <v>新宿区西新宿1-1-1</v>
      </c>
      <c r="E28" s="554"/>
      <c r="F28" s="554"/>
      <c r="G28" s="554"/>
      <c r="H28" s="407"/>
      <c r="I28" s="5"/>
    </row>
    <row r="29" spans="1:16" ht="24.75" customHeight="1">
      <c r="A29" s="31"/>
      <c r="B29" s="96"/>
      <c r="C29" s="361"/>
      <c r="D29" s="555"/>
      <c r="E29" s="555"/>
      <c r="F29" s="555"/>
      <c r="G29" s="555"/>
      <c r="H29" s="556"/>
    </row>
    <row r="30" spans="1:16" ht="42" customHeight="1">
      <c r="A30" s="31"/>
      <c r="B30" s="82" t="s">
        <v>71</v>
      </c>
      <c r="C30" s="557" t="str">
        <f>IF(法人名=0, "", 法人名)</f>
        <v>学校法人東京都庁大学</v>
      </c>
      <c r="D30" s="558"/>
      <c r="E30" s="558"/>
      <c r="F30" s="558"/>
      <c r="G30" s="558"/>
      <c r="H30" s="556"/>
    </row>
    <row r="31" spans="1:16" ht="38.4" customHeight="1" thickBot="1">
      <c r="A31" s="31"/>
      <c r="B31" s="82" t="s">
        <v>108</v>
      </c>
      <c r="C31" s="362" t="str">
        <f>IF(代表者職=0, "", 代表者職)</f>
        <v>理事長</v>
      </c>
      <c r="D31" s="559" t="str">
        <f>IF(代表者名=0, "", 代表者名)</f>
        <v>東京　太郎</v>
      </c>
      <c r="E31" s="559"/>
      <c r="F31" s="559"/>
      <c r="G31" s="559"/>
      <c r="H31" s="560"/>
      <c r="I31" s="5"/>
    </row>
    <row r="32" spans="1:16" ht="18">
      <c r="A32" s="31"/>
      <c r="B32" s="31"/>
      <c r="C32" s="31"/>
      <c r="D32" s="31"/>
      <c r="E32" s="31"/>
      <c r="F32" s="31"/>
      <c r="G32" s="31"/>
      <c r="H32" s="31"/>
    </row>
    <row r="33" spans="1:8" ht="18">
      <c r="A33" s="31"/>
      <c r="B33" s="31"/>
      <c r="C33" s="31"/>
      <c r="D33" s="31"/>
      <c r="E33" s="31"/>
      <c r="F33" s="31"/>
      <c r="G33" s="31"/>
      <c r="H33" s="31"/>
    </row>
    <row r="35" spans="1:8">
      <c r="A35" s="542"/>
      <c r="B35" s="542"/>
      <c r="C35" s="542"/>
      <c r="D35" s="542"/>
      <c r="E35" s="542"/>
      <c r="F35" s="542"/>
      <c r="G35" s="542"/>
      <c r="H35" s="542"/>
    </row>
    <row r="36" spans="1:8">
      <c r="A36" s="542"/>
      <c r="B36" s="542"/>
      <c r="C36" s="542"/>
      <c r="D36" s="542"/>
      <c r="E36" s="542"/>
      <c r="F36" s="542"/>
      <c r="G36" s="542"/>
      <c r="H36" s="542"/>
    </row>
  </sheetData>
  <sheetProtection algorithmName="SHA-512" hashValue="iZmSAKL7jlb6QdQFq5lb9IwlSyA303Ud5tOH8oTlkIXoihDs8Y3WSUuQOarZhBk0KFlS5AzF0ThNUGZpdokpcQ==" saltValue="WmQaJNNSAIvo9KJ6N/whJg==" spinCount="100000" sheet="1" objects="1" scenarios="1"/>
  <mergeCells count="21">
    <mergeCell ref="I19:L19"/>
    <mergeCell ref="A35:H36"/>
    <mergeCell ref="B26:C26"/>
    <mergeCell ref="C19:E19"/>
    <mergeCell ref="C20:E20"/>
    <mergeCell ref="C21:E21"/>
    <mergeCell ref="C22:E22"/>
    <mergeCell ref="D28:H29"/>
    <mergeCell ref="C30:H30"/>
    <mergeCell ref="D31:H31"/>
    <mergeCell ref="C17:F17"/>
    <mergeCell ref="G17:H17"/>
    <mergeCell ref="I17:L18"/>
    <mergeCell ref="C18:E18"/>
    <mergeCell ref="A4:H4"/>
    <mergeCell ref="C8:H8"/>
    <mergeCell ref="C9:F10"/>
    <mergeCell ref="G9:G10"/>
    <mergeCell ref="B10:B12"/>
    <mergeCell ref="C11:F11"/>
    <mergeCell ref="C12:F12"/>
  </mergeCells>
  <phoneticPr fontId="3"/>
  <conditionalFormatting sqref="C22:E22">
    <cfRule type="expression" dxfId="1" priority="1">
      <formula>IF(OR(B10&lt;&gt;C21, B10&lt;&gt;C23, C21&lt;&gt;C23), "金額がい一致していません", "")</formula>
    </cfRule>
  </conditionalFormatting>
  <dataValidations xWindow="466" yWindow="511" count="1">
    <dataValidation allowBlank="1" showInputMessage="1" showErrorMessage="1" prompt="第3号様式の（A）と同じ金額となります。" sqref="B10:B12" xr:uid="{00000000-0002-0000-0400-000000000000}"/>
  </dataValidations>
  <pageMargins left="0.75" right="0.75" top="1" bottom="1" header="0.51200000000000001" footer="0.51200000000000001"/>
  <pageSetup paperSize="9" scale="90" orientation="portrait" r:id="rId1"/>
  <headerFooter alignWithMargins="0"/>
  <ignoredErrors>
    <ignoredError sqref="E23 G23" emptyCellReference="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28"/>
  <sheetViews>
    <sheetView view="pageBreakPreview" zoomScaleNormal="100" zoomScaleSheetLayoutView="100" workbookViewId="0"/>
  </sheetViews>
  <sheetFormatPr defaultColWidth="3.109375" defaultRowHeight="22.5" customHeight="1"/>
  <cols>
    <col min="1" max="1" width="6" style="17" customWidth="1"/>
    <col min="2" max="27" width="3.109375" style="17"/>
    <col min="28" max="28" width="8.44140625" style="17" customWidth="1"/>
    <col min="29" max="16384" width="3.109375" style="17"/>
  </cols>
  <sheetData>
    <row r="1" spans="1:44" ht="22.5" customHeight="1">
      <c r="A1" s="71"/>
      <c r="B1" s="72"/>
      <c r="C1" s="72"/>
      <c r="D1" s="72"/>
      <c r="E1" s="72"/>
      <c r="F1" s="72"/>
      <c r="G1" s="72"/>
      <c r="H1" s="72"/>
      <c r="I1" s="72"/>
      <c r="J1" s="72"/>
      <c r="K1" s="72"/>
      <c r="L1" s="72"/>
      <c r="M1" s="72"/>
      <c r="N1" s="72"/>
      <c r="O1" s="72"/>
      <c r="P1" s="73"/>
      <c r="Q1" s="73"/>
      <c r="R1" s="73"/>
      <c r="S1" s="73"/>
      <c r="T1" s="73"/>
      <c r="U1" s="73"/>
      <c r="V1" s="73"/>
      <c r="W1" s="73"/>
      <c r="X1" s="73"/>
      <c r="Y1" s="73"/>
      <c r="Z1" s="73"/>
      <c r="AA1" s="73"/>
      <c r="AB1" s="73"/>
    </row>
    <row r="2" spans="1:44" ht="22.5" customHeight="1">
      <c r="A2" s="31" t="s">
        <v>76</v>
      </c>
      <c r="B2" s="74"/>
      <c r="C2" s="74"/>
      <c r="D2" s="74"/>
      <c r="E2" s="74"/>
      <c r="F2" s="74"/>
      <c r="G2" s="74"/>
      <c r="H2" s="74"/>
      <c r="I2" s="74"/>
      <c r="J2" s="74"/>
      <c r="K2" s="74"/>
      <c r="L2" s="74"/>
      <c r="M2" s="74"/>
      <c r="N2" s="74"/>
      <c r="O2" s="74"/>
      <c r="P2" s="74"/>
      <c r="Q2" s="74"/>
      <c r="R2" s="562" t="s">
        <v>290</v>
      </c>
      <c r="S2" s="389"/>
      <c r="T2" s="389"/>
      <c r="U2" s="389"/>
      <c r="V2" s="495">
        <f>IF(補助金番号=0, "", 補助金番号)</f>
        <v>9999</v>
      </c>
      <c r="W2" s="507"/>
      <c r="X2" s="507"/>
      <c r="Y2" s="507"/>
      <c r="Z2" s="507"/>
      <c r="AA2" s="507"/>
      <c r="AB2" s="507"/>
      <c r="AC2" s="28"/>
      <c r="AD2" s="28"/>
      <c r="AE2" s="28"/>
      <c r="AF2" s="28"/>
      <c r="AG2" s="28"/>
      <c r="AH2" s="28"/>
      <c r="AI2" s="28"/>
      <c r="AJ2" s="28"/>
      <c r="AK2" s="28"/>
      <c r="AL2" s="28"/>
      <c r="AM2" s="28"/>
      <c r="AN2" s="28"/>
      <c r="AO2" s="28"/>
      <c r="AP2" s="28"/>
      <c r="AQ2" s="28"/>
      <c r="AR2" s="28"/>
    </row>
    <row r="3" spans="1:44" ht="22.5" customHeight="1">
      <c r="A3" s="31"/>
      <c r="B3" s="74"/>
      <c r="C3" s="74"/>
      <c r="D3" s="74"/>
      <c r="E3" s="74"/>
      <c r="F3" s="74"/>
      <c r="G3" s="74"/>
      <c r="H3" s="74"/>
      <c r="I3" s="74"/>
      <c r="J3" s="74"/>
      <c r="K3" s="74"/>
      <c r="L3" s="74"/>
      <c r="M3" s="74"/>
      <c r="N3" s="74"/>
      <c r="O3" s="74"/>
      <c r="P3" s="74"/>
      <c r="Q3" s="74"/>
      <c r="R3" s="562" t="s">
        <v>121</v>
      </c>
      <c r="S3" s="389"/>
      <c r="T3" s="389"/>
      <c r="U3" s="389"/>
      <c r="V3" s="495" t="str">
        <f>IF(法人名=0, "", 法人名)</f>
        <v>学校法人東京都庁大学</v>
      </c>
      <c r="W3" s="507"/>
      <c r="X3" s="507"/>
      <c r="Y3" s="507"/>
      <c r="Z3" s="507"/>
      <c r="AA3" s="507"/>
      <c r="AB3" s="507"/>
      <c r="AC3" s="28"/>
      <c r="AD3" s="28"/>
      <c r="AE3" s="28"/>
      <c r="AF3" s="28"/>
      <c r="AG3" s="28"/>
      <c r="AH3" s="28"/>
      <c r="AI3" s="28"/>
      <c r="AJ3" s="28"/>
      <c r="AK3" s="28"/>
      <c r="AL3" s="28"/>
      <c r="AM3" s="28"/>
      <c r="AN3" s="28"/>
      <c r="AO3" s="28"/>
      <c r="AP3" s="28"/>
      <c r="AQ3" s="28"/>
      <c r="AR3" s="28"/>
    </row>
    <row r="4" spans="1:44" ht="15.6" customHeight="1">
      <c r="A4" s="31"/>
      <c r="B4" s="74"/>
      <c r="C4" s="74"/>
      <c r="D4" s="74"/>
      <c r="E4" s="74"/>
      <c r="F4" s="74"/>
      <c r="G4" s="74"/>
      <c r="H4" s="74"/>
      <c r="I4" s="74"/>
      <c r="J4" s="74"/>
      <c r="K4" s="74"/>
      <c r="L4" s="74"/>
      <c r="M4" s="74"/>
      <c r="N4" s="74"/>
      <c r="O4" s="74"/>
      <c r="P4" s="74"/>
      <c r="Q4" s="74"/>
      <c r="R4" s="100"/>
      <c r="S4" s="99"/>
      <c r="T4" s="99"/>
      <c r="U4" s="99"/>
      <c r="V4" s="101"/>
      <c r="W4" s="103"/>
      <c r="X4" s="103"/>
      <c r="Y4" s="103"/>
      <c r="Z4" s="103"/>
      <c r="AA4" s="103"/>
      <c r="AB4" s="103"/>
      <c r="AC4" s="28"/>
      <c r="AD4" s="28"/>
      <c r="AE4" s="28"/>
      <c r="AF4" s="28"/>
      <c r="AG4" s="28"/>
      <c r="AH4" s="28"/>
      <c r="AI4" s="28"/>
      <c r="AJ4" s="28"/>
      <c r="AK4" s="28"/>
      <c r="AL4" s="28"/>
      <c r="AM4" s="28"/>
      <c r="AN4" s="28"/>
      <c r="AO4" s="28"/>
      <c r="AP4" s="28"/>
      <c r="AQ4" s="28"/>
      <c r="AR4" s="28"/>
    </row>
    <row r="5" spans="1:44" ht="31.95" customHeight="1">
      <c r="A5" s="563" t="s">
        <v>98</v>
      </c>
      <c r="B5" s="563"/>
      <c r="C5" s="563"/>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28"/>
      <c r="AD5" s="28"/>
      <c r="AE5" s="28"/>
      <c r="AF5" s="28"/>
      <c r="AG5" s="28"/>
      <c r="AH5" s="28"/>
      <c r="AI5" s="28"/>
      <c r="AJ5" s="28"/>
      <c r="AK5" s="28"/>
      <c r="AL5" s="28"/>
      <c r="AM5" s="28"/>
      <c r="AN5" s="28"/>
      <c r="AO5" s="28"/>
      <c r="AP5" s="28"/>
      <c r="AQ5" s="28"/>
      <c r="AR5" s="28"/>
    </row>
    <row r="6" spans="1:44" ht="20.399999999999999" customHeight="1">
      <c r="A6" s="75"/>
      <c r="B6" s="75"/>
      <c r="C6" s="75"/>
      <c r="D6" s="75"/>
      <c r="E6" s="75"/>
      <c r="F6" s="75"/>
      <c r="G6" s="75"/>
      <c r="H6" s="75"/>
      <c r="I6" s="75"/>
      <c r="J6" s="75"/>
      <c r="K6" s="75"/>
      <c r="L6" s="75"/>
      <c r="M6" s="75"/>
      <c r="N6" s="75"/>
      <c r="O6" s="75"/>
      <c r="P6" s="75"/>
      <c r="Q6" s="75"/>
      <c r="R6" s="75"/>
      <c r="S6" s="75"/>
      <c r="T6" s="75"/>
      <c r="U6" s="75"/>
      <c r="V6" s="75"/>
      <c r="W6" s="75"/>
      <c r="X6" s="75"/>
      <c r="Y6" s="75"/>
      <c r="Z6" s="75"/>
      <c r="AA6" s="75"/>
      <c r="AB6" s="75"/>
      <c r="AC6" s="28"/>
      <c r="AD6" s="28"/>
      <c r="AE6" s="28"/>
      <c r="AF6" s="28"/>
      <c r="AG6" s="28"/>
      <c r="AH6" s="28"/>
      <c r="AI6" s="28"/>
      <c r="AJ6" s="28"/>
      <c r="AK6" s="28"/>
      <c r="AL6" s="28"/>
      <c r="AM6" s="28"/>
      <c r="AN6" s="28"/>
      <c r="AO6" s="28"/>
      <c r="AP6" s="28"/>
      <c r="AQ6" s="28"/>
      <c r="AR6" s="28"/>
    </row>
    <row r="7" spans="1:44" s="83" customFormat="1" ht="25.2" customHeight="1" thickBot="1">
      <c r="A7" s="561" t="s">
        <v>107</v>
      </c>
      <c r="B7" s="561"/>
      <c r="C7" s="561"/>
      <c r="D7" s="561"/>
      <c r="E7" s="561"/>
      <c r="F7" s="561"/>
      <c r="G7" s="561"/>
      <c r="H7" s="561"/>
      <c r="I7" s="561"/>
      <c r="J7" s="561"/>
      <c r="K7" s="561"/>
      <c r="L7" s="561"/>
      <c r="M7" s="561"/>
      <c r="N7" s="561"/>
      <c r="O7" s="561"/>
      <c r="P7" s="561"/>
      <c r="Q7" s="561"/>
      <c r="R7" s="561"/>
      <c r="S7" s="561"/>
      <c r="T7" s="561"/>
      <c r="U7" s="561"/>
      <c r="V7" s="561"/>
      <c r="W7" s="561"/>
      <c r="X7" s="561"/>
      <c r="Y7" s="561"/>
      <c r="Z7" s="561"/>
      <c r="AA7" s="561"/>
      <c r="AB7" s="561"/>
      <c r="AC7" s="102"/>
      <c r="AD7" s="102"/>
      <c r="AE7" s="102"/>
      <c r="AF7" s="102"/>
      <c r="AG7" s="102"/>
      <c r="AH7" s="102"/>
      <c r="AI7" s="102"/>
      <c r="AJ7" s="102"/>
      <c r="AK7" s="102"/>
      <c r="AL7" s="102"/>
      <c r="AM7" s="102"/>
      <c r="AN7" s="102"/>
      <c r="AO7" s="102"/>
      <c r="AP7" s="102"/>
      <c r="AQ7" s="102"/>
      <c r="AR7" s="102"/>
    </row>
    <row r="8" spans="1:44" s="83" customFormat="1" ht="27" customHeight="1" thickTop="1">
      <c r="A8" s="162"/>
      <c r="B8" s="77" t="s">
        <v>202</v>
      </c>
      <c r="C8" s="96"/>
      <c r="D8" s="96"/>
      <c r="E8" s="96"/>
      <c r="F8" s="96"/>
      <c r="G8" s="96"/>
      <c r="H8" s="96"/>
      <c r="I8" s="76"/>
      <c r="J8" s="76"/>
      <c r="K8" s="76"/>
      <c r="L8" s="76"/>
      <c r="M8" s="76"/>
      <c r="N8" s="76"/>
      <c r="O8" s="76"/>
      <c r="P8" s="76"/>
      <c r="Q8" s="76"/>
      <c r="R8" s="76"/>
      <c r="S8" s="76"/>
      <c r="T8" s="76"/>
      <c r="U8" s="76"/>
      <c r="V8" s="76"/>
      <c r="W8" s="76"/>
      <c r="X8" s="76"/>
      <c r="Y8" s="76"/>
      <c r="Z8" s="76"/>
      <c r="AA8" s="76"/>
      <c r="AB8" s="76"/>
      <c r="AC8" s="102"/>
      <c r="AD8" s="102"/>
      <c r="AE8" s="29"/>
      <c r="AF8" s="29"/>
      <c r="AG8" s="29"/>
      <c r="AH8" s="29"/>
      <c r="AI8" s="29"/>
      <c r="AJ8" s="29"/>
      <c r="AK8" s="29"/>
      <c r="AL8" s="29"/>
      <c r="AM8" s="102"/>
      <c r="AN8" s="102"/>
      <c r="AO8" s="102"/>
      <c r="AP8" s="102"/>
      <c r="AQ8" s="102"/>
      <c r="AR8" s="102"/>
    </row>
    <row r="9" spans="1:44" s="83" customFormat="1" ht="25.2" customHeight="1">
      <c r="A9" s="163"/>
      <c r="B9" s="78" t="s">
        <v>91</v>
      </c>
      <c r="C9" s="76"/>
      <c r="D9" s="76"/>
      <c r="E9" s="76"/>
      <c r="F9" s="76"/>
      <c r="G9" s="76"/>
      <c r="H9" s="76"/>
      <c r="I9" s="76"/>
      <c r="J9" s="76"/>
      <c r="K9" s="76"/>
      <c r="L9" s="76"/>
      <c r="M9" s="76"/>
      <c r="N9" s="76"/>
      <c r="O9" s="76"/>
      <c r="P9" s="76"/>
      <c r="Q9" s="76"/>
      <c r="R9" s="76"/>
      <c r="S9" s="76"/>
      <c r="T9" s="76"/>
      <c r="U9" s="76"/>
      <c r="V9" s="76"/>
      <c r="W9" s="76"/>
      <c r="X9" s="76"/>
      <c r="Y9" s="76"/>
      <c r="Z9" s="76"/>
      <c r="AA9" s="76"/>
      <c r="AB9" s="76"/>
      <c r="AC9" s="564"/>
      <c r="AD9" s="564"/>
      <c r="AE9" s="102"/>
      <c r="AF9" s="102"/>
      <c r="AG9" s="102"/>
      <c r="AH9" s="102"/>
      <c r="AI9" s="102"/>
      <c r="AJ9" s="102"/>
      <c r="AK9" s="102"/>
      <c r="AL9" s="102"/>
      <c r="AM9" s="102"/>
      <c r="AN9" s="102"/>
      <c r="AO9" s="102"/>
      <c r="AP9" s="102"/>
      <c r="AQ9" s="102"/>
      <c r="AR9" s="102"/>
    </row>
    <row r="10" spans="1:44" s="83" customFormat="1" ht="36" customHeight="1">
      <c r="A10" s="163"/>
      <c r="B10" s="565" t="s">
        <v>65</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79"/>
      <c r="AC10" s="564"/>
      <c r="AD10" s="564"/>
      <c r="AE10" s="102"/>
      <c r="AF10" s="102"/>
      <c r="AG10" s="102"/>
      <c r="AH10" s="102"/>
      <c r="AI10" s="102"/>
      <c r="AJ10" s="102"/>
      <c r="AK10" s="102"/>
      <c r="AL10" s="102"/>
      <c r="AM10" s="102"/>
      <c r="AN10" s="102"/>
      <c r="AO10" s="102"/>
      <c r="AP10" s="102"/>
      <c r="AQ10" s="102"/>
      <c r="AR10" s="102"/>
    </row>
    <row r="11" spans="1:44" s="83" customFormat="1" ht="25.95" customHeight="1">
      <c r="A11" s="163"/>
      <c r="B11" s="78" t="s">
        <v>92</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564"/>
      <c r="AD11" s="564"/>
      <c r="AE11" s="102"/>
      <c r="AF11" s="102"/>
      <c r="AG11" s="102"/>
      <c r="AH11" s="102"/>
      <c r="AI11" s="102"/>
      <c r="AJ11" s="102"/>
      <c r="AK11" s="102"/>
      <c r="AL11" s="102"/>
      <c r="AM11" s="102"/>
      <c r="AN11" s="102"/>
      <c r="AO11" s="102"/>
      <c r="AP11" s="102"/>
      <c r="AQ11" s="102"/>
      <c r="AR11" s="102"/>
    </row>
    <row r="12" spans="1:44" s="83" customFormat="1" ht="22.95" customHeight="1">
      <c r="A12" s="163"/>
      <c r="B12" s="42" t="s">
        <v>64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564"/>
      <c r="AD12" s="564"/>
      <c r="AE12" s="566"/>
      <c r="AF12" s="566"/>
      <c r="AG12" s="566"/>
      <c r="AH12" s="566"/>
      <c r="AI12" s="566"/>
      <c r="AJ12" s="566"/>
      <c r="AK12" s="566"/>
      <c r="AL12" s="566"/>
      <c r="AM12" s="566"/>
      <c r="AN12" s="566"/>
      <c r="AO12" s="102"/>
      <c r="AP12" s="102"/>
      <c r="AQ12" s="102"/>
      <c r="AR12" s="102"/>
    </row>
    <row r="13" spans="1:44" s="83" customFormat="1" ht="4.5" hidden="1" customHeight="1">
      <c r="A13" s="163"/>
      <c r="B13" s="42"/>
      <c r="C13" s="76"/>
      <c r="D13" s="76"/>
      <c r="E13" s="76"/>
      <c r="F13" s="76"/>
      <c r="G13" s="76"/>
      <c r="H13" s="76"/>
      <c r="I13" s="76"/>
      <c r="J13" s="76"/>
      <c r="K13" s="76"/>
      <c r="L13" s="76"/>
      <c r="M13" s="76"/>
      <c r="N13" s="76"/>
      <c r="O13" s="76"/>
      <c r="P13" s="76"/>
      <c r="Q13" s="76"/>
      <c r="R13" s="76"/>
      <c r="S13" s="76"/>
      <c r="T13" s="76"/>
      <c r="U13" s="76"/>
      <c r="V13" s="76"/>
      <c r="W13" s="76"/>
      <c r="X13" s="76"/>
      <c r="Y13" s="76"/>
      <c r="Z13" s="76"/>
      <c r="AA13" s="76"/>
      <c r="AB13" s="76"/>
      <c r="AC13" s="564"/>
      <c r="AD13" s="564"/>
      <c r="AE13" s="102"/>
      <c r="AF13" s="102"/>
      <c r="AG13" s="102"/>
      <c r="AH13" s="102"/>
      <c r="AI13" s="102"/>
      <c r="AJ13" s="102"/>
      <c r="AK13" s="102"/>
      <c r="AL13" s="102"/>
      <c r="AM13" s="102"/>
      <c r="AN13" s="102"/>
      <c r="AO13" s="102"/>
      <c r="AP13" s="102"/>
      <c r="AQ13" s="102"/>
      <c r="AR13" s="102"/>
    </row>
    <row r="14" spans="1:44" s="83" customFormat="1" ht="25.95" customHeight="1">
      <c r="A14" s="163"/>
      <c r="B14" s="77" t="s">
        <v>93</v>
      </c>
      <c r="C14" s="80"/>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564"/>
      <c r="AD14" s="564"/>
      <c r="AE14" s="102"/>
      <c r="AF14" s="102"/>
      <c r="AG14" s="102"/>
      <c r="AH14" s="102"/>
      <c r="AI14" s="102"/>
      <c r="AJ14" s="102"/>
      <c r="AK14" s="102"/>
      <c r="AL14" s="102"/>
      <c r="AM14" s="102"/>
      <c r="AN14" s="102"/>
      <c r="AO14" s="102"/>
      <c r="AP14" s="102"/>
      <c r="AQ14" s="102"/>
      <c r="AR14" s="102"/>
    </row>
    <row r="15" spans="1:44" s="83" customFormat="1" ht="26.4" customHeight="1" thickBot="1">
      <c r="A15" s="164"/>
      <c r="B15" s="77" t="s">
        <v>94</v>
      </c>
      <c r="C15" s="80"/>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102"/>
      <c r="AD15" s="102"/>
      <c r="AE15" s="102"/>
      <c r="AF15" s="102"/>
      <c r="AG15" s="102"/>
      <c r="AH15" s="102"/>
      <c r="AI15" s="102"/>
      <c r="AJ15" s="102"/>
      <c r="AK15" s="102"/>
      <c r="AL15" s="102"/>
      <c r="AM15" s="102"/>
      <c r="AN15" s="102"/>
      <c r="AO15" s="102"/>
      <c r="AP15" s="102"/>
      <c r="AQ15" s="102"/>
      <c r="AR15" s="102"/>
    </row>
    <row r="16" spans="1:44" s="83" customFormat="1" ht="21.9" customHeight="1" thickTop="1">
      <c r="A16" s="76"/>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102"/>
      <c r="AD16" s="102"/>
      <c r="AE16" s="102"/>
      <c r="AF16" s="102"/>
      <c r="AG16" s="102"/>
      <c r="AH16" s="102"/>
      <c r="AI16" s="102"/>
      <c r="AJ16" s="102"/>
      <c r="AK16" s="102"/>
      <c r="AL16" s="102"/>
      <c r="AM16" s="102"/>
      <c r="AN16" s="102"/>
      <c r="AO16" s="102"/>
      <c r="AP16" s="102"/>
      <c r="AQ16" s="102"/>
      <c r="AR16" s="102"/>
    </row>
    <row r="17" spans="1:44" s="83" customFormat="1" ht="21.9" customHeight="1">
      <c r="A17" s="567" t="s">
        <v>106</v>
      </c>
      <c r="B17" s="567"/>
      <c r="C17" s="567"/>
      <c r="D17" s="567"/>
      <c r="E17" s="567"/>
      <c r="F17" s="567"/>
      <c r="G17" s="567"/>
      <c r="H17" s="567"/>
      <c r="I17" s="567"/>
      <c r="J17" s="567"/>
      <c r="K17" s="567"/>
      <c r="L17" s="567"/>
      <c r="M17" s="567"/>
      <c r="N17" s="567"/>
      <c r="O17" s="567"/>
      <c r="P17" s="567"/>
      <c r="Q17" s="567"/>
      <c r="R17" s="567"/>
      <c r="S17" s="567"/>
      <c r="T17" s="567"/>
      <c r="U17" s="567"/>
      <c r="V17" s="567"/>
      <c r="W17" s="567"/>
      <c r="X17" s="567"/>
      <c r="Y17" s="567"/>
      <c r="Z17" s="567"/>
      <c r="AA17" s="567"/>
      <c r="AB17" s="567"/>
      <c r="AC17" s="102"/>
      <c r="AD17" s="102"/>
      <c r="AE17" s="102"/>
      <c r="AF17" s="102"/>
      <c r="AG17" s="102"/>
      <c r="AH17" s="102"/>
      <c r="AI17" s="102"/>
      <c r="AJ17" s="102"/>
      <c r="AK17" s="102"/>
      <c r="AL17" s="102"/>
      <c r="AM17" s="102"/>
      <c r="AN17" s="102"/>
      <c r="AO17" s="102"/>
      <c r="AP17" s="102"/>
      <c r="AQ17" s="102"/>
      <c r="AR17" s="102"/>
    </row>
    <row r="18" spans="1:44" s="83" customFormat="1" ht="21.9" customHeight="1">
      <c r="A18" s="76"/>
      <c r="B18" s="78" t="s">
        <v>95</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102"/>
      <c r="AD18" s="102"/>
      <c r="AE18" s="102"/>
      <c r="AF18" s="102"/>
      <c r="AG18" s="102"/>
      <c r="AH18" s="102"/>
      <c r="AI18" s="102"/>
      <c r="AJ18" s="102"/>
      <c r="AK18" s="102"/>
      <c r="AL18" s="102"/>
      <c r="AM18" s="102"/>
      <c r="AN18" s="102"/>
      <c r="AO18" s="102"/>
      <c r="AP18" s="102"/>
      <c r="AQ18" s="102"/>
      <c r="AR18" s="102"/>
    </row>
    <row r="19" spans="1:44" s="83" customFormat="1" ht="21.9" customHeight="1">
      <c r="A19" s="81"/>
      <c r="B19" s="42" t="s">
        <v>63</v>
      </c>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564"/>
      <c r="AD19" s="564"/>
      <c r="AE19" s="102"/>
      <c r="AF19" s="102"/>
      <c r="AG19" s="102"/>
      <c r="AH19" s="102"/>
      <c r="AI19" s="102"/>
      <c r="AJ19" s="102"/>
      <c r="AK19" s="102"/>
      <c r="AL19" s="102"/>
      <c r="AM19" s="102"/>
      <c r="AN19" s="102"/>
      <c r="AO19" s="102"/>
      <c r="AP19" s="102"/>
      <c r="AQ19" s="102"/>
      <c r="AR19" s="102"/>
    </row>
    <row r="20" spans="1:44" s="18" customFormat="1" ht="21.9" customHeight="1">
      <c r="A20" s="76"/>
      <c r="B20" s="78" t="s">
        <v>96</v>
      </c>
      <c r="C20" s="76"/>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564"/>
      <c r="AD20" s="564"/>
      <c r="AE20" s="102"/>
      <c r="AF20" s="102"/>
      <c r="AG20" s="102"/>
      <c r="AH20" s="102"/>
      <c r="AI20" s="102"/>
      <c r="AJ20" s="102"/>
      <c r="AK20" s="102"/>
      <c r="AL20" s="102"/>
      <c r="AM20" s="102"/>
      <c r="AN20" s="102"/>
      <c r="AO20" s="30"/>
      <c r="AP20" s="30"/>
      <c r="AQ20" s="30"/>
      <c r="AR20" s="30"/>
    </row>
    <row r="21" spans="1:44" s="83" customFormat="1" ht="21.9" customHeight="1">
      <c r="A21" s="81"/>
      <c r="B21" s="42" t="s">
        <v>62</v>
      </c>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564"/>
      <c r="AD21" s="564"/>
      <c r="AE21" s="566"/>
      <c r="AF21" s="566"/>
      <c r="AG21" s="566"/>
      <c r="AH21" s="566"/>
      <c r="AI21" s="566"/>
      <c r="AJ21" s="566"/>
      <c r="AK21" s="566"/>
      <c r="AL21" s="566"/>
      <c r="AM21" s="566"/>
      <c r="AN21" s="566"/>
      <c r="AO21" s="102"/>
      <c r="AP21" s="102"/>
      <c r="AQ21" s="102"/>
      <c r="AR21" s="102"/>
    </row>
    <row r="22" spans="1:44" s="18" customFormat="1" ht="21.9" customHeight="1">
      <c r="A22" s="76"/>
      <c r="B22" s="78" t="s">
        <v>97</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564"/>
      <c r="AD22" s="564"/>
      <c r="AE22" s="566"/>
      <c r="AF22" s="566"/>
      <c r="AG22" s="566"/>
      <c r="AH22" s="566"/>
      <c r="AI22" s="566"/>
      <c r="AJ22" s="566"/>
      <c r="AK22" s="566"/>
      <c r="AL22" s="566"/>
      <c r="AM22" s="566"/>
      <c r="AN22" s="566"/>
      <c r="AO22" s="30"/>
      <c r="AP22" s="30"/>
      <c r="AQ22" s="30"/>
      <c r="AR22" s="30"/>
    </row>
    <row r="23" spans="1:44" s="83" customFormat="1" ht="21.9" customHeight="1">
      <c r="A23" s="81"/>
      <c r="B23" s="42" t="s">
        <v>61</v>
      </c>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564"/>
      <c r="AD23" s="564"/>
      <c r="AE23" s="566"/>
      <c r="AF23" s="566"/>
      <c r="AG23" s="566"/>
      <c r="AH23" s="566"/>
      <c r="AI23" s="566"/>
      <c r="AJ23" s="566"/>
      <c r="AK23" s="566"/>
      <c r="AL23" s="566"/>
      <c r="AM23" s="566"/>
      <c r="AN23" s="566"/>
      <c r="AO23" s="102"/>
      <c r="AP23" s="102"/>
      <c r="AQ23" s="102"/>
      <c r="AR23" s="102"/>
    </row>
    <row r="24" spans="1:44" s="18" customFormat="1" ht="25.2" customHeight="1">
      <c r="A24" s="81"/>
      <c r="B24" s="77" t="s">
        <v>93</v>
      </c>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564"/>
      <c r="AD24" s="564"/>
      <c r="AE24" s="30"/>
      <c r="AF24" s="30"/>
      <c r="AG24" s="30"/>
      <c r="AH24" s="30"/>
      <c r="AI24" s="30"/>
      <c r="AJ24" s="30"/>
      <c r="AK24" s="30"/>
      <c r="AL24" s="30"/>
      <c r="AM24" s="30"/>
      <c r="AN24" s="30"/>
      <c r="AO24" s="30"/>
      <c r="AP24" s="30"/>
      <c r="AQ24" s="30"/>
      <c r="AR24" s="30"/>
    </row>
    <row r="25" spans="1:44" s="18" customFormat="1" ht="25.95" customHeight="1">
      <c r="A25" s="74"/>
      <c r="B25" s="77" t="s">
        <v>94</v>
      </c>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102"/>
      <c r="AD25" s="102"/>
      <c r="AE25" s="30"/>
      <c r="AF25" s="30"/>
      <c r="AG25" s="30"/>
      <c r="AH25" s="30"/>
      <c r="AI25" s="30"/>
      <c r="AJ25" s="30"/>
      <c r="AK25" s="30"/>
      <c r="AL25" s="30"/>
      <c r="AM25" s="30"/>
      <c r="AN25" s="30"/>
      <c r="AO25" s="30"/>
      <c r="AP25" s="30"/>
      <c r="AQ25" s="30"/>
      <c r="AR25" s="30"/>
    </row>
    <row r="26" spans="1:44" ht="21" customHeight="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102"/>
      <c r="AD26" s="102"/>
      <c r="AE26" s="28"/>
      <c r="AF26" s="28"/>
      <c r="AG26" s="28"/>
      <c r="AH26" s="28"/>
      <c r="AI26" s="28"/>
      <c r="AJ26" s="28"/>
      <c r="AK26" s="28"/>
      <c r="AL26" s="28"/>
      <c r="AM26" s="28"/>
      <c r="AN26" s="28"/>
      <c r="AO26" s="28"/>
      <c r="AP26" s="28"/>
      <c r="AQ26" s="28"/>
      <c r="AR26" s="28"/>
    </row>
    <row r="27" spans="1:44" ht="21.9"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102"/>
      <c r="AD27" s="102"/>
      <c r="AE27" s="102"/>
      <c r="AF27" s="102"/>
      <c r="AG27" s="102"/>
      <c r="AH27" s="102"/>
      <c r="AI27" s="102"/>
      <c r="AJ27" s="102"/>
      <c r="AK27" s="102"/>
      <c r="AL27" s="102"/>
      <c r="AM27" s="102"/>
      <c r="AN27" s="102"/>
      <c r="AO27" s="28"/>
      <c r="AP27" s="28"/>
      <c r="AQ27" s="28"/>
      <c r="AR27" s="28"/>
    </row>
    <row r="28" spans="1:44" ht="21" customHeight="1"/>
  </sheetData>
  <sheetProtection password="E686" sheet="1" objects="1" scenarios="1"/>
  <mergeCells count="12">
    <mergeCell ref="AC9:AD14"/>
    <mergeCell ref="B10:AA10"/>
    <mergeCell ref="AE12:AN12"/>
    <mergeCell ref="A17:AB17"/>
    <mergeCell ref="AC19:AD24"/>
    <mergeCell ref="AE21:AN23"/>
    <mergeCell ref="A7:AB7"/>
    <mergeCell ref="R2:U2"/>
    <mergeCell ref="V2:AB2"/>
    <mergeCell ref="R3:U3"/>
    <mergeCell ref="V3:AB3"/>
    <mergeCell ref="A5:AB5"/>
  </mergeCells>
  <phoneticPr fontId="3"/>
  <conditionalFormatting sqref="Q5:AB6">
    <cfRule type="cellIs" dxfId="0" priority="1" operator="equal">
      <formula>0</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106680</xdr:colOff>
                    <xdr:row>6</xdr:row>
                    <xdr:rowOff>274320</xdr:rowOff>
                  </from>
                  <to>
                    <xdr:col>0</xdr:col>
                    <xdr:colOff>365760</xdr:colOff>
                    <xdr:row>8</xdr:row>
                    <xdr:rowOff>30480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106680</xdr:colOff>
                    <xdr:row>7</xdr:row>
                    <xdr:rowOff>327660</xdr:rowOff>
                  </from>
                  <to>
                    <xdr:col>0</xdr:col>
                    <xdr:colOff>342900</xdr:colOff>
                    <xdr:row>9</xdr:row>
                    <xdr:rowOff>22860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114300</xdr:colOff>
                    <xdr:row>9</xdr:row>
                    <xdr:rowOff>449580</xdr:rowOff>
                  </from>
                  <to>
                    <xdr:col>0</xdr:col>
                    <xdr:colOff>350520</xdr:colOff>
                    <xdr:row>11</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99060</xdr:colOff>
                    <xdr:row>12</xdr:row>
                    <xdr:rowOff>251460</xdr:rowOff>
                  </from>
                  <to>
                    <xdr:col>0</xdr:col>
                    <xdr:colOff>342900</xdr:colOff>
                    <xdr:row>14</xdr:row>
                    <xdr:rowOff>60960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99060</xdr:colOff>
                    <xdr:row>13</xdr:row>
                    <xdr:rowOff>274320</xdr:rowOff>
                  </from>
                  <to>
                    <xdr:col>0</xdr:col>
                    <xdr:colOff>350520</xdr:colOff>
                    <xdr:row>15</xdr:row>
                    <xdr:rowOff>30480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83820</xdr:colOff>
                    <xdr:row>16</xdr:row>
                    <xdr:rowOff>251460</xdr:rowOff>
                  </from>
                  <to>
                    <xdr:col>0</xdr:col>
                    <xdr:colOff>365760</xdr:colOff>
                    <xdr:row>18</xdr:row>
                    <xdr:rowOff>22860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83820</xdr:colOff>
                    <xdr:row>18</xdr:row>
                    <xdr:rowOff>220980</xdr:rowOff>
                  </from>
                  <to>
                    <xdr:col>0</xdr:col>
                    <xdr:colOff>342900</xdr:colOff>
                    <xdr:row>20</xdr:row>
                    <xdr:rowOff>45720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99060</xdr:colOff>
                    <xdr:row>20</xdr:row>
                    <xdr:rowOff>236220</xdr:rowOff>
                  </from>
                  <to>
                    <xdr:col>0</xdr:col>
                    <xdr:colOff>312420</xdr:colOff>
                    <xdr:row>22</xdr:row>
                    <xdr:rowOff>38100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83820</xdr:colOff>
                    <xdr:row>22</xdr:row>
                    <xdr:rowOff>251460</xdr:rowOff>
                  </from>
                  <to>
                    <xdr:col>0</xdr:col>
                    <xdr:colOff>335280</xdr:colOff>
                    <xdr:row>24</xdr:row>
                    <xdr:rowOff>30480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0</xdr:col>
                    <xdr:colOff>83820</xdr:colOff>
                    <xdr:row>23</xdr:row>
                    <xdr:rowOff>297180</xdr:rowOff>
                  </from>
                  <to>
                    <xdr:col>0</xdr:col>
                    <xdr:colOff>335280</xdr:colOff>
                    <xdr:row>25</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D554"/>
  <sheetViews>
    <sheetView topLeftCell="M1" workbookViewId="0">
      <selection activeCell="U10" sqref="U10"/>
    </sheetView>
  </sheetViews>
  <sheetFormatPr defaultColWidth="8.88671875" defaultRowHeight="15" outlineLevelCol="3"/>
  <cols>
    <col min="1" max="1" width="19.77734375" style="118" customWidth="1" outlineLevel="1"/>
    <col min="2" max="2" width="31.77734375" style="114" customWidth="1" outlineLevel="1"/>
    <col min="3" max="3" width="15.77734375" style="114" customWidth="1" outlineLevel="1"/>
    <col min="4" max="4" width="29.6640625" style="114" customWidth="1" outlineLevel="1"/>
    <col min="5" max="5" width="17.21875" style="114" customWidth="1" outlineLevel="1"/>
    <col min="6" max="6" width="19.109375" style="114" customWidth="1"/>
    <col min="7" max="12" width="19.109375" style="114" customWidth="1" outlineLevel="1"/>
    <col min="13" max="13" width="38.6640625" style="114" customWidth="1" outlineLevel="1"/>
    <col min="14" max="14" width="20.77734375" style="114" customWidth="1" outlineLevel="1"/>
    <col min="15" max="15" width="20.44140625" style="114" bestFit="1" customWidth="1"/>
    <col min="16" max="16" width="20.6640625" style="114" customWidth="1" outlineLevel="3"/>
    <col min="17" max="17" width="10" style="121" customWidth="1" outlineLevel="3"/>
    <col min="18" max="18" width="9.33203125" style="121" customWidth="1" outlineLevel="3"/>
    <col min="19" max="19" width="8.88671875" style="121" customWidth="1" outlineLevel="3"/>
    <col min="20" max="20" width="17.6640625" style="121" customWidth="1" outlineLevel="3"/>
    <col min="21" max="21" width="24.109375" style="121" customWidth="1" outlineLevel="3"/>
    <col min="22" max="22" width="24.21875" style="114" customWidth="1" outlineLevel="1"/>
    <col min="23" max="23" width="21.33203125" style="114" customWidth="1" outlineLevel="1"/>
    <col min="24" max="25" width="21.44140625" style="114" customWidth="1" outlineLevel="1"/>
    <col min="26" max="26" width="19.6640625" style="114" customWidth="1" outlineLevel="1"/>
    <col min="27" max="27" width="23.77734375" style="114" customWidth="1"/>
    <col min="28" max="28" width="17.6640625" style="114" customWidth="1" outlineLevel="1"/>
    <col min="29" max="29" width="19.44140625" style="114" customWidth="1" outlineLevel="1"/>
    <col min="30" max="30" width="15.88671875" style="114" customWidth="1" outlineLevel="1"/>
    <col min="31" max="31" width="15.6640625" style="114" customWidth="1"/>
    <col min="32" max="32" width="16.21875" style="114" customWidth="1"/>
    <col min="33" max="16384" width="8.88671875" style="114"/>
  </cols>
  <sheetData>
    <row r="1" spans="1:30">
      <c r="A1" s="105" t="s">
        <v>235</v>
      </c>
      <c r="B1" s="106"/>
      <c r="C1" s="106"/>
      <c r="D1" s="106"/>
      <c r="E1" s="106"/>
      <c r="F1" s="106"/>
      <c r="G1" s="106"/>
      <c r="H1" s="106"/>
      <c r="I1" s="106"/>
      <c r="J1" s="106"/>
      <c r="K1" s="106"/>
      <c r="L1" s="106"/>
      <c r="M1" s="106"/>
      <c r="N1" s="106"/>
      <c r="O1" s="107" t="s">
        <v>234</v>
      </c>
      <c r="P1" s="108" t="s">
        <v>231</v>
      </c>
      <c r="Q1" s="134"/>
      <c r="R1" s="134"/>
      <c r="S1" s="134"/>
      <c r="T1" s="134"/>
      <c r="U1" s="134"/>
      <c r="V1" s="109" t="s">
        <v>230</v>
      </c>
      <c r="W1" s="110"/>
      <c r="X1" s="110"/>
      <c r="Y1" s="110"/>
      <c r="Z1" s="110"/>
      <c r="AA1" s="111" t="s">
        <v>232</v>
      </c>
      <c r="AB1" s="112" t="s">
        <v>233</v>
      </c>
      <c r="AC1" s="113"/>
      <c r="AD1" s="113"/>
    </row>
    <row r="2" spans="1:30">
      <c r="Q2" s="121" t="s">
        <v>242</v>
      </c>
      <c r="S2" s="121" t="s">
        <v>240</v>
      </c>
    </row>
    <row r="3" spans="1:30" s="116" customFormat="1" ht="31.95" customHeight="1">
      <c r="A3" s="115" t="s">
        <v>215</v>
      </c>
      <c r="B3" s="115" t="s">
        <v>216</v>
      </c>
      <c r="C3" s="115" t="s">
        <v>217</v>
      </c>
      <c r="D3" s="115" t="s">
        <v>218</v>
      </c>
      <c r="E3" s="115" t="s">
        <v>224</v>
      </c>
      <c r="F3" s="115" t="s">
        <v>223</v>
      </c>
      <c r="G3" s="137" t="s">
        <v>244</v>
      </c>
      <c r="H3" s="137" t="s">
        <v>245</v>
      </c>
      <c r="I3" s="137" t="s">
        <v>246</v>
      </c>
      <c r="J3" s="137" t="s">
        <v>247</v>
      </c>
      <c r="K3" s="137" t="s">
        <v>251</v>
      </c>
      <c r="L3" s="137" t="s">
        <v>250</v>
      </c>
      <c r="M3" s="137" t="s">
        <v>248</v>
      </c>
      <c r="N3" s="137" t="s">
        <v>249</v>
      </c>
      <c r="O3" s="115" t="s">
        <v>219</v>
      </c>
      <c r="P3" s="115" t="s">
        <v>236</v>
      </c>
      <c r="Q3" s="133" t="s">
        <v>237</v>
      </c>
      <c r="R3" s="133" t="s">
        <v>238</v>
      </c>
      <c r="S3" s="133" t="s">
        <v>241</v>
      </c>
      <c r="T3" s="133" t="s">
        <v>288</v>
      </c>
      <c r="U3" s="133" t="s">
        <v>282</v>
      </c>
      <c r="V3" s="115" t="s">
        <v>229</v>
      </c>
      <c r="W3" s="115" t="s">
        <v>228</v>
      </c>
      <c r="X3" s="115" t="s">
        <v>225</v>
      </c>
      <c r="Y3" s="115" t="s">
        <v>226</v>
      </c>
      <c r="Z3" s="115" t="s">
        <v>227</v>
      </c>
      <c r="AA3" s="115" t="s">
        <v>243</v>
      </c>
      <c r="AB3" s="115" t="s">
        <v>220</v>
      </c>
      <c r="AC3" s="115" t="s">
        <v>222</v>
      </c>
      <c r="AD3" s="115" t="s">
        <v>221</v>
      </c>
    </row>
    <row r="4" spans="1:30" s="117" customFormat="1" ht="14.4">
      <c r="A4" s="153">
        <f>法人番号</f>
        <v>1000000000003</v>
      </c>
      <c r="B4" s="117" t="str">
        <f>法人名</f>
        <v>学校法人東京都庁大学</v>
      </c>
      <c r="C4" s="117" t="str">
        <f>基本情報入力シート!B10</f>
        <v>東京都</v>
      </c>
      <c r="D4" s="117" t="str">
        <f>法人所在地</f>
        <v>新宿区西新宿1-1-1</v>
      </c>
      <c r="E4" s="117" t="str">
        <f>代表者職</f>
        <v>理事長</v>
      </c>
      <c r="F4" s="117" t="str">
        <f>代表者名</f>
        <v>東京　太郎</v>
      </c>
      <c r="G4" s="117" t="str">
        <f>基本情報入力シート!B15</f>
        <v>東京　花子</v>
      </c>
      <c r="H4" s="117" t="str">
        <f>基本情報入力シート!D15</f>
        <v>感染症対策部</v>
      </c>
      <c r="I4" s="117" t="str">
        <f>基本情報入力シート!B16</f>
        <v>03-1111-1111</v>
      </c>
      <c r="J4" s="117" t="str">
        <f>基本情報入力シート!D16</f>
        <v>hanako@tokyo.jp</v>
      </c>
      <c r="K4" s="117" t="str">
        <f>基本情報入力シート!B17</f>
        <v>123-4567</v>
      </c>
      <c r="L4" s="117" t="str">
        <f>基本情報入力シート!D17</f>
        <v>東京都</v>
      </c>
      <c r="M4" s="152" t="str">
        <f>基本情報入力シート!B18</f>
        <v>新宿区西新宿1-2-3</v>
      </c>
      <c r="N4" s="117" t="str">
        <f>基本情報入力シート!B19</f>
        <v>感染症対策部　東京花子宛</v>
      </c>
      <c r="O4" s="150">
        <f>日付</f>
        <v>45641</v>
      </c>
      <c r="P4" s="117">
        <f>'事業計画書（第2号）'!F25</f>
        <v>503</v>
      </c>
      <c r="Q4" s="121">
        <f>'事業計画書（第2号）'!N9</f>
        <v>448</v>
      </c>
      <c r="R4" s="121">
        <f>'事業計画書（第2号）'!O9</f>
        <v>55</v>
      </c>
      <c r="S4" s="121">
        <f>'事業計画書（第2号）'!P9</f>
        <v>0</v>
      </c>
      <c r="T4" s="154">
        <f>'事業計画書（第2号）'!Q16</f>
        <v>45540</v>
      </c>
      <c r="U4" s="151" t="str">
        <f>'事業計画書（第2号）'!$K$9</f>
        <v>新宿区西新宿1-1-1</v>
      </c>
      <c r="V4" s="135">
        <f>総事業費</f>
        <v>1500000</v>
      </c>
      <c r="W4" s="136">
        <f>'支出予定額調書（第3・4号）'!D9</f>
        <v>0</v>
      </c>
      <c r="X4" s="135">
        <f>対象経費</f>
        <v>540000</v>
      </c>
      <c r="Y4" s="136">
        <f>'支出予定額調書（第3・4号）'!L9</f>
        <v>254518</v>
      </c>
      <c r="Z4" s="135">
        <f>都補助所要額</f>
        <v>169678</v>
      </c>
      <c r="AA4" s="136">
        <f>'支出予定額調書（第3・4号）'!N32</f>
        <v>254518</v>
      </c>
      <c r="AB4" s="136">
        <f>'予算書抄本（第5号）'!G12</f>
        <v>1330322</v>
      </c>
      <c r="AC4" s="136">
        <f>'予算書抄本（第5号）'!C21</f>
        <v>1500000</v>
      </c>
      <c r="AD4" s="136">
        <f>'予算書抄本（第5号）'!G21</f>
        <v>540000</v>
      </c>
    </row>
    <row r="5" spans="1:30">
      <c r="Q5" s="131"/>
      <c r="R5" s="125"/>
      <c r="U5" s="157" t="str">
        <f>'事業計画書（第2号）'!$K$17</f>
        <v>渋谷区中央1-1-1</v>
      </c>
    </row>
    <row r="11" spans="1:30">
      <c r="S11" s="123"/>
      <c r="T11" s="123"/>
      <c r="U11" s="123"/>
    </row>
    <row r="12" spans="1:30">
      <c r="S12" s="123"/>
      <c r="T12" s="123"/>
      <c r="U12" s="123"/>
    </row>
    <row r="13" spans="1:30">
      <c r="Q13" s="123"/>
      <c r="R13" s="123"/>
      <c r="S13" s="123"/>
      <c r="T13" s="123"/>
      <c r="U13" s="123"/>
    </row>
    <row r="14" spans="1:30">
      <c r="S14" s="123"/>
      <c r="T14" s="123"/>
      <c r="U14" s="123"/>
    </row>
    <row r="15" spans="1:30">
      <c r="S15" s="123"/>
      <c r="T15" s="123"/>
      <c r="U15" s="123"/>
    </row>
    <row r="16" spans="1:30">
      <c r="S16" s="123"/>
      <c r="T16" s="123"/>
      <c r="U16" s="123"/>
    </row>
    <row r="35" spans="17:21">
      <c r="S35" s="129"/>
      <c r="T35" s="129"/>
      <c r="U35" s="129"/>
    </row>
    <row r="36" spans="17:21">
      <c r="Q36" s="123"/>
      <c r="S36" s="129"/>
      <c r="T36" s="129"/>
      <c r="U36" s="129"/>
    </row>
    <row r="37" spans="17:21">
      <c r="S37" s="129"/>
      <c r="T37" s="129"/>
      <c r="U37" s="129"/>
    </row>
    <row r="38" spans="17:21">
      <c r="S38" s="129"/>
      <c r="T38" s="129"/>
      <c r="U38" s="129"/>
    </row>
    <row r="39" spans="17:21">
      <c r="S39" s="129"/>
      <c r="T39" s="129"/>
      <c r="U39" s="129"/>
    </row>
    <row r="40" spans="17:21">
      <c r="S40" s="129"/>
      <c r="T40" s="129"/>
      <c r="U40" s="129"/>
    </row>
    <row r="41" spans="17:21">
      <c r="S41" s="129"/>
      <c r="T41" s="129"/>
      <c r="U41" s="129"/>
    </row>
    <row r="42" spans="17:21">
      <c r="S42" s="129"/>
      <c r="T42" s="129"/>
      <c r="U42" s="129"/>
    </row>
    <row r="44" spans="17:21">
      <c r="R44" s="130"/>
    </row>
    <row r="55" spans="17:18">
      <c r="Q55" s="123"/>
    </row>
    <row r="64" spans="17:18">
      <c r="Q64" s="131"/>
      <c r="R64" s="131"/>
    </row>
    <row r="73" spans="17:17">
      <c r="Q73" s="123"/>
    </row>
    <row r="81" spans="17:17">
      <c r="Q81" s="123"/>
    </row>
    <row r="85" spans="17:17">
      <c r="Q85" s="123"/>
    </row>
    <row r="104" spans="17:18">
      <c r="Q104" s="123"/>
    </row>
    <row r="109" spans="17:18">
      <c r="Q109" s="130"/>
      <c r="R109" s="130"/>
    </row>
    <row r="110" spans="17:18">
      <c r="Q110" s="125"/>
      <c r="R110" s="125"/>
    </row>
    <row r="111" spans="17:18">
      <c r="Q111" s="123"/>
    </row>
    <row r="117" spans="17:18">
      <c r="Q117" s="123"/>
      <c r="R117" s="123"/>
    </row>
    <row r="144" spans="17:17">
      <c r="Q144" s="123"/>
    </row>
    <row r="149" spans="17:18">
      <c r="Q149" s="123"/>
    </row>
    <row r="150" spans="17:18">
      <c r="Q150" s="123"/>
      <c r="R150" s="123"/>
    </row>
    <row r="152" spans="17:18">
      <c r="Q152" s="123"/>
      <c r="R152" s="123"/>
    </row>
    <row r="156" spans="17:18">
      <c r="Q156" s="123"/>
      <c r="R156" s="123"/>
    </row>
    <row r="157" spans="17:18">
      <c r="Q157" s="124"/>
      <c r="R157" s="124"/>
    </row>
    <row r="178" spans="17:17">
      <c r="Q178" s="123"/>
    </row>
    <row r="190" spans="17:17">
      <c r="Q190" s="121">
        <v>23</v>
      </c>
    </row>
    <row r="203" spans="17:17">
      <c r="Q203" s="132"/>
    </row>
    <row r="211" spans="17:18">
      <c r="Q211" s="123"/>
    </row>
    <row r="220" spans="17:18">
      <c r="Q220" s="123"/>
    </row>
    <row r="221" spans="17:18">
      <c r="Q221" s="123"/>
      <c r="R221" s="123"/>
    </row>
    <row r="225" spans="17:18">
      <c r="Q225" s="124"/>
      <c r="R225" s="125"/>
    </row>
    <row r="227" spans="17:18">
      <c r="Q227" s="123"/>
    </row>
    <row r="236" spans="17:18">
      <c r="Q236" s="123"/>
    </row>
    <row r="243" spans="17:17">
      <c r="Q243" s="123"/>
    </row>
    <row r="272" spans="17:18">
      <c r="Q272" s="123"/>
      <c r="R272" s="123"/>
    </row>
    <row r="279" spans="17:18">
      <c r="Q279" s="125"/>
      <c r="R279" s="125"/>
    </row>
    <row r="283" spans="17:18">
      <c r="Q283" s="123"/>
      <c r="R283" s="123"/>
    </row>
    <row r="289" spans="17:18">
      <c r="Q289" s="123"/>
    </row>
    <row r="294" spans="17:18">
      <c r="Q294" s="123"/>
      <c r="R294" s="123"/>
    </row>
    <row r="330" spans="17:17">
      <c r="Q330" s="123"/>
    </row>
    <row r="337" spans="17:18">
      <c r="Q337" s="123"/>
      <c r="R337" s="123"/>
    </row>
    <row r="338" spans="17:18">
      <c r="Q338" s="123"/>
    </row>
    <row r="347" spans="17:18">
      <c r="Q347" s="123"/>
    </row>
    <row r="359" spans="17:18">
      <c r="Q359" s="123"/>
      <c r="R359" s="123"/>
    </row>
    <row r="374" spans="17:17">
      <c r="Q374" s="123"/>
    </row>
    <row r="396" spans="17:17">
      <c r="Q396" s="123"/>
    </row>
    <row r="398" spans="17:17">
      <c r="Q398" s="123"/>
    </row>
    <row r="404" spans="17:18">
      <c r="Q404" s="123"/>
    </row>
    <row r="407" spans="17:18">
      <c r="R407" s="130"/>
    </row>
    <row r="411" spans="17:18">
      <c r="Q411" s="123"/>
    </row>
    <row r="433" spans="17:18">
      <c r="Q433" s="123"/>
      <c r="R433" s="123"/>
    </row>
    <row r="452" spans="17:18">
      <c r="Q452" s="123"/>
    </row>
    <row r="457" spans="17:18">
      <c r="Q457" s="123"/>
    </row>
    <row r="459" spans="17:18">
      <c r="Q459" s="125"/>
      <c r="R459" s="125"/>
    </row>
    <row r="461" spans="17:18">
      <c r="Q461" s="123"/>
    </row>
    <row r="463" spans="17:18">
      <c r="Q463" s="123"/>
      <c r="R463" s="123"/>
    </row>
    <row r="468" spans="17:18">
      <c r="Q468" s="123"/>
      <c r="R468" s="123"/>
    </row>
    <row r="492" spans="17:18">
      <c r="Q492" s="130"/>
      <c r="R492" s="130"/>
    </row>
    <row r="501" spans="17:18">
      <c r="Q501" s="123"/>
      <c r="R501" s="123"/>
    </row>
    <row r="519" spans="17:18">
      <c r="Q519" s="123"/>
      <c r="R519" s="123"/>
    </row>
    <row r="526" spans="17:18">
      <c r="Q526" s="124"/>
      <c r="R526" s="125"/>
    </row>
    <row r="528" spans="17:18">
      <c r="R528" s="130"/>
    </row>
    <row r="531" spans="17:17">
      <c r="Q531" s="123"/>
    </row>
    <row r="533" spans="17:17">
      <c r="Q533" s="132"/>
    </row>
    <row r="554" spans="17:18">
      <c r="Q554" s="124"/>
      <c r="R554" s="125"/>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C2:K426"/>
  <sheetViews>
    <sheetView workbookViewId="0">
      <selection activeCell="C12" sqref="C12"/>
    </sheetView>
  </sheetViews>
  <sheetFormatPr defaultRowHeight="13.2"/>
  <cols>
    <col min="3" max="3" width="27" customWidth="1"/>
    <col min="4" max="4" width="22" customWidth="1"/>
    <col min="6" max="6" width="20.77734375" customWidth="1"/>
    <col min="7" max="7" width="26.21875" customWidth="1"/>
    <col min="8" max="8" width="12.109375" customWidth="1"/>
  </cols>
  <sheetData>
    <row r="2" spans="3:11">
      <c r="F2" t="s">
        <v>717</v>
      </c>
      <c r="G2" t="s">
        <v>716</v>
      </c>
      <c r="H2" t="s">
        <v>715</v>
      </c>
    </row>
    <row r="3" spans="3:11">
      <c r="C3" s="145" t="s">
        <v>132</v>
      </c>
      <c r="D3" t="s">
        <v>132</v>
      </c>
      <c r="F3" s="144">
        <v>2011105003100</v>
      </c>
      <c r="G3" t="s">
        <v>291</v>
      </c>
      <c r="H3" s="144">
        <v>1</v>
      </c>
      <c r="K3" t="s">
        <v>120</v>
      </c>
    </row>
    <row r="4" spans="3:11">
      <c r="C4" t="s">
        <v>104</v>
      </c>
      <c r="D4" t="s">
        <v>146</v>
      </c>
      <c r="F4" s="144">
        <v>8011705000490</v>
      </c>
      <c r="G4" t="s">
        <v>292</v>
      </c>
      <c r="H4" s="144">
        <v>3</v>
      </c>
    </row>
    <row r="5" spans="3:11">
      <c r="C5" t="s">
        <v>102</v>
      </c>
      <c r="D5" t="s">
        <v>133</v>
      </c>
      <c r="F5" s="144">
        <v>2010705001331</v>
      </c>
      <c r="G5" t="s">
        <v>293</v>
      </c>
      <c r="H5" s="144">
        <v>5</v>
      </c>
    </row>
    <row r="6" spans="3:11">
      <c r="C6" t="s">
        <v>103</v>
      </c>
      <c r="D6" t="s">
        <v>145</v>
      </c>
      <c r="F6" s="144">
        <v>3011005000353</v>
      </c>
      <c r="G6" t="s">
        <v>294</v>
      </c>
      <c r="H6" s="144">
        <v>6</v>
      </c>
      <c r="K6" t="s">
        <v>123</v>
      </c>
    </row>
    <row r="7" spans="3:11">
      <c r="C7" t="s">
        <v>100</v>
      </c>
      <c r="D7" t="s">
        <v>144</v>
      </c>
      <c r="F7" s="144">
        <v>7040005006148</v>
      </c>
      <c r="G7" t="s">
        <v>295</v>
      </c>
      <c r="H7" s="144">
        <v>11</v>
      </c>
    </row>
    <row r="8" spans="3:11">
      <c r="C8" t="s">
        <v>260</v>
      </c>
      <c r="D8" t="s">
        <v>141</v>
      </c>
      <c r="F8" s="144">
        <v>1010405001649</v>
      </c>
      <c r="G8" t="s">
        <v>296</v>
      </c>
      <c r="H8" s="144">
        <v>14</v>
      </c>
    </row>
    <row r="9" spans="3:11">
      <c r="C9" t="s">
        <v>101</v>
      </c>
      <c r="D9" t="s">
        <v>142</v>
      </c>
      <c r="F9" s="144">
        <v>9012405001547</v>
      </c>
      <c r="G9" t="s">
        <v>297</v>
      </c>
      <c r="H9" s="144">
        <v>16</v>
      </c>
    </row>
    <row r="10" spans="3:11">
      <c r="C10" t="s">
        <v>259</v>
      </c>
      <c r="D10" t="s">
        <v>143</v>
      </c>
      <c r="F10" s="144">
        <v>2011805000834</v>
      </c>
      <c r="G10" t="s">
        <v>298</v>
      </c>
      <c r="H10" s="144">
        <v>19</v>
      </c>
    </row>
    <row r="11" spans="3:11">
      <c r="D11" t="s">
        <v>134</v>
      </c>
      <c r="F11" s="144">
        <v>7010005002307</v>
      </c>
      <c r="G11" t="s">
        <v>299</v>
      </c>
      <c r="H11" s="144">
        <v>23</v>
      </c>
    </row>
    <row r="12" spans="3:11">
      <c r="D12" t="s">
        <v>135</v>
      </c>
      <c r="F12" s="144">
        <v>4011505000620</v>
      </c>
      <c r="G12" t="s">
        <v>300</v>
      </c>
      <c r="H12" s="144">
        <v>24</v>
      </c>
    </row>
    <row r="13" spans="3:11">
      <c r="D13" t="s">
        <v>136</v>
      </c>
      <c r="F13" s="144">
        <v>9011205000164</v>
      </c>
      <c r="G13" t="s">
        <v>301</v>
      </c>
      <c r="H13" s="144">
        <v>25</v>
      </c>
    </row>
    <row r="14" spans="3:11">
      <c r="D14" t="s">
        <v>137</v>
      </c>
      <c r="F14" s="144">
        <v>2011505001125</v>
      </c>
      <c r="G14" t="s">
        <v>302</v>
      </c>
      <c r="H14" s="144">
        <v>27</v>
      </c>
    </row>
    <row r="15" spans="3:11">
      <c r="D15" t="s">
        <v>138</v>
      </c>
      <c r="F15" s="144">
        <v>2011105000931</v>
      </c>
      <c r="G15" t="s">
        <v>303</v>
      </c>
      <c r="H15" s="144">
        <v>29</v>
      </c>
    </row>
    <row r="16" spans="3:11">
      <c r="D16" t="s">
        <v>139</v>
      </c>
      <c r="F16" s="144">
        <v>7012305001302</v>
      </c>
      <c r="G16" t="s">
        <v>304</v>
      </c>
      <c r="H16" s="144">
        <v>30</v>
      </c>
    </row>
    <row r="17" spans="4:8">
      <c r="D17" t="s">
        <v>140</v>
      </c>
      <c r="F17" s="144">
        <v>1010005002312</v>
      </c>
      <c r="G17" t="s">
        <v>305</v>
      </c>
      <c r="H17" s="144">
        <v>31</v>
      </c>
    </row>
    <row r="18" spans="4:8">
      <c r="D18" t="s">
        <v>147</v>
      </c>
      <c r="F18" s="144">
        <v>9010705000418</v>
      </c>
      <c r="G18" t="s">
        <v>306</v>
      </c>
      <c r="H18" s="144">
        <v>34</v>
      </c>
    </row>
    <row r="19" spans="4:8">
      <c r="D19" t="s">
        <v>148</v>
      </c>
      <c r="F19" s="144">
        <v>5030005013989</v>
      </c>
      <c r="G19" t="s">
        <v>307</v>
      </c>
      <c r="H19" s="144">
        <v>37</v>
      </c>
    </row>
    <row r="20" spans="4:8">
      <c r="D20" t="s">
        <v>149</v>
      </c>
      <c r="F20" s="144">
        <v>2010805000729</v>
      </c>
      <c r="G20" t="s">
        <v>308</v>
      </c>
      <c r="H20" s="144">
        <v>42</v>
      </c>
    </row>
    <row r="21" spans="4:8">
      <c r="D21" t="s">
        <v>150</v>
      </c>
      <c r="F21" s="144">
        <v>2010605000615</v>
      </c>
      <c r="G21" t="s">
        <v>309</v>
      </c>
      <c r="H21" s="144">
        <v>45</v>
      </c>
    </row>
    <row r="22" spans="4:8">
      <c r="D22" t="s">
        <v>151</v>
      </c>
      <c r="F22" s="144">
        <v>6021005005737</v>
      </c>
      <c r="G22" t="s">
        <v>310</v>
      </c>
      <c r="H22" s="144">
        <v>46</v>
      </c>
    </row>
    <row r="23" spans="4:8">
      <c r="D23" t="s">
        <v>152</v>
      </c>
      <c r="F23" s="144">
        <v>4010005027554</v>
      </c>
      <c r="G23" t="s">
        <v>311</v>
      </c>
      <c r="H23" s="144">
        <v>47</v>
      </c>
    </row>
    <row r="24" spans="4:8">
      <c r="D24" t="s">
        <v>153</v>
      </c>
      <c r="F24" s="144">
        <v>2011105001483</v>
      </c>
      <c r="G24" t="s">
        <v>312</v>
      </c>
      <c r="H24" s="144">
        <v>49</v>
      </c>
    </row>
    <row r="25" spans="4:8">
      <c r="D25" t="s">
        <v>154</v>
      </c>
      <c r="F25" s="144">
        <v>7011705000491</v>
      </c>
      <c r="G25" t="s">
        <v>313</v>
      </c>
      <c r="H25" s="144">
        <v>50</v>
      </c>
    </row>
    <row r="26" spans="4:8">
      <c r="D26" t="s">
        <v>155</v>
      </c>
      <c r="F26" s="144">
        <v>9010005002313</v>
      </c>
      <c r="G26" t="s">
        <v>314</v>
      </c>
      <c r="H26" s="144">
        <v>53</v>
      </c>
    </row>
    <row r="27" spans="4:8">
      <c r="D27" t="s">
        <v>156</v>
      </c>
      <c r="F27" s="144">
        <v>7012305000163</v>
      </c>
      <c r="G27" t="s">
        <v>315</v>
      </c>
      <c r="H27" s="144">
        <v>54</v>
      </c>
    </row>
    <row r="28" spans="4:8">
      <c r="D28" t="s">
        <v>157</v>
      </c>
      <c r="F28" s="144">
        <v>3010905000743</v>
      </c>
      <c r="G28" t="s">
        <v>316</v>
      </c>
      <c r="H28" s="144">
        <v>55</v>
      </c>
    </row>
    <row r="29" spans="4:8">
      <c r="D29" t="s">
        <v>158</v>
      </c>
      <c r="F29" s="144">
        <v>6010005002308</v>
      </c>
      <c r="G29" t="s">
        <v>317</v>
      </c>
      <c r="H29" s="144">
        <v>57</v>
      </c>
    </row>
    <row r="30" spans="4:8">
      <c r="D30" t="s">
        <v>159</v>
      </c>
      <c r="F30" s="144">
        <v>2011005000354</v>
      </c>
      <c r="G30" t="s">
        <v>318</v>
      </c>
      <c r="H30" s="144">
        <v>60</v>
      </c>
    </row>
    <row r="31" spans="4:8">
      <c r="D31" t="s">
        <v>160</v>
      </c>
      <c r="F31" s="144">
        <v>4070005004275</v>
      </c>
      <c r="G31" t="s">
        <v>319</v>
      </c>
      <c r="H31" s="144">
        <v>61</v>
      </c>
    </row>
    <row r="32" spans="4:8">
      <c r="D32" t="s">
        <v>161</v>
      </c>
      <c r="F32" s="144">
        <v>8011205000157</v>
      </c>
      <c r="G32" t="s">
        <v>320</v>
      </c>
      <c r="H32" s="144">
        <v>62</v>
      </c>
    </row>
    <row r="33" spans="4:8">
      <c r="D33" t="s">
        <v>162</v>
      </c>
      <c r="F33" s="144">
        <v>2010005002311</v>
      </c>
      <c r="G33" t="s">
        <v>321</v>
      </c>
      <c r="H33" s="144">
        <v>63</v>
      </c>
    </row>
    <row r="34" spans="4:8">
      <c r="D34" t="s">
        <v>163</v>
      </c>
      <c r="F34" s="144">
        <v>2011805000859</v>
      </c>
      <c r="G34" t="s">
        <v>322</v>
      </c>
      <c r="H34" s="144">
        <v>64</v>
      </c>
    </row>
    <row r="35" spans="4:8">
      <c r="D35" t="s">
        <v>164</v>
      </c>
      <c r="F35" s="144">
        <v>9011105000917</v>
      </c>
      <c r="G35" t="s">
        <v>323</v>
      </c>
      <c r="H35" s="144">
        <v>66</v>
      </c>
    </row>
    <row r="36" spans="4:8">
      <c r="D36" t="s">
        <v>165</v>
      </c>
      <c r="F36" s="144">
        <v>3011505000621</v>
      </c>
      <c r="G36" t="s">
        <v>324</v>
      </c>
      <c r="H36" s="144">
        <v>67</v>
      </c>
    </row>
    <row r="37" spans="4:8">
      <c r="D37" t="s">
        <v>166</v>
      </c>
      <c r="F37" s="144">
        <v>4030005002828</v>
      </c>
      <c r="G37" t="s">
        <v>325</v>
      </c>
      <c r="H37" s="144">
        <v>68</v>
      </c>
    </row>
    <row r="38" spans="4:8">
      <c r="D38" t="s">
        <v>167</v>
      </c>
      <c r="F38" s="144">
        <v>5010605001684</v>
      </c>
      <c r="G38" t="s">
        <v>326</v>
      </c>
      <c r="H38" s="144">
        <v>70</v>
      </c>
    </row>
    <row r="39" spans="4:8">
      <c r="D39" t="s">
        <v>168</v>
      </c>
      <c r="F39" s="144">
        <v>2010905000744</v>
      </c>
      <c r="G39" t="s">
        <v>327</v>
      </c>
      <c r="H39" s="144">
        <v>71</v>
      </c>
    </row>
    <row r="40" spans="4:8">
      <c r="D40" t="s">
        <v>169</v>
      </c>
      <c r="F40" s="144">
        <v>5013305000411</v>
      </c>
      <c r="G40" t="s">
        <v>328</v>
      </c>
      <c r="H40" s="144">
        <v>72</v>
      </c>
    </row>
    <row r="41" spans="4:8">
      <c r="D41" t="s">
        <v>170</v>
      </c>
      <c r="F41" s="144">
        <v>8013305000409</v>
      </c>
      <c r="G41" t="s">
        <v>329</v>
      </c>
      <c r="H41" s="144">
        <v>74</v>
      </c>
    </row>
    <row r="42" spans="4:8">
      <c r="D42" t="s">
        <v>171</v>
      </c>
      <c r="F42" s="144">
        <v>9010805001803</v>
      </c>
      <c r="G42" t="s">
        <v>330</v>
      </c>
      <c r="H42" s="144">
        <v>76</v>
      </c>
    </row>
    <row r="43" spans="4:8">
      <c r="D43" t="s">
        <v>172</v>
      </c>
      <c r="F43" s="144">
        <v>3011805002177</v>
      </c>
      <c r="G43" t="s">
        <v>331</v>
      </c>
      <c r="H43" s="144">
        <v>77</v>
      </c>
    </row>
    <row r="44" spans="4:8">
      <c r="D44" t="s">
        <v>173</v>
      </c>
      <c r="F44" s="144">
        <v>4010605000621</v>
      </c>
      <c r="G44" t="s">
        <v>332</v>
      </c>
      <c r="H44" s="144">
        <v>79</v>
      </c>
    </row>
    <row r="45" spans="4:8">
      <c r="D45" t="s">
        <v>174</v>
      </c>
      <c r="F45" s="144">
        <v>4011105000962</v>
      </c>
      <c r="G45" t="s">
        <v>333</v>
      </c>
      <c r="H45" s="144">
        <v>84</v>
      </c>
    </row>
    <row r="46" spans="4:8">
      <c r="D46" t="s">
        <v>175</v>
      </c>
      <c r="F46" s="144">
        <v>9013305000399</v>
      </c>
      <c r="G46" t="s">
        <v>334</v>
      </c>
      <c r="H46" s="144">
        <v>88</v>
      </c>
    </row>
    <row r="47" spans="4:8">
      <c r="D47" t="s">
        <v>176</v>
      </c>
      <c r="F47" s="144">
        <v>6013305000410</v>
      </c>
      <c r="G47" t="s">
        <v>335</v>
      </c>
      <c r="H47" s="144">
        <v>89</v>
      </c>
    </row>
    <row r="48" spans="4:8">
      <c r="D48" t="s">
        <v>177</v>
      </c>
      <c r="F48" s="144">
        <v>2013205000175</v>
      </c>
      <c r="G48" t="s">
        <v>336</v>
      </c>
      <c r="H48" s="144">
        <v>90</v>
      </c>
    </row>
    <row r="49" spans="4:8">
      <c r="D49" t="s">
        <v>178</v>
      </c>
      <c r="F49" s="144">
        <v>2011005000362</v>
      </c>
      <c r="G49" t="s">
        <v>337</v>
      </c>
      <c r="H49" s="144">
        <v>92</v>
      </c>
    </row>
    <row r="50" spans="4:8">
      <c r="D50" t="s">
        <v>179</v>
      </c>
      <c r="F50" s="144">
        <v>1010405007084</v>
      </c>
      <c r="G50" t="s">
        <v>338</v>
      </c>
      <c r="H50" s="144">
        <v>97</v>
      </c>
    </row>
    <row r="51" spans="4:8">
      <c r="F51" s="144">
        <v>9010005002321</v>
      </c>
      <c r="G51" t="s">
        <v>339</v>
      </c>
      <c r="H51" s="144">
        <v>99</v>
      </c>
    </row>
    <row r="52" spans="4:8">
      <c r="F52" s="144">
        <v>5011605000445</v>
      </c>
      <c r="G52" t="s">
        <v>340</v>
      </c>
      <c r="H52" s="144">
        <v>100</v>
      </c>
    </row>
    <row r="53" spans="4:8">
      <c r="F53" s="144">
        <v>5010005025879</v>
      </c>
      <c r="G53" t="s">
        <v>341</v>
      </c>
      <c r="H53" s="144">
        <v>101</v>
      </c>
    </row>
    <row r="54" spans="4:8">
      <c r="F54" s="144">
        <v>5010005002317</v>
      </c>
      <c r="G54" t="s">
        <v>342</v>
      </c>
      <c r="H54" s="144">
        <v>102</v>
      </c>
    </row>
    <row r="55" spans="4:8">
      <c r="F55" s="144">
        <v>6010005002316</v>
      </c>
      <c r="G55" t="s">
        <v>343</v>
      </c>
      <c r="H55" s="144">
        <v>106</v>
      </c>
    </row>
    <row r="56" spans="4:8">
      <c r="F56" s="144">
        <v>2012805000188</v>
      </c>
      <c r="G56" t="s">
        <v>344</v>
      </c>
      <c r="H56" s="144">
        <v>107</v>
      </c>
    </row>
    <row r="57" spans="4:8">
      <c r="F57" s="144">
        <v>8010905000747</v>
      </c>
      <c r="G57" t="s">
        <v>345</v>
      </c>
      <c r="H57" s="144">
        <v>108</v>
      </c>
    </row>
    <row r="58" spans="4:8">
      <c r="F58" s="144">
        <v>5010105000204</v>
      </c>
      <c r="G58" t="s">
        <v>346</v>
      </c>
      <c r="H58" s="144">
        <v>113</v>
      </c>
    </row>
    <row r="59" spans="4:8">
      <c r="F59" s="144">
        <v>4010405001654</v>
      </c>
      <c r="G59" t="s">
        <v>347</v>
      </c>
      <c r="H59" s="144">
        <v>115</v>
      </c>
    </row>
    <row r="60" spans="4:8">
      <c r="F60" s="144">
        <v>4010005002318</v>
      </c>
      <c r="G60" t="s">
        <v>348</v>
      </c>
      <c r="H60" s="144">
        <v>116</v>
      </c>
    </row>
    <row r="61" spans="4:8">
      <c r="F61" s="144">
        <v>3011105000930</v>
      </c>
      <c r="G61" t="s">
        <v>349</v>
      </c>
      <c r="H61" s="144">
        <v>117</v>
      </c>
    </row>
    <row r="62" spans="4:8">
      <c r="F62" s="144">
        <v>7010905000748</v>
      </c>
      <c r="G62" t="s">
        <v>350</v>
      </c>
      <c r="H62" s="144">
        <v>118</v>
      </c>
    </row>
    <row r="63" spans="4:8">
      <c r="F63" s="144">
        <v>3012805001400</v>
      </c>
      <c r="G63" t="s">
        <v>351</v>
      </c>
      <c r="H63" s="144">
        <v>122</v>
      </c>
    </row>
    <row r="64" spans="4:8">
      <c r="F64" s="144">
        <v>4010705000422</v>
      </c>
      <c r="G64" t="s">
        <v>352</v>
      </c>
      <c r="H64" s="144">
        <v>123</v>
      </c>
    </row>
    <row r="65" spans="6:8">
      <c r="F65" s="144">
        <v>1010005002320</v>
      </c>
      <c r="G65" t="s">
        <v>353</v>
      </c>
      <c r="H65" s="144">
        <v>128</v>
      </c>
    </row>
    <row r="66" spans="6:8">
      <c r="F66" s="144">
        <v>1011305000179</v>
      </c>
      <c r="G66" t="s">
        <v>354</v>
      </c>
      <c r="H66" s="144">
        <v>130</v>
      </c>
    </row>
    <row r="67" spans="6:8">
      <c r="F67" s="144">
        <v>2010705000408</v>
      </c>
      <c r="G67" t="s">
        <v>355</v>
      </c>
      <c r="H67" s="144">
        <v>134</v>
      </c>
    </row>
    <row r="68" spans="6:8">
      <c r="F68" s="144">
        <v>9011505000649</v>
      </c>
      <c r="G68" t="s">
        <v>356</v>
      </c>
      <c r="H68" s="144">
        <v>135</v>
      </c>
    </row>
    <row r="69" spans="6:8">
      <c r="F69" s="144">
        <v>7011605000443</v>
      </c>
      <c r="G69" t="s">
        <v>357</v>
      </c>
      <c r="H69" s="144">
        <v>136</v>
      </c>
    </row>
    <row r="70" spans="6:8">
      <c r="F70" s="144">
        <v>9011005000356</v>
      </c>
      <c r="G70" t="s">
        <v>358</v>
      </c>
      <c r="H70" s="144">
        <v>138</v>
      </c>
    </row>
    <row r="71" spans="6:8">
      <c r="F71" s="144">
        <v>1011205000155</v>
      </c>
      <c r="G71" t="s">
        <v>359</v>
      </c>
      <c r="H71" s="144">
        <v>139</v>
      </c>
    </row>
    <row r="72" spans="6:8">
      <c r="F72" s="144">
        <v>9011505000624</v>
      </c>
      <c r="G72" t="s">
        <v>360</v>
      </c>
      <c r="H72" s="144">
        <v>141</v>
      </c>
    </row>
    <row r="73" spans="6:8">
      <c r="F73" s="144">
        <v>1012405001562</v>
      </c>
      <c r="G73" t="s">
        <v>361</v>
      </c>
      <c r="H73" s="144">
        <v>142</v>
      </c>
    </row>
    <row r="74" spans="6:8">
      <c r="F74" s="144">
        <v>8011205000165</v>
      </c>
      <c r="G74" t="s">
        <v>362</v>
      </c>
      <c r="H74" s="144">
        <v>144</v>
      </c>
    </row>
    <row r="75" spans="6:8">
      <c r="F75" s="144">
        <v>7013305000418</v>
      </c>
      <c r="G75" t="s">
        <v>363</v>
      </c>
      <c r="H75" s="144">
        <v>145</v>
      </c>
    </row>
    <row r="76" spans="6:8">
      <c r="F76" s="144">
        <v>3010905000751</v>
      </c>
      <c r="G76" t="s">
        <v>364</v>
      </c>
      <c r="H76" s="144">
        <v>148</v>
      </c>
    </row>
    <row r="77" spans="6:8">
      <c r="F77" s="144">
        <v>7011005000358</v>
      </c>
      <c r="G77" t="s">
        <v>365</v>
      </c>
      <c r="H77" s="144">
        <v>150</v>
      </c>
    </row>
    <row r="78" spans="6:8">
      <c r="F78" s="144">
        <v>7010005002315</v>
      </c>
      <c r="G78" t="s">
        <v>366</v>
      </c>
      <c r="H78" s="144">
        <v>152</v>
      </c>
    </row>
    <row r="79" spans="6:8">
      <c r="F79" s="144">
        <v>7013405000169</v>
      </c>
      <c r="G79" t="s">
        <v>367</v>
      </c>
      <c r="H79" s="144">
        <v>153</v>
      </c>
    </row>
    <row r="80" spans="6:8">
      <c r="F80" s="144">
        <v>4010905000750</v>
      </c>
      <c r="G80" t="s">
        <v>368</v>
      </c>
      <c r="H80" s="144">
        <v>154</v>
      </c>
    </row>
    <row r="81" spans="6:8">
      <c r="F81" s="144">
        <v>6010905000749</v>
      </c>
      <c r="G81" t="s">
        <v>369</v>
      </c>
      <c r="H81" s="144">
        <v>156</v>
      </c>
    </row>
    <row r="82" spans="6:8">
      <c r="F82" s="144">
        <v>7010805001490</v>
      </c>
      <c r="G82" t="s">
        <v>370</v>
      </c>
      <c r="H82" s="144">
        <v>158</v>
      </c>
    </row>
    <row r="83" spans="6:8">
      <c r="F83" s="144">
        <v>8011505000625</v>
      </c>
      <c r="G83" t="s">
        <v>371</v>
      </c>
      <c r="H83" s="144">
        <v>162</v>
      </c>
    </row>
    <row r="84" spans="6:8">
      <c r="F84" s="144">
        <v>9010005002338</v>
      </c>
      <c r="G84" t="s">
        <v>372</v>
      </c>
      <c r="H84" s="144">
        <v>163</v>
      </c>
    </row>
    <row r="85" spans="6:8">
      <c r="F85" s="144">
        <v>1013305000407</v>
      </c>
      <c r="G85" t="s">
        <v>373</v>
      </c>
      <c r="H85" s="144">
        <v>164</v>
      </c>
    </row>
    <row r="86" spans="6:8">
      <c r="F86" s="144">
        <v>3010005002327</v>
      </c>
      <c r="G86" t="s">
        <v>374</v>
      </c>
      <c r="H86" s="144">
        <v>165</v>
      </c>
    </row>
    <row r="87" spans="6:8">
      <c r="F87" s="144">
        <v>9013305000416</v>
      </c>
      <c r="G87" t="s">
        <v>375</v>
      </c>
      <c r="H87" s="144">
        <v>167</v>
      </c>
    </row>
    <row r="88" spans="6:8">
      <c r="F88" s="144">
        <v>9011405001441</v>
      </c>
      <c r="G88" t="s">
        <v>376</v>
      </c>
      <c r="H88" s="144">
        <v>171</v>
      </c>
    </row>
    <row r="89" spans="6:8">
      <c r="F89" s="144">
        <v>9011405000212</v>
      </c>
      <c r="G89" t="s">
        <v>377</v>
      </c>
      <c r="H89" s="144">
        <v>173</v>
      </c>
    </row>
    <row r="90" spans="6:8">
      <c r="F90" s="144">
        <v>6013405000161</v>
      </c>
      <c r="G90" t="s">
        <v>378</v>
      </c>
      <c r="H90" s="144">
        <v>176</v>
      </c>
    </row>
    <row r="91" spans="6:8">
      <c r="F91" s="144">
        <v>5010605001676</v>
      </c>
      <c r="G91" t="s">
        <v>379</v>
      </c>
      <c r="H91" s="144">
        <v>180</v>
      </c>
    </row>
    <row r="92" spans="6:8">
      <c r="F92" s="144">
        <v>6010405001660</v>
      </c>
      <c r="G92" t="s">
        <v>380</v>
      </c>
      <c r="H92" s="144">
        <v>181</v>
      </c>
    </row>
    <row r="93" spans="6:8">
      <c r="F93" s="144">
        <v>9011005000364</v>
      </c>
      <c r="G93" t="s">
        <v>381</v>
      </c>
      <c r="H93" s="144">
        <v>183</v>
      </c>
    </row>
    <row r="94" spans="6:8">
      <c r="F94" s="144">
        <v>3012705001302</v>
      </c>
      <c r="G94" t="s">
        <v>382</v>
      </c>
      <c r="H94" s="144">
        <v>189</v>
      </c>
    </row>
    <row r="95" spans="6:8">
      <c r="F95" s="144">
        <v>8011805000853</v>
      </c>
      <c r="G95" t="s">
        <v>383</v>
      </c>
      <c r="H95" s="144">
        <v>190</v>
      </c>
    </row>
    <row r="96" spans="6:8">
      <c r="F96" s="144">
        <v>3013305000405</v>
      </c>
      <c r="G96" t="s">
        <v>384</v>
      </c>
      <c r="H96" s="144">
        <v>191</v>
      </c>
    </row>
    <row r="97" spans="6:8">
      <c r="F97" s="144">
        <v>7010005002331</v>
      </c>
      <c r="G97" t="s">
        <v>385</v>
      </c>
      <c r="H97" s="144">
        <v>192</v>
      </c>
    </row>
    <row r="98" spans="6:8">
      <c r="F98" s="144">
        <v>7011505000626</v>
      </c>
      <c r="G98" t="s">
        <v>386</v>
      </c>
      <c r="H98" s="144">
        <v>193</v>
      </c>
    </row>
    <row r="99" spans="6:8">
      <c r="F99" s="144">
        <v>8010005002330</v>
      </c>
      <c r="G99" t="s">
        <v>387</v>
      </c>
      <c r="H99" s="144">
        <v>194</v>
      </c>
    </row>
    <row r="100" spans="6:8">
      <c r="F100" s="144">
        <v>1011805000835</v>
      </c>
      <c r="G100" t="s">
        <v>388</v>
      </c>
      <c r="H100" s="144">
        <v>195</v>
      </c>
    </row>
    <row r="101" spans="6:8">
      <c r="F101" s="144">
        <v>9010905000754</v>
      </c>
      <c r="G101" t="s">
        <v>389</v>
      </c>
      <c r="H101" s="144">
        <v>196</v>
      </c>
    </row>
    <row r="102" spans="6:8">
      <c r="F102" s="144">
        <v>3010005002335</v>
      </c>
      <c r="G102" t="s">
        <v>390</v>
      </c>
      <c r="H102" s="144">
        <v>197</v>
      </c>
    </row>
    <row r="103" spans="6:8">
      <c r="F103" s="144">
        <v>3010405001655</v>
      </c>
      <c r="G103" t="s">
        <v>391</v>
      </c>
      <c r="H103" s="144">
        <v>198</v>
      </c>
    </row>
    <row r="104" spans="6:8">
      <c r="F104" s="144">
        <v>2013305000406</v>
      </c>
      <c r="G104" t="s">
        <v>392</v>
      </c>
      <c r="H104" s="144">
        <v>199</v>
      </c>
    </row>
    <row r="105" spans="6:8">
      <c r="F105" s="144">
        <v>8010005002339</v>
      </c>
      <c r="G105" t="s">
        <v>393</v>
      </c>
      <c r="H105" s="144">
        <v>200</v>
      </c>
    </row>
    <row r="106" spans="6:8">
      <c r="F106" s="144">
        <v>1010005002329</v>
      </c>
      <c r="G106" t="s">
        <v>394</v>
      </c>
      <c r="H106" s="144">
        <v>201</v>
      </c>
    </row>
    <row r="107" spans="6:8">
      <c r="F107" s="144">
        <v>7012405001549</v>
      </c>
      <c r="G107" t="s">
        <v>395</v>
      </c>
      <c r="H107" s="144">
        <v>202</v>
      </c>
    </row>
    <row r="108" spans="6:8">
      <c r="F108" s="144">
        <v>1010005002337</v>
      </c>
      <c r="G108" t="s">
        <v>396</v>
      </c>
      <c r="H108" s="144">
        <v>204</v>
      </c>
    </row>
    <row r="109" spans="6:8">
      <c r="F109" s="144">
        <v>9011405000204</v>
      </c>
      <c r="G109" t="s">
        <v>397</v>
      </c>
      <c r="H109" s="144">
        <v>205</v>
      </c>
    </row>
    <row r="110" spans="6:8">
      <c r="F110" s="144">
        <v>6010005002340</v>
      </c>
      <c r="G110" t="s">
        <v>398</v>
      </c>
      <c r="H110" s="144">
        <v>206</v>
      </c>
    </row>
    <row r="111" spans="6:8">
      <c r="F111" s="144">
        <v>6010805000634</v>
      </c>
      <c r="G111" t="s">
        <v>399</v>
      </c>
      <c r="H111" s="144">
        <v>207</v>
      </c>
    </row>
    <row r="112" spans="6:8">
      <c r="F112" s="144">
        <v>1010905000753</v>
      </c>
      <c r="G112" t="s">
        <v>400</v>
      </c>
      <c r="H112" s="144">
        <v>209</v>
      </c>
    </row>
    <row r="113" spans="6:8">
      <c r="F113" s="144">
        <v>7012805000191</v>
      </c>
      <c r="G113" t="s">
        <v>401</v>
      </c>
      <c r="H113" s="144">
        <v>210</v>
      </c>
    </row>
    <row r="114" spans="6:8">
      <c r="F114" s="144">
        <v>8010705000410</v>
      </c>
      <c r="G114" t="s">
        <v>402</v>
      </c>
      <c r="H114" s="144">
        <v>211</v>
      </c>
    </row>
    <row r="115" spans="6:8">
      <c r="F115" s="144">
        <v>2012305000184</v>
      </c>
      <c r="G115" t="s">
        <v>403</v>
      </c>
      <c r="H115" s="144">
        <v>212</v>
      </c>
    </row>
    <row r="116" spans="6:8">
      <c r="F116" s="144">
        <v>8010905000755</v>
      </c>
      <c r="G116" t="s">
        <v>404</v>
      </c>
      <c r="H116" s="144">
        <v>213</v>
      </c>
    </row>
    <row r="117" spans="6:8">
      <c r="F117" s="144">
        <v>6010005002332</v>
      </c>
      <c r="G117" t="s">
        <v>405</v>
      </c>
      <c r="H117" s="144">
        <v>214</v>
      </c>
    </row>
    <row r="118" spans="6:8">
      <c r="F118" s="144">
        <v>7011305000173</v>
      </c>
      <c r="G118" t="s">
        <v>406</v>
      </c>
      <c r="H118" s="144">
        <v>215</v>
      </c>
    </row>
    <row r="119" spans="6:8">
      <c r="F119" s="144">
        <v>4012705000071</v>
      </c>
      <c r="G119" t="s">
        <v>407</v>
      </c>
      <c r="H119" s="144">
        <v>216</v>
      </c>
    </row>
    <row r="120" spans="6:8">
      <c r="F120" s="144">
        <v>2011105000923</v>
      </c>
      <c r="G120" t="s">
        <v>408</v>
      </c>
      <c r="H120" s="144">
        <v>217</v>
      </c>
    </row>
    <row r="121" spans="6:8">
      <c r="F121" s="144">
        <v>2010005002328</v>
      </c>
      <c r="G121" t="s">
        <v>409</v>
      </c>
      <c r="H121" s="144">
        <v>218</v>
      </c>
    </row>
    <row r="122" spans="6:8">
      <c r="F122" s="144">
        <v>4010005000825</v>
      </c>
      <c r="G122" t="s">
        <v>410</v>
      </c>
      <c r="H122" s="144">
        <v>219</v>
      </c>
    </row>
    <row r="123" spans="6:8">
      <c r="F123" s="144">
        <v>1011105000932</v>
      </c>
      <c r="G123" t="s">
        <v>411</v>
      </c>
      <c r="H123" s="144">
        <v>220</v>
      </c>
    </row>
    <row r="124" spans="6:8">
      <c r="F124" s="144">
        <v>6013105000313</v>
      </c>
      <c r="G124" t="s">
        <v>412</v>
      </c>
      <c r="H124" s="144">
        <v>221</v>
      </c>
    </row>
    <row r="125" spans="6:8">
      <c r="F125" s="144">
        <v>4370005001382</v>
      </c>
      <c r="G125" t="s">
        <v>413</v>
      </c>
      <c r="H125" s="144">
        <v>223</v>
      </c>
    </row>
    <row r="126" spans="6:8">
      <c r="F126" s="144">
        <v>7011305000157</v>
      </c>
      <c r="G126" t="s">
        <v>414</v>
      </c>
      <c r="H126" s="144">
        <v>224</v>
      </c>
    </row>
    <row r="127" spans="6:8">
      <c r="F127" s="144">
        <v>1010705000409</v>
      </c>
      <c r="G127" t="s">
        <v>415</v>
      </c>
      <c r="H127" s="144">
        <v>225</v>
      </c>
    </row>
    <row r="128" spans="6:8">
      <c r="F128" s="144">
        <v>3010005002343</v>
      </c>
      <c r="G128" t="s">
        <v>416</v>
      </c>
      <c r="H128" s="144">
        <v>227</v>
      </c>
    </row>
    <row r="129" spans="6:8">
      <c r="F129" s="144">
        <v>6011505000627</v>
      </c>
      <c r="G129" t="s">
        <v>417</v>
      </c>
      <c r="H129" s="144">
        <v>228</v>
      </c>
    </row>
    <row r="130" spans="6:8">
      <c r="F130" s="144">
        <v>5011505000628</v>
      </c>
      <c r="G130" t="s">
        <v>418</v>
      </c>
      <c r="H130" s="144">
        <v>229</v>
      </c>
    </row>
    <row r="131" spans="6:8">
      <c r="F131" s="144">
        <v>5012405001550</v>
      </c>
      <c r="G131" t="s">
        <v>419</v>
      </c>
      <c r="H131" s="144">
        <v>231</v>
      </c>
    </row>
    <row r="132" spans="6:8">
      <c r="F132" s="144">
        <v>8010905000763</v>
      </c>
      <c r="G132" t="s">
        <v>420</v>
      </c>
      <c r="H132" s="144">
        <v>233</v>
      </c>
    </row>
    <row r="133" spans="6:8">
      <c r="F133" s="144">
        <v>7011105000927</v>
      </c>
      <c r="G133" t="s">
        <v>421</v>
      </c>
      <c r="H133" s="144">
        <v>234</v>
      </c>
    </row>
    <row r="134" spans="6:8">
      <c r="F134" s="144">
        <v>3011305000177</v>
      </c>
      <c r="G134" t="s">
        <v>422</v>
      </c>
      <c r="H134" s="144">
        <v>237</v>
      </c>
    </row>
    <row r="135" spans="6:8">
      <c r="F135" s="144">
        <v>7011005000366</v>
      </c>
      <c r="G135" t="s">
        <v>423</v>
      </c>
      <c r="H135" s="144">
        <v>238</v>
      </c>
    </row>
    <row r="136" spans="6:8">
      <c r="F136" s="144">
        <v>8010705000419</v>
      </c>
      <c r="G136" t="s">
        <v>424</v>
      </c>
      <c r="H136" s="144">
        <v>240</v>
      </c>
    </row>
    <row r="137" spans="6:8">
      <c r="F137" s="144">
        <v>3010405001663</v>
      </c>
      <c r="G137" t="s">
        <v>425</v>
      </c>
      <c r="H137" s="144">
        <v>241</v>
      </c>
    </row>
    <row r="138" spans="6:8">
      <c r="F138" s="144">
        <v>4010005002342</v>
      </c>
      <c r="G138" t="s">
        <v>426</v>
      </c>
      <c r="H138" s="144">
        <v>242</v>
      </c>
    </row>
    <row r="139" spans="6:8">
      <c r="F139" s="144">
        <v>9010905000762</v>
      </c>
      <c r="G139" t="s">
        <v>427</v>
      </c>
      <c r="H139" s="144">
        <v>243</v>
      </c>
    </row>
    <row r="140" spans="6:8">
      <c r="F140" s="144">
        <v>2011505000630</v>
      </c>
      <c r="G140" t="s">
        <v>428</v>
      </c>
      <c r="H140" s="144">
        <v>249</v>
      </c>
    </row>
    <row r="141" spans="6:8">
      <c r="F141" s="144">
        <v>5010905000007</v>
      </c>
      <c r="G141" t="s">
        <v>429</v>
      </c>
      <c r="H141" s="144">
        <v>252</v>
      </c>
    </row>
    <row r="142" spans="6:8">
      <c r="F142" s="144">
        <v>5010005002341</v>
      </c>
      <c r="G142" t="s">
        <v>430</v>
      </c>
      <c r="H142" s="144">
        <v>254</v>
      </c>
    </row>
    <row r="143" spans="6:8">
      <c r="F143" s="144">
        <v>8011305000172</v>
      </c>
      <c r="G143" t="s">
        <v>431</v>
      </c>
      <c r="H143" s="144">
        <v>255</v>
      </c>
    </row>
    <row r="144" spans="6:8">
      <c r="F144" s="144">
        <v>3012705000072</v>
      </c>
      <c r="G144" t="s">
        <v>432</v>
      </c>
      <c r="H144" s="144">
        <v>257</v>
      </c>
    </row>
    <row r="145" spans="6:8">
      <c r="F145" s="144">
        <v>3140005004244</v>
      </c>
      <c r="G145" t="s">
        <v>433</v>
      </c>
      <c r="H145" s="144">
        <v>259</v>
      </c>
    </row>
    <row r="146" spans="6:8">
      <c r="F146" s="144">
        <v>5011105000929</v>
      </c>
      <c r="G146" t="s">
        <v>434</v>
      </c>
      <c r="H146" s="144">
        <v>262</v>
      </c>
    </row>
    <row r="147" spans="6:8">
      <c r="F147" s="144">
        <v>7011405000197</v>
      </c>
      <c r="G147" t="s">
        <v>435</v>
      </c>
      <c r="H147" s="144">
        <v>265</v>
      </c>
    </row>
    <row r="148" spans="6:8">
      <c r="F148" s="144">
        <v>1013305000431</v>
      </c>
      <c r="G148" t="s">
        <v>436</v>
      </c>
      <c r="H148" s="144">
        <v>266</v>
      </c>
    </row>
    <row r="149" spans="6:8">
      <c r="F149" s="144">
        <v>6012405001566</v>
      </c>
      <c r="G149" t="s">
        <v>437</v>
      </c>
      <c r="H149" s="144">
        <v>267</v>
      </c>
    </row>
    <row r="150" spans="6:8">
      <c r="F150" s="144">
        <v>6010905000765</v>
      </c>
      <c r="G150" t="s">
        <v>438</v>
      </c>
      <c r="H150" s="144">
        <v>268</v>
      </c>
    </row>
    <row r="151" spans="6:8">
      <c r="F151" s="144">
        <v>4011405000200</v>
      </c>
      <c r="G151" t="s">
        <v>439</v>
      </c>
      <c r="H151" s="144">
        <v>269</v>
      </c>
    </row>
    <row r="152" spans="6:8">
      <c r="F152" s="144">
        <v>3013305000421</v>
      </c>
      <c r="G152" t="s">
        <v>440</v>
      </c>
      <c r="H152" s="144">
        <v>271</v>
      </c>
    </row>
    <row r="153" spans="6:8">
      <c r="F153" s="144">
        <v>6011305000174</v>
      </c>
      <c r="G153" t="s">
        <v>441</v>
      </c>
      <c r="H153" s="144">
        <v>273</v>
      </c>
    </row>
    <row r="154" spans="6:8">
      <c r="F154" s="144">
        <v>2010405001664</v>
      </c>
      <c r="G154" t="s">
        <v>442</v>
      </c>
      <c r="H154" s="144">
        <v>274</v>
      </c>
    </row>
    <row r="155" spans="6:8">
      <c r="F155" s="144">
        <v>4011205001555</v>
      </c>
      <c r="G155" t="s">
        <v>443</v>
      </c>
      <c r="H155" s="144">
        <v>275</v>
      </c>
    </row>
    <row r="156" spans="6:8">
      <c r="F156" s="144">
        <v>7140005018868</v>
      </c>
      <c r="G156" t="s">
        <v>444</v>
      </c>
      <c r="H156" s="144">
        <v>278</v>
      </c>
    </row>
    <row r="157" spans="6:8">
      <c r="F157" s="144">
        <v>1011505000631</v>
      </c>
      <c r="G157" t="s">
        <v>445</v>
      </c>
      <c r="H157" s="144">
        <v>279</v>
      </c>
    </row>
    <row r="158" spans="6:8">
      <c r="F158" s="144">
        <v>8010005002347</v>
      </c>
      <c r="G158" t="s">
        <v>446</v>
      </c>
      <c r="H158" s="144">
        <v>280</v>
      </c>
    </row>
    <row r="159" spans="6:8">
      <c r="F159" s="144">
        <v>7010005002348</v>
      </c>
      <c r="G159" t="s">
        <v>447</v>
      </c>
      <c r="H159" s="144">
        <v>281</v>
      </c>
    </row>
    <row r="160" spans="6:8">
      <c r="F160" s="144">
        <v>2010605000612</v>
      </c>
      <c r="G160" t="s">
        <v>448</v>
      </c>
      <c r="H160" s="144">
        <v>282</v>
      </c>
    </row>
    <row r="161" spans="6:8">
      <c r="F161" s="144">
        <v>8011005002345</v>
      </c>
      <c r="G161" t="s">
        <v>449</v>
      </c>
      <c r="H161" s="144">
        <v>285</v>
      </c>
    </row>
    <row r="162" spans="6:8">
      <c r="F162" s="144">
        <v>8012305000162</v>
      </c>
      <c r="G162" t="s">
        <v>450</v>
      </c>
      <c r="H162" s="144">
        <v>286</v>
      </c>
    </row>
    <row r="163" spans="6:8">
      <c r="F163" s="144">
        <v>5010905000766</v>
      </c>
      <c r="G163" t="s">
        <v>451</v>
      </c>
      <c r="H163" s="144">
        <v>287</v>
      </c>
    </row>
    <row r="164" spans="6:8">
      <c r="F164" s="144">
        <v>4010905000767</v>
      </c>
      <c r="G164" t="s">
        <v>452</v>
      </c>
      <c r="H164" s="144">
        <v>288</v>
      </c>
    </row>
    <row r="165" spans="6:8">
      <c r="F165" s="144">
        <v>1013205000176</v>
      </c>
      <c r="G165" t="s">
        <v>453</v>
      </c>
      <c r="H165" s="144">
        <v>289</v>
      </c>
    </row>
    <row r="166" spans="6:8">
      <c r="F166" s="144">
        <v>9180005014003</v>
      </c>
      <c r="G166" t="s">
        <v>454</v>
      </c>
      <c r="H166" s="144">
        <v>290</v>
      </c>
    </row>
    <row r="167" spans="6:8">
      <c r="F167" s="144">
        <v>7011805000870</v>
      </c>
      <c r="G167" t="s">
        <v>455</v>
      </c>
      <c r="H167" s="144">
        <v>292</v>
      </c>
    </row>
    <row r="168" spans="6:8">
      <c r="F168" s="144">
        <v>9040005013828</v>
      </c>
      <c r="G168" t="s">
        <v>456</v>
      </c>
      <c r="H168" s="144">
        <v>293</v>
      </c>
    </row>
    <row r="169" spans="6:8">
      <c r="F169" s="144">
        <v>9011505000632</v>
      </c>
      <c r="G169" t="s">
        <v>457</v>
      </c>
      <c r="H169" s="144">
        <v>294</v>
      </c>
    </row>
    <row r="170" spans="6:8">
      <c r="F170" s="144">
        <v>4010105000221</v>
      </c>
      <c r="G170" t="s">
        <v>458</v>
      </c>
      <c r="H170" s="144">
        <v>295</v>
      </c>
    </row>
    <row r="171" spans="6:8">
      <c r="F171" s="144">
        <v>3010905000768</v>
      </c>
      <c r="G171" t="s">
        <v>459</v>
      </c>
      <c r="H171" s="144">
        <v>297</v>
      </c>
    </row>
    <row r="172" spans="6:8">
      <c r="F172" s="144">
        <v>3120005004700</v>
      </c>
      <c r="G172" t="s">
        <v>460</v>
      </c>
      <c r="H172" s="144">
        <v>298</v>
      </c>
    </row>
    <row r="173" spans="6:8">
      <c r="F173" s="144">
        <v>2012705000073</v>
      </c>
      <c r="G173" t="s">
        <v>461</v>
      </c>
      <c r="H173" s="144">
        <v>299</v>
      </c>
    </row>
    <row r="174" spans="6:8">
      <c r="F174" s="144">
        <v>7290005006684</v>
      </c>
      <c r="G174" t="s">
        <v>462</v>
      </c>
      <c r="H174" s="144">
        <v>300</v>
      </c>
    </row>
    <row r="175" spans="6:8">
      <c r="F175" s="144">
        <v>7011805001992</v>
      </c>
      <c r="G175" t="s">
        <v>463</v>
      </c>
      <c r="H175" s="144">
        <v>305</v>
      </c>
    </row>
    <row r="176" spans="6:8">
      <c r="F176" s="144">
        <v>2011405000202</v>
      </c>
      <c r="G176" t="s">
        <v>464</v>
      </c>
      <c r="H176" s="144">
        <v>306</v>
      </c>
    </row>
    <row r="177" spans="6:8">
      <c r="F177" s="144">
        <v>6011405000207</v>
      </c>
      <c r="G177" t="s">
        <v>465</v>
      </c>
      <c r="H177" s="144">
        <v>307</v>
      </c>
    </row>
    <row r="178" spans="6:8">
      <c r="F178" s="144">
        <v>1013305001363</v>
      </c>
      <c r="G178" t="s">
        <v>466</v>
      </c>
      <c r="H178" s="144">
        <v>308</v>
      </c>
    </row>
    <row r="179" spans="6:8">
      <c r="F179" s="144">
        <v>9010005002346</v>
      </c>
      <c r="G179" t="s">
        <v>467</v>
      </c>
      <c r="H179" s="144">
        <v>309</v>
      </c>
    </row>
    <row r="180" spans="6:8">
      <c r="F180" s="144">
        <v>8011105000934</v>
      </c>
      <c r="G180" t="s">
        <v>468</v>
      </c>
      <c r="H180" s="144">
        <v>312</v>
      </c>
    </row>
    <row r="181" spans="6:8">
      <c r="F181" s="144">
        <v>2013305000430</v>
      </c>
      <c r="G181" t="s">
        <v>469</v>
      </c>
      <c r="H181" s="144">
        <v>313</v>
      </c>
    </row>
    <row r="182" spans="6:8">
      <c r="F182" s="144">
        <v>1010405001665</v>
      </c>
      <c r="G182" t="s">
        <v>470</v>
      </c>
      <c r="H182" s="144">
        <v>314</v>
      </c>
    </row>
    <row r="183" spans="6:8">
      <c r="F183" s="144">
        <v>1011005000371</v>
      </c>
      <c r="G183" t="s">
        <v>471</v>
      </c>
      <c r="H183" s="144">
        <v>316</v>
      </c>
    </row>
    <row r="184" spans="6:8">
      <c r="F184" s="144">
        <v>8011505000633</v>
      </c>
      <c r="G184" t="s">
        <v>472</v>
      </c>
      <c r="H184" s="144">
        <v>318</v>
      </c>
    </row>
    <row r="185" spans="6:8">
      <c r="F185" s="144">
        <v>7011105000935</v>
      </c>
      <c r="G185" t="s">
        <v>473</v>
      </c>
      <c r="H185" s="144">
        <v>320</v>
      </c>
    </row>
    <row r="186" spans="6:8">
      <c r="F186" s="144">
        <v>7013305000426</v>
      </c>
      <c r="G186" t="s">
        <v>474</v>
      </c>
      <c r="H186" s="144">
        <v>325</v>
      </c>
    </row>
    <row r="187" spans="6:8">
      <c r="F187" s="144">
        <v>2010005002369</v>
      </c>
      <c r="G187" t="s">
        <v>475</v>
      </c>
      <c r="H187" s="144">
        <v>326</v>
      </c>
    </row>
    <row r="188" spans="6:8">
      <c r="F188" s="144">
        <v>8011105001544</v>
      </c>
      <c r="G188" t="s">
        <v>476</v>
      </c>
      <c r="H188" s="144">
        <v>328</v>
      </c>
    </row>
    <row r="189" spans="6:8">
      <c r="F189" s="144">
        <v>6011105000936</v>
      </c>
      <c r="G189" t="s">
        <v>477</v>
      </c>
      <c r="H189" s="144">
        <v>330</v>
      </c>
    </row>
    <row r="190" spans="6:8">
      <c r="F190" s="144">
        <v>3012405000141</v>
      </c>
      <c r="G190" t="s">
        <v>478</v>
      </c>
      <c r="H190" s="144">
        <v>332</v>
      </c>
    </row>
    <row r="191" spans="6:8">
      <c r="F191" s="144">
        <v>3010405006308</v>
      </c>
      <c r="G191" t="s">
        <v>479</v>
      </c>
      <c r="H191" s="144">
        <v>333</v>
      </c>
    </row>
    <row r="192" spans="6:8">
      <c r="F192" s="144">
        <v>6011205000150</v>
      </c>
      <c r="G192" t="s">
        <v>480</v>
      </c>
      <c r="H192" s="144">
        <v>335</v>
      </c>
    </row>
    <row r="193" spans="6:8">
      <c r="F193" s="144">
        <v>4010405010507</v>
      </c>
      <c r="G193" t="s">
        <v>481</v>
      </c>
      <c r="H193" s="144">
        <v>337</v>
      </c>
    </row>
    <row r="194" spans="6:8">
      <c r="F194" s="144">
        <v>4011005000369</v>
      </c>
      <c r="G194" t="s">
        <v>482</v>
      </c>
      <c r="H194" s="144">
        <v>340</v>
      </c>
    </row>
    <row r="195" spans="6:8">
      <c r="F195" s="144">
        <v>5011105000937</v>
      </c>
      <c r="G195" t="s">
        <v>483</v>
      </c>
      <c r="H195" s="144">
        <v>341</v>
      </c>
    </row>
    <row r="196" spans="6:8">
      <c r="F196" s="144">
        <v>7011605000451</v>
      </c>
      <c r="G196" t="s">
        <v>484</v>
      </c>
      <c r="H196" s="144">
        <v>342</v>
      </c>
    </row>
    <row r="197" spans="6:8">
      <c r="F197" s="144">
        <v>8010405001667</v>
      </c>
      <c r="G197" t="s">
        <v>485</v>
      </c>
      <c r="H197" s="144">
        <v>343</v>
      </c>
    </row>
    <row r="198" spans="6:8">
      <c r="F198" s="144">
        <v>6011305000182</v>
      </c>
      <c r="G198" t="s">
        <v>486</v>
      </c>
      <c r="H198" s="144">
        <v>344</v>
      </c>
    </row>
    <row r="199" spans="6:8">
      <c r="F199" s="144">
        <v>7011805000854</v>
      </c>
      <c r="G199" t="s">
        <v>487</v>
      </c>
      <c r="H199" s="144">
        <v>347</v>
      </c>
    </row>
    <row r="200" spans="6:8">
      <c r="F200" s="144">
        <v>7011505000634</v>
      </c>
      <c r="G200" t="s">
        <v>488</v>
      </c>
      <c r="H200" s="144">
        <v>350</v>
      </c>
    </row>
    <row r="201" spans="6:8">
      <c r="F201" s="144">
        <v>3011805002185</v>
      </c>
      <c r="G201" t="s">
        <v>489</v>
      </c>
      <c r="H201" s="144">
        <v>354</v>
      </c>
    </row>
    <row r="202" spans="6:8">
      <c r="F202" s="144">
        <v>2011105001021</v>
      </c>
      <c r="G202" t="s">
        <v>490</v>
      </c>
      <c r="H202" s="144">
        <v>359</v>
      </c>
    </row>
    <row r="203" spans="6:8">
      <c r="F203" s="144">
        <v>1010005002378</v>
      </c>
      <c r="G203" t="s">
        <v>491</v>
      </c>
      <c r="H203" s="144">
        <v>360</v>
      </c>
    </row>
    <row r="204" spans="6:8">
      <c r="F204" s="144">
        <v>8010905000771</v>
      </c>
      <c r="G204" t="s">
        <v>492</v>
      </c>
      <c r="H204" s="144">
        <v>362</v>
      </c>
    </row>
    <row r="205" spans="6:8">
      <c r="F205" s="144">
        <v>9011105000941</v>
      </c>
      <c r="G205" t="s">
        <v>493</v>
      </c>
      <c r="H205" s="144">
        <v>364</v>
      </c>
    </row>
    <row r="206" spans="6:8">
      <c r="F206" s="144">
        <v>5011705000493</v>
      </c>
      <c r="G206" t="s">
        <v>494</v>
      </c>
      <c r="H206" s="144">
        <v>366</v>
      </c>
    </row>
    <row r="207" spans="6:8">
      <c r="F207" s="144"/>
      <c r="G207" t="s">
        <v>495</v>
      </c>
      <c r="H207" s="144">
        <v>368</v>
      </c>
    </row>
    <row r="208" spans="6:8">
      <c r="F208" s="144">
        <v>7011005000390</v>
      </c>
      <c r="G208" t="s">
        <v>496</v>
      </c>
      <c r="H208" s="144">
        <v>370</v>
      </c>
    </row>
    <row r="209" spans="6:8">
      <c r="F209" s="144">
        <v>5011105000945</v>
      </c>
      <c r="G209" t="s">
        <v>497</v>
      </c>
      <c r="H209" s="144">
        <v>371</v>
      </c>
    </row>
    <row r="210" spans="6:8">
      <c r="F210" s="144">
        <v>1010605002380</v>
      </c>
      <c r="G210" t="s">
        <v>498</v>
      </c>
      <c r="H210" s="144">
        <v>372</v>
      </c>
    </row>
    <row r="211" spans="6:8">
      <c r="F211" s="144">
        <v>2011805001840</v>
      </c>
      <c r="G211" t="s">
        <v>499</v>
      </c>
      <c r="H211" s="144">
        <v>375</v>
      </c>
    </row>
    <row r="212" spans="6:8">
      <c r="F212" s="144">
        <v>4011305000168</v>
      </c>
      <c r="G212" t="s">
        <v>500</v>
      </c>
      <c r="H212" s="144">
        <v>377</v>
      </c>
    </row>
    <row r="213" spans="6:8">
      <c r="F213" s="144">
        <v>5012405000916</v>
      </c>
      <c r="G213" t="s">
        <v>501</v>
      </c>
      <c r="H213" s="144">
        <v>378</v>
      </c>
    </row>
    <row r="214" spans="6:8">
      <c r="F214" s="144">
        <v>4013405000634</v>
      </c>
      <c r="G214" t="s">
        <v>502</v>
      </c>
      <c r="H214" s="144">
        <v>379</v>
      </c>
    </row>
    <row r="215" spans="6:8">
      <c r="F215" s="144">
        <v>4010805000735</v>
      </c>
      <c r="G215" t="s">
        <v>503</v>
      </c>
      <c r="H215" s="144">
        <v>380</v>
      </c>
    </row>
    <row r="216" spans="6:8">
      <c r="F216" s="144">
        <v>6010405001669</v>
      </c>
      <c r="G216" t="s">
        <v>504</v>
      </c>
      <c r="H216" s="144">
        <v>381</v>
      </c>
    </row>
    <row r="217" spans="6:8">
      <c r="F217" s="144">
        <v>5010005002374</v>
      </c>
      <c r="G217" t="s">
        <v>505</v>
      </c>
      <c r="H217" s="144">
        <v>382</v>
      </c>
    </row>
    <row r="218" spans="6:8">
      <c r="F218" s="144">
        <v>6010005002373</v>
      </c>
      <c r="G218" t="s">
        <v>506</v>
      </c>
      <c r="H218" s="144">
        <v>384</v>
      </c>
    </row>
    <row r="219" spans="6:8">
      <c r="F219" s="144">
        <v>4010005002375</v>
      </c>
      <c r="G219" t="s">
        <v>507</v>
      </c>
      <c r="H219" s="144">
        <v>385</v>
      </c>
    </row>
    <row r="220" spans="6:8">
      <c r="F220" s="144">
        <v>9013205000177</v>
      </c>
      <c r="G220" t="s">
        <v>508</v>
      </c>
      <c r="H220" s="144">
        <v>387</v>
      </c>
    </row>
    <row r="221" spans="6:8">
      <c r="F221" s="144">
        <v>6013305000427</v>
      </c>
      <c r="G221" t="s">
        <v>509</v>
      </c>
      <c r="H221" s="144">
        <v>388</v>
      </c>
    </row>
    <row r="222" spans="6:8">
      <c r="F222" s="144">
        <v>2030005005840</v>
      </c>
      <c r="G222" t="s">
        <v>510</v>
      </c>
      <c r="H222" s="144">
        <v>389</v>
      </c>
    </row>
    <row r="223" spans="6:8">
      <c r="F223" s="144">
        <v>3011005002762</v>
      </c>
      <c r="G223" t="s">
        <v>511</v>
      </c>
      <c r="H223" s="144">
        <v>392</v>
      </c>
    </row>
    <row r="224" spans="6:8">
      <c r="F224" s="144">
        <v>5011205000151</v>
      </c>
      <c r="G224" t="s">
        <v>512</v>
      </c>
      <c r="H224" s="144">
        <v>393</v>
      </c>
    </row>
    <row r="225" spans="6:8">
      <c r="F225" s="144">
        <v>6010705000412</v>
      </c>
      <c r="G225" t="s">
        <v>513</v>
      </c>
      <c r="H225" s="144">
        <v>394</v>
      </c>
    </row>
    <row r="226" spans="6:8">
      <c r="F226" s="144">
        <v>1010005002353</v>
      </c>
      <c r="G226" t="s">
        <v>514</v>
      </c>
      <c r="H226" s="144">
        <v>396</v>
      </c>
    </row>
    <row r="227" spans="6:8">
      <c r="F227" s="144">
        <v>3010905000776</v>
      </c>
      <c r="G227" t="s">
        <v>515</v>
      </c>
      <c r="H227" s="144">
        <v>397</v>
      </c>
    </row>
    <row r="228" spans="6:8">
      <c r="F228" s="144">
        <v>3010005002351</v>
      </c>
      <c r="G228" t="s">
        <v>516</v>
      </c>
      <c r="H228" s="144">
        <v>400</v>
      </c>
    </row>
    <row r="229" spans="6:8">
      <c r="F229" s="144">
        <v>4011105002018</v>
      </c>
      <c r="G229" t="s">
        <v>517</v>
      </c>
      <c r="H229" s="144">
        <v>401</v>
      </c>
    </row>
    <row r="230" spans="6:8">
      <c r="F230" s="144">
        <v>8011205000149</v>
      </c>
      <c r="G230" t="s">
        <v>518</v>
      </c>
      <c r="H230" s="144">
        <v>404</v>
      </c>
    </row>
    <row r="231" spans="6:8">
      <c r="F231" s="144">
        <v>4010005002383</v>
      </c>
      <c r="G231" t="s">
        <v>519</v>
      </c>
      <c r="H231" s="144">
        <v>406</v>
      </c>
    </row>
    <row r="232" spans="6:8">
      <c r="F232" s="144">
        <v>4010905000775</v>
      </c>
      <c r="G232" t="s">
        <v>520</v>
      </c>
      <c r="H232" s="144">
        <v>407</v>
      </c>
    </row>
    <row r="233" spans="6:8">
      <c r="F233" s="144">
        <v>7020005004962</v>
      </c>
      <c r="G233" t="s">
        <v>521</v>
      </c>
      <c r="H233" s="144">
        <v>408</v>
      </c>
    </row>
    <row r="234" spans="6:8">
      <c r="F234" s="144">
        <v>1010905000778</v>
      </c>
      <c r="G234" t="s">
        <v>522</v>
      </c>
      <c r="H234" s="144">
        <v>409</v>
      </c>
    </row>
    <row r="235" spans="6:8">
      <c r="F235" s="144">
        <v>3013205000182</v>
      </c>
      <c r="G235" t="s">
        <v>523</v>
      </c>
      <c r="H235" s="144">
        <v>413</v>
      </c>
    </row>
    <row r="236" spans="6:8">
      <c r="F236" s="144">
        <v>7010005002380</v>
      </c>
      <c r="G236" t="s">
        <v>524</v>
      </c>
      <c r="H236" s="144">
        <v>414</v>
      </c>
    </row>
    <row r="237" spans="6:8">
      <c r="F237" s="144">
        <v>9012705000091</v>
      </c>
      <c r="G237" t="s">
        <v>525</v>
      </c>
      <c r="H237" s="144">
        <v>415</v>
      </c>
    </row>
    <row r="238" spans="6:8">
      <c r="F238" s="144">
        <v>6010005002381</v>
      </c>
      <c r="G238" t="s">
        <v>526</v>
      </c>
      <c r="H238" s="144">
        <v>416</v>
      </c>
    </row>
    <row r="239" spans="6:8">
      <c r="F239" s="144">
        <v>3010405001671</v>
      </c>
      <c r="G239" t="s">
        <v>527</v>
      </c>
      <c r="H239" s="144">
        <v>418</v>
      </c>
    </row>
    <row r="240" spans="6:8">
      <c r="F240" s="144">
        <v>5010905000774</v>
      </c>
      <c r="G240" t="s">
        <v>528</v>
      </c>
      <c r="H240" s="144">
        <v>419</v>
      </c>
    </row>
    <row r="241" spans="6:8">
      <c r="F241" s="144">
        <v>5010005002382</v>
      </c>
      <c r="G241" t="s">
        <v>529</v>
      </c>
      <c r="H241" s="144">
        <v>420</v>
      </c>
    </row>
    <row r="242" spans="6:8">
      <c r="F242" s="144">
        <v>7010605000610</v>
      </c>
      <c r="G242" t="s">
        <v>530</v>
      </c>
      <c r="H242" s="144">
        <v>421</v>
      </c>
    </row>
    <row r="243" spans="6:8">
      <c r="F243" s="144">
        <v>7011305000181</v>
      </c>
      <c r="G243" t="s">
        <v>531</v>
      </c>
      <c r="H243" s="144">
        <v>423</v>
      </c>
    </row>
    <row r="244" spans="6:8">
      <c r="F244" s="144">
        <v>2011205001565</v>
      </c>
      <c r="G244" t="s">
        <v>532</v>
      </c>
      <c r="H244" s="144">
        <v>427</v>
      </c>
    </row>
    <row r="245" spans="6:8">
      <c r="F245" s="144">
        <v>4011605000454</v>
      </c>
      <c r="G245" t="s">
        <v>533</v>
      </c>
      <c r="H245" s="144">
        <v>430</v>
      </c>
    </row>
    <row r="246" spans="6:8">
      <c r="F246" s="144">
        <v>6011805000021</v>
      </c>
      <c r="G246" t="s">
        <v>534</v>
      </c>
      <c r="H246" s="144">
        <v>433</v>
      </c>
    </row>
    <row r="247" spans="6:8">
      <c r="F247" s="144">
        <v>7010005002356</v>
      </c>
      <c r="G247" t="s">
        <v>535</v>
      </c>
      <c r="H247" s="144">
        <v>435</v>
      </c>
    </row>
    <row r="248" spans="6:8">
      <c r="F248" s="144">
        <v>9010505000634</v>
      </c>
      <c r="G248" t="s">
        <v>536</v>
      </c>
      <c r="H248" s="144">
        <v>436</v>
      </c>
    </row>
    <row r="249" spans="6:8">
      <c r="F249" s="144">
        <v>5011005000384</v>
      </c>
      <c r="G249" t="s">
        <v>537</v>
      </c>
      <c r="H249" s="144">
        <v>437</v>
      </c>
    </row>
    <row r="250" spans="6:8">
      <c r="F250" s="144">
        <v>1010405001673</v>
      </c>
      <c r="G250" t="s">
        <v>538</v>
      </c>
      <c r="H250" s="144">
        <v>439</v>
      </c>
    </row>
    <row r="251" spans="6:8">
      <c r="F251" s="144">
        <v>2011005000387</v>
      </c>
      <c r="G251" t="s">
        <v>539</v>
      </c>
      <c r="H251" s="144">
        <v>440</v>
      </c>
    </row>
    <row r="252" spans="6:8">
      <c r="F252" s="144">
        <v>8012405000145</v>
      </c>
      <c r="G252" t="s">
        <v>540</v>
      </c>
      <c r="H252" s="144">
        <v>446</v>
      </c>
    </row>
    <row r="253" spans="6:8">
      <c r="F253" s="144">
        <v>9010405001674</v>
      </c>
      <c r="G253" t="s">
        <v>541</v>
      </c>
      <c r="H253" s="144">
        <v>450</v>
      </c>
    </row>
    <row r="254" spans="6:8">
      <c r="F254" s="144">
        <v>3011005000386</v>
      </c>
      <c r="G254" t="s">
        <v>542</v>
      </c>
      <c r="H254" s="144">
        <v>451</v>
      </c>
    </row>
    <row r="255" spans="6:8">
      <c r="F255" s="144">
        <v>6011305000158</v>
      </c>
      <c r="G255" t="s">
        <v>543</v>
      </c>
      <c r="H255" s="144">
        <v>452</v>
      </c>
    </row>
    <row r="256" spans="6:8">
      <c r="F256" s="144">
        <v>9010005002354</v>
      </c>
      <c r="G256" t="s">
        <v>544</v>
      </c>
      <c r="H256" s="144">
        <v>453</v>
      </c>
    </row>
    <row r="257" spans="6:8">
      <c r="F257" s="144">
        <v>5010705000421</v>
      </c>
      <c r="G257" t="s">
        <v>545</v>
      </c>
      <c r="H257" s="144">
        <v>454</v>
      </c>
    </row>
    <row r="258" spans="6:8">
      <c r="F258" s="144">
        <v>7120005007757</v>
      </c>
      <c r="G258" t="s">
        <v>546</v>
      </c>
      <c r="H258" s="144">
        <v>457</v>
      </c>
    </row>
    <row r="259" spans="6:8">
      <c r="F259" s="144">
        <v>4010005002359</v>
      </c>
      <c r="G259" t="s">
        <v>547</v>
      </c>
      <c r="H259" s="144">
        <v>460</v>
      </c>
    </row>
    <row r="260" spans="6:8">
      <c r="F260" s="144">
        <v>4011205000152</v>
      </c>
      <c r="G260" t="s">
        <v>548</v>
      </c>
      <c r="H260" s="144">
        <v>461</v>
      </c>
    </row>
    <row r="261" spans="6:8">
      <c r="F261" s="144">
        <v>5013305000428</v>
      </c>
      <c r="G261" t="s">
        <v>549</v>
      </c>
      <c r="H261" s="144">
        <v>462</v>
      </c>
    </row>
    <row r="262" spans="6:8">
      <c r="F262" s="144">
        <v>5010705000413</v>
      </c>
      <c r="G262" t="s">
        <v>550</v>
      </c>
      <c r="H262" s="144">
        <v>463</v>
      </c>
    </row>
    <row r="263" spans="6:8">
      <c r="F263" s="144">
        <v>3011205000161</v>
      </c>
      <c r="G263" t="s">
        <v>551</v>
      </c>
      <c r="H263" s="144">
        <v>464</v>
      </c>
    </row>
    <row r="264" spans="6:8">
      <c r="F264" s="144">
        <v>8011105000942</v>
      </c>
      <c r="G264" t="s">
        <v>552</v>
      </c>
      <c r="H264" s="144">
        <v>466</v>
      </c>
    </row>
    <row r="265" spans="6:8">
      <c r="F265" s="144">
        <v>4011305000184</v>
      </c>
      <c r="G265" t="s">
        <v>553</v>
      </c>
      <c r="H265" s="144">
        <v>469</v>
      </c>
    </row>
    <row r="266" spans="6:8">
      <c r="F266" s="144">
        <v>3010705000415</v>
      </c>
      <c r="G266" t="s">
        <v>554</v>
      </c>
      <c r="H266" s="144">
        <v>475</v>
      </c>
    </row>
    <row r="267" spans="6:8">
      <c r="F267" s="144">
        <v>2180005007178</v>
      </c>
      <c r="G267" t="s">
        <v>555</v>
      </c>
      <c r="H267" s="144">
        <v>477</v>
      </c>
    </row>
    <row r="268" spans="6:8">
      <c r="F268" s="144">
        <v>8010005002363</v>
      </c>
      <c r="G268" t="s">
        <v>556</v>
      </c>
      <c r="H268" s="144">
        <v>480</v>
      </c>
    </row>
    <row r="269" spans="6:8">
      <c r="F269" s="144">
        <v>2010005002360</v>
      </c>
      <c r="G269" t="s">
        <v>557</v>
      </c>
      <c r="H269" s="144">
        <v>484</v>
      </c>
    </row>
    <row r="270" spans="6:8">
      <c r="F270" s="144">
        <v>1011605000457</v>
      </c>
      <c r="G270" t="s">
        <v>558</v>
      </c>
      <c r="H270" s="144">
        <v>487</v>
      </c>
    </row>
    <row r="271" spans="6:8">
      <c r="F271" s="144">
        <v>4010605002551</v>
      </c>
      <c r="G271" t="s">
        <v>559</v>
      </c>
      <c r="H271" s="144">
        <v>488</v>
      </c>
    </row>
    <row r="272" spans="6:8">
      <c r="F272" s="144">
        <v>7012705001216</v>
      </c>
      <c r="G272" t="s">
        <v>560</v>
      </c>
      <c r="H272" s="144">
        <v>490</v>
      </c>
    </row>
    <row r="273" spans="6:8">
      <c r="F273" s="144">
        <v>7012805000183</v>
      </c>
      <c r="G273" t="s">
        <v>561</v>
      </c>
      <c r="H273" s="144">
        <v>491</v>
      </c>
    </row>
    <row r="274" spans="6:8">
      <c r="F274" s="144">
        <v>1010405002184</v>
      </c>
      <c r="G274" t="s">
        <v>562</v>
      </c>
      <c r="H274" s="144">
        <v>496</v>
      </c>
    </row>
    <row r="275" spans="6:8">
      <c r="F275" s="144">
        <v>9010005002362</v>
      </c>
      <c r="G275" t="s">
        <v>563</v>
      </c>
      <c r="H275" s="144">
        <v>497</v>
      </c>
    </row>
    <row r="276" spans="6:8">
      <c r="F276" s="144">
        <v>3012705000097</v>
      </c>
      <c r="G276" t="s">
        <v>564</v>
      </c>
      <c r="H276" s="144">
        <v>498</v>
      </c>
    </row>
    <row r="277" spans="6:8">
      <c r="F277" s="144">
        <v>1010505000633</v>
      </c>
      <c r="G277" t="s">
        <v>565</v>
      </c>
      <c r="H277" s="144">
        <v>499</v>
      </c>
    </row>
    <row r="278" spans="6:8">
      <c r="F278" s="144">
        <v>2013405000818</v>
      </c>
      <c r="G278" t="s">
        <v>566</v>
      </c>
      <c r="H278" s="144">
        <v>502</v>
      </c>
    </row>
    <row r="279" spans="6:8">
      <c r="F279" s="144">
        <v>6012305000164</v>
      </c>
      <c r="G279" t="s">
        <v>567</v>
      </c>
      <c r="H279" s="144">
        <v>503</v>
      </c>
    </row>
    <row r="280" spans="6:8">
      <c r="F280" s="144">
        <v>1011405000062</v>
      </c>
      <c r="G280" t="s">
        <v>568</v>
      </c>
      <c r="H280" s="144">
        <v>504</v>
      </c>
    </row>
    <row r="281" spans="6:8">
      <c r="F281" s="144">
        <v>2012705000065</v>
      </c>
      <c r="G281" t="s">
        <v>569</v>
      </c>
      <c r="H281" s="144">
        <v>505</v>
      </c>
    </row>
    <row r="282" spans="6:8">
      <c r="F282" s="144">
        <v>2013205000183</v>
      </c>
      <c r="G282" t="s">
        <v>570</v>
      </c>
      <c r="H282" s="144">
        <v>506</v>
      </c>
    </row>
    <row r="283" spans="6:8">
      <c r="F283" s="144">
        <v>8010705001391</v>
      </c>
      <c r="G283" t="s">
        <v>571</v>
      </c>
      <c r="H283" s="144">
        <v>507</v>
      </c>
    </row>
    <row r="284" spans="6:8">
      <c r="F284" s="144">
        <v>7011105000951</v>
      </c>
      <c r="G284" t="s">
        <v>572</v>
      </c>
      <c r="H284" s="144">
        <v>509</v>
      </c>
    </row>
    <row r="285" spans="6:8">
      <c r="F285" s="144">
        <v>6011705000492</v>
      </c>
      <c r="G285" t="s">
        <v>573</v>
      </c>
      <c r="H285" s="144">
        <v>512</v>
      </c>
    </row>
    <row r="286" spans="6:8">
      <c r="F286" s="144">
        <v>2012405001553</v>
      </c>
      <c r="G286" t="s">
        <v>574</v>
      </c>
      <c r="H286" s="144">
        <v>513</v>
      </c>
    </row>
    <row r="287" spans="6:8">
      <c r="F287" s="144">
        <v>7010005002364</v>
      </c>
      <c r="G287" t="s">
        <v>575</v>
      </c>
      <c r="H287" s="144">
        <v>515</v>
      </c>
    </row>
    <row r="288" spans="6:8">
      <c r="F288" s="144">
        <v>9011605000458</v>
      </c>
      <c r="G288" t="s">
        <v>576</v>
      </c>
      <c r="H288" s="144">
        <v>517</v>
      </c>
    </row>
    <row r="289" spans="6:8">
      <c r="F289" s="144">
        <v>6011005000391</v>
      </c>
      <c r="G289" t="s">
        <v>577</v>
      </c>
      <c r="H289" s="144">
        <v>520</v>
      </c>
    </row>
    <row r="290" spans="6:8">
      <c r="F290" s="144">
        <v>4010405001679</v>
      </c>
      <c r="G290" t="s">
        <v>578</v>
      </c>
      <c r="H290" s="144">
        <v>522</v>
      </c>
    </row>
    <row r="291" spans="6:8">
      <c r="F291" s="144">
        <v>5011505000561</v>
      </c>
      <c r="G291" t="s">
        <v>579</v>
      </c>
      <c r="H291" s="144">
        <v>524</v>
      </c>
    </row>
    <row r="292" spans="6:8">
      <c r="F292" s="144">
        <v>1013305000423</v>
      </c>
      <c r="G292" t="s">
        <v>580</v>
      </c>
      <c r="H292" s="144">
        <v>530</v>
      </c>
    </row>
    <row r="293" spans="6:8">
      <c r="F293" s="144">
        <v>5011305000183</v>
      </c>
      <c r="G293" t="s">
        <v>581</v>
      </c>
      <c r="H293" s="144">
        <v>531</v>
      </c>
    </row>
    <row r="294" spans="6:8">
      <c r="F294" s="144">
        <v>2010705000416</v>
      </c>
      <c r="G294" t="s">
        <v>582</v>
      </c>
      <c r="H294" s="144">
        <v>533</v>
      </c>
    </row>
    <row r="295" spans="6:8">
      <c r="F295" s="144">
        <v>9012405001571</v>
      </c>
      <c r="G295" t="s">
        <v>583</v>
      </c>
      <c r="H295" s="144">
        <v>534</v>
      </c>
    </row>
    <row r="296" spans="6:8">
      <c r="F296" s="144">
        <v>7012305000188</v>
      </c>
      <c r="G296" t="s">
        <v>584</v>
      </c>
      <c r="H296" s="144">
        <v>536</v>
      </c>
    </row>
    <row r="297" spans="6:8">
      <c r="F297" s="144">
        <v>4011105000954</v>
      </c>
      <c r="G297" t="s">
        <v>585</v>
      </c>
      <c r="H297" s="144">
        <v>539</v>
      </c>
    </row>
    <row r="298" spans="6:8">
      <c r="F298" s="144">
        <v>6012405000502</v>
      </c>
      <c r="G298" t="s">
        <v>586</v>
      </c>
      <c r="H298" s="144">
        <v>540</v>
      </c>
    </row>
    <row r="299" spans="6:8">
      <c r="F299" s="144">
        <v>5011105000953</v>
      </c>
      <c r="G299" t="s">
        <v>587</v>
      </c>
      <c r="H299" s="144">
        <v>541</v>
      </c>
    </row>
    <row r="300" spans="6:8">
      <c r="F300" s="144">
        <v>3011405000201</v>
      </c>
      <c r="G300" t="s">
        <v>588</v>
      </c>
      <c r="H300" s="144">
        <v>542</v>
      </c>
    </row>
    <row r="301" spans="6:8">
      <c r="F301" s="144">
        <v>6013305000435</v>
      </c>
      <c r="G301" t="s">
        <v>589</v>
      </c>
      <c r="H301" s="144">
        <v>543</v>
      </c>
    </row>
    <row r="302" spans="6:8">
      <c r="F302" s="144">
        <v>4013105001726</v>
      </c>
      <c r="G302" t="s">
        <v>590</v>
      </c>
      <c r="H302" s="144">
        <v>544</v>
      </c>
    </row>
    <row r="303" spans="6:8">
      <c r="F303" s="144">
        <v>2040005004040</v>
      </c>
      <c r="G303" t="s">
        <v>591</v>
      </c>
      <c r="H303" s="144">
        <v>545</v>
      </c>
    </row>
    <row r="304" spans="6:8">
      <c r="F304" s="144">
        <v>5010605001486</v>
      </c>
      <c r="G304" t="s">
        <v>592</v>
      </c>
      <c r="H304" s="144">
        <v>2000</v>
      </c>
    </row>
    <row r="305" spans="6:8">
      <c r="F305" s="144">
        <v>8011805000894</v>
      </c>
      <c r="G305" t="s">
        <v>593</v>
      </c>
      <c r="H305" s="144">
        <v>2002</v>
      </c>
    </row>
    <row r="306" spans="6:8">
      <c r="F306" s="144">
        <v>9013205000185</v>
      </c>
      <c r="G306" t="s">
        <v>594</v>
      </c>
      <c r="H306" s="144">
        <v>2004</v>
      </c>
    </row>
    <row r="307" spans="6:8">
      <c r="F307" s="144">
        <v>2250005003178</v>
      </c>
      <c r="G307" t="s">
        <v>595</v>
      </c>
      <c r="H307" s="144">
        <v>2005</v>
      </c>
    </row>
    <row r="308" spans="6:8">
      <c r="F308" s="144">
        <v>3011805000899</v>
      </c>
      <c r="G308" t="s">
        <v>596</v>
      </c>
      <c r="H308" s="144">
        <v>2008</v>
      </c>
    </row>
    <row r="309" spans="6:8">
      <c r="F309" s="144">
        <v>7012405000088</v>
      </c>
      <c r="G309" t="s">
        <v>597</v>
      </c>
      <c r="H309" s="144">
        <v>2010</v>
      </c>
    </row>
    <row r="310" spans="6:8">
      <c r="F310" s="144">
        <v>3010805000760</v>
      </c>
      <c r="G310" t="s">
        <v>598</v>
      </c>
      <c r="H310" s="144">
        <v>2012</v>
      </c>
    </row>
    <row r="311" spans="6:8">
      <c r="F311" s="144">
        <v>7230005007201</v>
      </c>
      <c r="G311" t="s">
        <v>599</v>
      </c>
      <c r="H311" s="144">
        <v>2014</v>
      </c>
    </row>
    <row r="312" spans="6:8">
      <c r="F312" s="144">
        <v>3011805001988</v>
      </c>
      <c r="G312" t="s">
        <v>600</v>
      </c>
      <c r="H312" s="144">
        <v>2016</v>
      </c>
    </row>
    <row r="313" spans="6:8">
      <c r="F313" s="144">
        <v>3011705000578</v>
      </c>
      <c r="G313" t="s">
        <v>601</v>
      </c>
      <c r="H313" s="144">
        <v>2017</v>
      </c>
    </row>
    <row r="314" spans="6:8">
      <c r="F314" s="144">
        <v>6013105000057</v>
      </c>
      <c r="G314" t="s">
        <v>602</v>
      </c>
      <c r="H314" s="144">
        <v>2018</v>
      </c>
    </row>
    <row r="315" spans="6:8">
      <c r="F315" s="144">
        <v>1011705000638</v>
      </c>
      <c r="G315" t="s">
        <v>603</v>
      </c>
      <c r="H315" s="144">
        <v>2022</v>
      </c>
    </row>
    <row r="316" spans="6:8">
      <c r="F316" s="144">
        <v>8012805000174</v>
      </c>
      <c r="G316" t="s">
        <v>604</v>
      </c>
      <c r="H316" s="144">
        <v>2023</v>
      </c>
    </row>
    <row r="317" spans="6:8">
      <c r="F317" s="144">
        <v>1010805001835</v>
      </c>
      <c r="G317" t="s">
        <v>605</v>
      </c>
      <c r="H317" s="144">
        <v>2027</v>
      </c>
    </row>
    <row r="318" spans="6:8">
      <c r="F318" s="144">
        <v>7013105001525</v>
      </c>
      <c r="G318" t="s">
        <v>606</v>
      </c>
      <c r="H318" s="144">
        <v>2028</v>
      </c>
    </row>
    <row r="319" spans="6:8">
      <c r="F319" s="144">
        <v>1011105000973</v>
      </c>
      <c r="G319" t="s">
        <v>607</v>
      </c>
      <c r="H319" s="144">
        <v>2037</v>
      </c>
    </row>
    <row r="320" spans="6:8">
      <c r="F320" s="144">
        <v>6011805001374</v>
      </c>
      <c r="G320" t="s">
        <v>608</v>
      </c>
      <c r="H320" s="144">
        <v>2038</v>
      </c>
    </row>
    <row r="321" spans="6:8">
      <c r="F321" s="144">
        <v>4010605001784</v>
      </c>
      <c r="G321" t="s">
        <v>609</v>
      </c>
      <c r="H321" s="144">
        <v>2040</v>
      </c>
    </row>
    <row r="322" spans="6:8">
      <c r="F322" s="144">
        <v>9013105000054</v>
      </c>
      <c r="G322" t="s">
        <v>610</v>
      </c>
      <c r="H322" s="144">
        <v>2041</v>
      </c>
    </row>
    <row r="323" spans="6:8">
      <c r="F323" s="144">
        <v>7011805002537</v>
      </c>
      <c r="G323" t="s">
        <v>611</v>
      </c>
      <c r="H323" s="144">
        <v>2042</v>
      </c>
    </row>
    <row r="324" spans="6:8">
      <c r="F324" s="144">
        <v>4011405000539</v>
      </c>
      <c r="G324" t="s">
        <v>612</v>
      </c>
      <c r="H324" s="144">
        <v>2043</v>
      </c>
    </row>
    <row r="325" spans="6:8">
      <c r="F325" s="144">
        <v>6011805000905</v>
      </c>
      <c r="G325" t="s">
        <v>613</v>
      </c>
      <c r="H325" s="144">
        <v>2046</v>
      </c>
    </row>
    <row r="326" spans="6:8">
      <c r="F326" s="144">
        <v>6013105001096</v>
      </c>
      <c r="G326" t="s">
        <v>614</v>
      </c>
      <c r="H326" s="144">
        <v>2051</v>
      </c>
    </row>
    <row r="327" spans="6:8">
      <c r="F327" s="144">
        <v>1011205000403</v>
      </c>
      <c r="G327" t="s">
        <v>615</v>
      </c>
      <c r="H327" s="144">
        <v>2052</v>
      </c>
    </row>
    <row r="328" spans="6:8">
      <c r="F328" s="144">
        <v>6260005008338</v>
      </c>
      <c r="G328" t="s">
        <v>616</v>
      </c>
      <c r="H328" s="144">
        <v>2055</v>
      </c>
    </row>
    <row r="329" spans="6:8">
      <c r="F329" s="144">
        <v>5270005004221</v>
      </c>
      <c r="G329" t="s">
        <v>617</v>
      </c>
      <c r="H329" s="144">
        <v>2056</v>
      </c>
    </row>
    <row r="330" spans="6:8">
      <c r="F330" s="144">
        <v>3011705000520</v>
      </c>
      <c r="G330" t="s">
        <v>618</v>
      </c>
      <c r="H330" s="144">
        <v>2061</v>
      </c>
    </row>
    <row r="331" spans="6:8">
      <c r="F331" s="144">
        <v>9030005012483</v>
      </c>
      <c r="G331" t="s">
        <v>619</v>
      </c>
      <c r="H331" s="144">
        <v>2062</v>
      </c>
    </row>
    <row r="332" spans="6:8">
      <c r="F332" s="144">
        <v>2011705000521</v>
      </c>
      <c r="G332" t="s">
        <v>620</v>
      </c>
      <c r="H332" s="144">
        <v>2063</v>
      </c>
    </row>
    <row r="333" spans="6:8">
      <c r="F333" s="144">
        <v>7011705000517</v>
      </c>
      <c r="G333" t="s">
        <v>621</v>
      </c>
      <c r="H333" s="144">
        <v>2065</v>
      </c>
    </row>
    <row r="334" spans="6:8">
      <c r="F334" s="144">
        <v>3011805001278</v>
      </c>
      <c r="G334" t="s">
        <v>622</v>
      </c>
      <c r="H334" s="144">
        <v>2070</v>
      </c>
    </row>
    <row r="335" spans="6:8">
      <c r="F335" s="144">
        <v>3012705002060</v>
      </c>
      <c r="G335" t="s">
        <v>623</v>
      </c>
      <c r="H335" s="144">
        <v>2073</v>
      </c>
    </row>
    <row r="336" spans="6:8">
      <c r="F336" s="144">
        <v>9260005002164</v>
      </c>
      <c r="G336" t="s">
        <v>624</v>
      </c>
      <c r="H336" s="144">
        <v>2074</v>
      </c>
    </row>
    <row r="337" spans="6:8">
      <c r="F337" s="144">
        <v>4013405000659</v>
      </c>
      <c r="G337" t="s">
        <v>625</v>
      </c>
      <c r="H337" s="144">
        <v>2075</v>
      </c>
    </row>
    <row r="338" spans="6:8">
      <c r="F338" s="144">
        <v>6012405000915</v>
      </c>
      <c r="G338" t="s">
        <v>626</v>
      </c>
      <c r="H338" s="144">
        <v>2077</v>
      </c>
    </row>
    <row r="339" spans="6:8">
      <c r="F339" s="144">
        <v>4011405000191</v>
      </c>
      <c r="G339" t="s">
        <v>627</v>
      </c>
      <c r="H339" s="144">
        <v>2078</v>
      </c>
    </row>
    <row r="340" spans="6:8">
      <c r="F340" s="144">
        <v>7010605000627</v>
      </c>
      <c r="G340" t="s">
        <v>628</v>
      </c>
      <c r="H340" s="144">
        <v>2083</v>
      </c>
    </row>
    <row r="341" spans="6:8">
      <c r="F341" s="144">
        <v>8013205000194</v>
      </c>
      <c r="G341" t="s">
        <v>629</v>
      </c>
      <c r="H341" s="144">
        <v>2085</v>
      </c>
    </row>
    <row r="342" spans="6:8">
      <c r="F342" s="144">
        <v>1060005002571</v>
      </c>
      <c r="G342" t="s">
        <v>630</v>
      </c>
      <c r="H342" s="144">
        <v>2086</v>
      </c>
    </row>
    <row r="343" spans="6:8">
      <c r="F343" s="144">
        <v>7011805001324</v>
      </c>
      <c r="G343" t="s">
        <v>631</v>
      </c>
      <c r="H343" s="144">
        <v>2087</v>
      </c>
    </row>
    <row r="344" spans="6:8">
      <c r="F344" s="144">
        <v>8011305000189</v>
      </c>
      <c r="G344" t="s">
        <v>632</v>
      </c>
      <c r="H344" s="144">
        <v>2088</v>
      </c>
    </row>
    <row r="345" spans="6:8">
      <c r="F345" s="144">
        <v>5011305000191</v>
      </c>
      <c r="G345" t="s">
        <v>633</v>
      </c>
      <c r="H345" s="144">
        <v>2090</v>
      </c>
    </row>
    <row r="346" spans="6:8">
      <c r="F346" s="144">
        <v>3120005013965</v>
      </c>
      <c r="G346" t="s">
        <v>634</v>
      </c>
      <c r="H346" s="144">
        <v>2091</v>
      </c>
    </row>
    <row r="347" spans="6:8">
      <c r="F347" s="144">
        <v>3013105001314</v>
      </c>
      <c r="G347" t="s">
        <v>635</v>
      </c>
      <c r="H347" s="144">
        <v>2092</v>
      </c>
    </row>
    <row r="348" spans="6:8">
      <c r="F348" s="144">
        <v>9011305001946</v>
      </c>
      <c r="G348" t="s">
        <v>636</v>
      </c>
      <c r="H348" s="144">
        <v>2093</v>
      </c>
    </row>
    <row r="349" spans="6:8">
      <c r="F349" s="144">
        <v>1011205000221</v>
      </c>
      <c r="G349" t="s">
        <v>637</v>
      </c>
      <c r="H349" s="144">
        <v>2094</v>
      </c>
    </row>
    <row r="350" spans="6:8">
      <c r="F350" s="144">
        <v>3011405000184</v>
      </c>
      <c r="G350" t="s">
        <v>638</v>
      </c>
      <c r="H350" s="144">
        <v>2098</v>
      </c>
    </row>
    <row r="351" spans="6:8">
      <c r="F351" s="144">
        <v>5090005001682</v>
      </c>
      <c r="G351" t="s">
        <v>639</v>
      </c>
      <c r="H351" s="144">
        <v>2101</v>
      </c>
    </row>
    <row r="352" spans="6:8">
      <c r="F352" s="144">
        <v>4010805002178</v>
      </c>
      <c r="G352" t="s">
        <v>640</v>
      </c>
      <c r="H352" s="144">
        <v>2109</v>
      </c>
    </row>
    <row r="353" spans="6:8">
      <c r="F353" s="144">
        <v>3013105000019</v>
      </c>
      <c r="G353" t="s">
        <v>641</v>
      </c>
      <c r="H353" s="144">
        <v>2110</v>
      </c>
    </row>
    <row r="354" spans="6:8">
      <c r="F354" s="144">
        <v>3011605000471</v>
      </c>
      <c r="G354" t="s">
        <v>642</v>
      </c>
      <c r="H354" s="144">
        <v>2111</v>
      </c>
    </row>
    <row r="355" spans="6:8">
      <c r="F355" s="144">
        <v>1013105000045</v>
      </c>
      <c r="G355" t="s">
        <v>643</v>
      </c>
      <c r="H355" s="144">
        <v>2112</v>
      </c>
    </row>
    <row r="356" spans="6:8">
      <c r="F356" s="144">
        <v>1010005005331</v>
      </c>
      <c r="G356" t="s">
        <v>644</v>
      </c>
      <c r="H356" s="144">
        <v>2113</v>
      </c>
    </row>
    <row r="357" spans="6:8">
      <c r="F357" s="144">
        <v>7013105001079</v>
      </c>
      <c r="G357" t="s">
        <v>645</v>
      </c>
      <c r="H357" s="144">
        <v>2116</v>
      </c>
    </row>
    <row r="358" spans="6:8">
      <c r="F358" s="144">
        <v>8013105001078</v>
      </c>
      <c r="G358" t="s">
        <v>646</v>
      </c>
      <c r="H358" s="144">
        <v>2117</v>
      </c>
    </row>
    <row r="359" spans="6:8">
      <c r="F359" s="144">
        <v>2011405000193</v>
      </c>
      <c r="G359" t="s">
        <v>647</v>
      </c>
      <c r="H359" s="144">
        <v>2120</v>
      </c>
    </row>
    <row r="360" spans="6:8">
      <c r="F360" s="144">
        <v>8011705000516</v>
      </c>
      <c r="G360" t="s">
        <v>648</v>
      </c>
      <c r="H360" s="144">
        <v>2122</v>
      </c>
    </row>
    <row r="361" spans="6:8">
      <c r="F361" s="144">
        <v>2011405000185</v>
      </c>
      <c r="G361" t="s">
        <v>649</v>
      </c>
      <c r="H361" s="144">
        <v>2123</v>
      </c>
    </row>
    <row r="362" spans="6:8">
      <c r="F362" s="144">
        <v>1013105000053</v>
      </c>
      <c r="G362" t="s">
        <v>650</v>
      </c>
      <c r="H362" s="144">
        <v>2124</v>
      </c>
    </row>
    <row r="363" spans="6:8">
      <c r="F363" s="144">
        <v>3011805000924</v>
      </c>
      <c r="G363" t="s">
        <v>651</v>
      </c>
      <c r="H363" s="144">
        <v>2126</v>
      </c>
    </row>
    <row r="364" spans="6:8">
      <c r="F364" s="144">
        <v>8013105000047</v>
      </c>
      <c r="G364" t="s">
        <v>652</v>
      </c>
      <c r="H364" s="144">
        <v>2129</v>
      </c>
    </row>
    <row r="365" spans="6:8">
      <c r="F365" s="144">
        <v>4013105001305</v>
      </c>
      <c r="G365" t="s">
        <v>653</v>
      </c>
      <c r="H365" s="144">
        <v>2130</v>
      </c>
    </row>
    <row r="366" spans="6:8">
      <c r="F366" s="144">
        <v>2010605000648</v>
      </c>
      <c r="G366" t="s">
        <v>654</v>
      </c>
      <c r="H366" s="144">
        <v>2132</v>
      </c>
    </row>
    <row r="367" spans="6:8">
      <c r="F367" s="144">
        <v>7011705000509</v>
      </c>
      <c r="G367" t="s">
        <v>655</v>
      </c>
      <c r="H367" s="144">
        <v>2133</v>
      </c>
    </row>
    <row r="368" spans="6:8">
      <c r="F368" s="144">
        <v>3013205000190</v>
      </c>
      <c r="G368" t="s">
        <v>656</v>
      </c>
      <c r="H368" s="144">
        <v>2135</v>
      </c>
    </row>
    <row r="369" spans="6:8">
      <c r="F369" s="144">
        <v>8011805000878</v>
      </c>
      <c r="G369" t="s">
        <v>657</v>
      </c>
      <c r="H369" s="144">
        <v>2137</v>
      </c>
    </row>
    <row r="370" spans="6:8">
      <c r="F370" s="144">
        <v>1013105001084</v>
      </c>
      <c r="G370" t="s">
        <v>658</v>
      </c>
      <c r="H370" s="144">
        <v>2138</v>
      </c>
    </row>
    <row r="371" spans="6:8">
      <c r="F371" s="144">
        <v>9010105000274</v>
      </c>
      <c r="G371" t="s">
        <v>659</v>
      </c>
      <c r="H371" s="144">
        <v>2140</v>
      </c>
    </row>
    <row r="372" spans="6:8">
      <c r="F372" s="144">
        <v>3013105001082</v>
      </c>
      <c r="G372" t="s">
        <v>660</v>
      </c>
      <c r="H372" s="144">
        <v>2144</v>
      </c>
    </row>
    <row r="373" spans="6:8">
      <c r="F373" s="144">
        <v>3010805001445</v>
      </c>
      <c r="G373" t="s">
        <v>661</v>
      </c>
      <c r="H373" s="144">
        <v>2145</v>
      </c>
    </row>
    <row r="374" spans="6:8">
      <c r="F374" s="144">
        <v>4011605000470</v>
      </c>
      <c r="G374" t="s">
        <v>662</v>
      </c>
      <c r="H374" s="144">
        <v>2146</v>
      </c>
    </row>
    <row r="375" spans="6:8">
      <c r="F375" s="144">
        <v>4012805000145</v>
      </c>
      <c r="G375" t="s">
        <v>663</v>
      </c>
      <c r="H375" s="144">
        <v>2157</v>
      </c>
    </row>
    <row r="376" spans="6:8">
      <c r="F376" s="144">
        <v>1012705000132</v>
      </c>
      <c r="G376" t="s">
        <v>664</v>
      </c>
      <c r="H376" s="144">
        <v>2159</v>
      </c>
    </row>
    <row r="377" spans="6:8">
      <c r="F377" s="144">
        <v>4011805000898</v>
      </c>
      <c r="G377" t="s">
        <v>665</v>
      </c>
      <c r="H377" s="144">
        <v>2162</v>
      </c>
    </row>
    <row r="378" spans="6:8">
      <c r="F378" s="144">
        <v>1012705000149</v>
      </c>
      <c r="G378" t="s">
        <v>666</v>
      </c>
      <c r="H378" s="144">
        <v>2167</v>
      </c>
    </row>
    <row r="379" spans="6:8">
      <c r="F379" s="144">
        <v>5420005006061</v>
      </c>
      <c r="G379" t="s">
        <v>667</v>
      </c>
      <c r="H379" s="144">
        <v>2169</v>
      </c>
    </row>
    <row r="380" spans="6:8">
      <c r="F380" s="144">
        <v>2011705000579</v>
      </c>
      <c r="G380" t="s">
        <v>668</v>
      </c>
      <c r="H380" s="144">
        <v>2177</v>
      </c>
    </row>
    <row r="381" spans="6:8">
      <c r="F381" s="144">
        <v>3012705000147</v>
      </c>
      <c r="G381" t="s">
        <v>669</v>
      </c>
      <c r="H381" s="144">
        <v>2178</v>
      </c>
    </row>
    <row r="382" spans="6:8">
      <c r="F382" s="144">
        <v>1012705000099</v>
      </c>
      <c r="G382" t="s">
        <v>670</v>
      </c>
      <c r="H382" s="144">
        <v>2180</v>
      </c>
    </row>
    <row r="383" spans="6:8">
      <c r="F383" s="144">
        <v>7010005001036</v>
      </c>
      <c r="G383" t="s">
        <v>671</v>
      </c>
      <c r="H383" s="144">
        <v>2182</v>
      </c>
    </row>
    <row r="384" spans="6:8">
      <c r="F384" s="144">
        <v>9011605001209</v>
      </c>
      <c r="G384" t="s">
        <v>672</v>
      </c>
      <c r="H384" s="144">
        <v>2183</v>
      </c>
    </row>
    <row r="385" spans="6:8">
      <c r="F385" s="144">
        <v>1011805000926</v>
      </c>
      <c r="G385" t="s">
        <v>673</v>
      </c>
      <c r="H385" s="144">
        <v>2185</v>
      </c>
    </row>
    <row r="386" spans="6:8">
      <c r="F386" s="144">
        <v>4012405000628</v>
      </c>
      <c r="G386" t="s">
        <v>674</v>
      </c>
      <c r="H386" s="144">
        <v>2186</v>
      </c>
    </row>
    <row r="387" spans="6:8">
      <c r="F387" s="144">
        <v>1013105001308</v>
      </c>
      <c r="G387" t="s">
        <v>675</v>
      </c>
      <c r="H387" s="144">
        <v>2187</v>
      </c>
    </row>
    <row r="388" spans="6:8">
      <c r="F388" s="144">
        <v>7012805000134</v>
      </c>
      <c r="G388" t="s">
        <v>676</v>
      </c>
      <c r="H388" s="144">
        <v>2188</v>
      </c>
    </row>
    <row r="389" spans="6:8">
      <c r="F389" s="144">
        <v>6010005006507</v>
      </c>
      <c r="G389" t="s">
        <v>677</v>
      </c>
      <c r="H389" s="144">
        <v>2189</v>
      </c>
    </row>
    <row r="390" spans="6:8">
      <c r="F390" s="144">
        <v>3013105000035</v>
      </c>
      <c r="G390" t="s">
        <v>678</v>
      </c>
      <c r="H390" s="144">
        <v>2191</v>
      </c>
    </row>
    <row r="391" spans="6:8">
      <c r="F391" s="144">
        <v>9013105001085</v>
      </c>
      <c r="G391" t="s">
        <v>679</v>
      </c>
      <c r="H391" s="144">
        <v>2192</v>
      </c>
    </row>
    <row r="392" spans="6:8">
      <c r="F392" s="144">
        <v>9011205000214</v>
      </c>
      <c r="G392" t="s">
        <v>680</v>
      </c>
      <c r="H392" s="144">
        <v>2197</v>
      </c>
    </row>
    <row r="393" spans="6:8">
      <c r="F393" s="144">
        <v>8010905000978</v>
      </c>
      <c r="G393" t="s">
        <v>681</v>
      </c>
      <c r="H393" s="144">
        <v>2201</v>
      </c>
    </row>
    <row r="394" spans="6:8">
      <c r="F394" s="144">
        <v>8011605000558</v>
      </c>
      <c r="G394" t="s">
        <v>682</v>
      </c>
      <c r="H394" s="144">
        <v>2204</v>
      </c>
    </row>
    <row r="395" spans="6:8">
      <c r="F395" s="144">
        <v>8011005000654</v>
      </c>
      <c r="G395" t="s">
        <v>683</v>
      </c>
      <c r="H395" s="144">
        <v>2205</v>
      </c>
    </row>
    <row r="396" spans="6:8">
      <c r="F396" s="144">
        <v>6010805000774</v>
      </c>
      <c r="G396" t="s">
        <v>684</v>
      </c>
      <c r="H396" s="144">
        <v>2212</v>
      </c>
    </row>
    <row r="397" spans="6:8">
      <c r="F397" s="144">
        <v>2012705001229</v>
      </c>
      <c r="G397" t="s">
        <v>685</v>
      </c>
      <c r="H397" s="144">
        <v>2214</v>
      </c>
    </row>
    <row r="398" spans="6:8">
      <c r="F398" s="144">
        <v>3011505000670</v>
      </c>
      <c r="G398" t="s">
        <v>686</v>
      </c>
      <c r="H398" s="144">
        <v>2215</v>
      </c>
    </row>
    <row r="399" spans="6:8">
      <c r="F399" s="144">
        <v>1013405000158</v>
      </c>
      <c r="G399" t="s">
        <v>687</v>
      </c>
      <c r="H399" s="144">
        <v>2217</v>
      </c>
    </row>
    <row r="400" spans="6:8">
      <c r="F400" s="144">
        <v>1013105001092</v>
      </c>
      <c r="G400" t="s">
        <v>688</v>
      </c>
      <c r="H400" s="144">
        <v>2219</v>
      </c>
    </row>
    <row r="401" spans="6:8">
      <c r="F401" s="144">
        <v>4013105000389</v>
      </c>
      <c r="G401" t="s">
        <v>689</v>
      </c>
      <c r="H401" s="144">
        <v>2222</v>
      </c>
    </row>
    <row r="402" spans="6:8">
      <c r="F402" s="144">
        <v>5013105000041</v>
      </c>
      <c r="G402" t="s">
        <v>690</v>
      </c>
      <c r="H402" s="144">
        <v>2223</v>
      </c>
    </row>
    <row r="403" spans="6:8">
      <c r="F403" s="144">
        <v>2012405000497</v>
      </c>
      <c r="G403" t="s">
        <v>691</v>
      </c>
      <c r="H403" s="144">
        <v>2226</v>
      </c>
    </row>
    <row r="404" spans="6:8">
      <c r="F404" s="144">
        <v>8012305000195</v>
      </c>
      <c r="G404" t="s">
        <v>692</v>
      </c>
      <c r="H404" s="144">
        <v>2228</v>
      </c>
    </row>
    <row r="405" spans="6:8">
      <c r="F405" s="144">
        <v>7010505002459</v>
      </c>
      <c r="G405" t="s">
        <v>693</v>
      </c>
      <c r="H405" s="144">
        <v>2232</v>
      </c>
    </row>
    <row r="406" spans="6:8">
      <c r="F406" s="144">
        <v>5013305000444</v>
      </c>
      <c r="G406" t="s">
        <v>694</v>
      </c>
      <c r="H406" s="144">
        <v>2233</v>
      </c>
    </row>
    <row r="407" spans="6:8">
      <c r="F407" s="144">
        <v>9013105000038</v>
      </c>
      <c r="G407" t="s">
        <v>695</v>
      </c>
      <c r="H407" s="144">
        <v>2235</v>
      </c>
    </row>
    <row r="408" spans="6:8">
      <c r="F408" s="144">
        <v>8013105000055</v>
      </c>
      <c r="G408" t="s">
        <v>696</v>
      </c>
      <c r="H408" s="144">
        <v>2237</v>
      </c>
    </row>
    <row r="409" spans="6:8">
      <c r="F409" s="144">
        <v>3060005004302</v>
      </c>
      <c r="G409" t="s">
        <v>697</v>
      </c>
      <c r="H409" s="144">
        <v>2239</v>
      </c>
    </row>
    <row r="410" spans="6:8">
      <c r="F410" s="144">
        <v>3012705000139</v>
      </c>
      <c r="G410" t="s">
        <v>698</v>
      </c>
      <c r="H410" s="144">
        <v>2242</v>
      </c>
    </row>
    <row r="411" spans="6:8">
      <c r="F411" s="144">
        <v>8240005001615</v>
      </c>
      <c r="G411" t="s">
        <v>699</v>
      </c>
      <c r="H411" s="144">
        <v>2244</v>
      </c>
    </row>
    <row r="412" spans="6:8">
      <c r="F412" s="144">
        <v>6010005001053</v>
      </c>
      <c r="G412" t="s">
        <v>700</v>
      </c>
      <c r="H412" s="144">
        <v>2247</v>
      </c>
    </row>
    <row r="413" spans="6:8">
      <c r="F413" s="144">
        <v>8380005002533</v>
      </c>
      <c r="G413" t="s">
        <v>701</v>
      </c>
      <c r="H413" s="144">
        <v>2248</v>
      </c>
    </row>
    <row r="414" spans="6:8">
      <c r="F414" s="144">
        <v>2010105000297</v>
      </c>
      <c r="G414" t="s">
        <v>702</v>
      </c>
      <c r="H414" s="144">
        <v>2252</v>
      </c>
    </row>
    <row r="415" spans="6:8">
      <c r="F415" s="144">
        <v>6390005005909</v>
      </c>
      <c r="G415" t="s">
        <v>703</v>
      </c>
      <c r="H415" s="144">
        <v>2258</v>
      </c>
    </row>
    <row r="416" spans="6:8">
      <c r="F416" s="144">
        <v>3010605000639</v>
      </c>
      <c r="G416" t="s">
        <v>704</v>
      </c>
      <c r="H416" s="144">
        <v>2262</v>
      </c>
    </row>
    <row r="417" spans="6:8">
      <c r="F417" s="144">
        <v>5013405000138</v>
      </c>
      <c r="G417" t="s">
        <v>705</v>
      </c>
      <c r="H417" s="144">
        <v>2263</v>
      </c>
    </row>
    <row r="418" spans="6:8">
      <c r="F418" s="144">
        <v>7010005014987</v>
      </c>
      <c r="G418" t="s">
        <v>706</v>
      </c>
      <c r="H418" s="144">
        <v>2274</v>
      </c>
    </row>
    <row r="419" spans="6:8">
      <c r="F419" s="144">
        <v>4012405000082</v>
      </c>
      <c r="G419" t="s">
        <v>707</v>
      </c>
      <c r="H419" s="144">
        <v>2275</v>
      </c>
    </row>
    <row r="420" spans="6:8">
      <c r="F420" s="144">
        <v>4011405001181</v>
      </c>
      <c r="G420" t="s">
        <v>708</v>
      </c>
      <c r="H420" s="144">
        <v>2277</v>
      </c>
    </row>
    <row r="421" spans="6:8">
      <c r="F421" s="144">
        <v>4013405000139</v>
      </c>
      <c r="G421" t="s">
        <v>709</v>
      </c>
      <c r="H421" s="144">
        <v>2279</v>
      </c>
    </row>
    <row r="422" spans="6:8">
      <c r="F422" s="144">
        <v>6013105000049</v>
      </c>
      <c r="G422" t="s">
        <v>710</v>
      </c>
      <c r="H422" s="144">
        <v>2282</v>
      </c>
    </row>
    <row r="423" spans="6:8">
      <c r="F423" s="144">
        <v>9012705000463</v>
      </c>
      <c r="G423" t="s">
        <v>711</v>
      </c>
      <c r="H423" s="144">
        <v>2283</v>
      </c>
    </row>
    <row r="424" spans="6:8">
      <c r="F424" s="144">
        <v>7480005004909</v>
      </c>
      <c r="G424" t="s">
        <v>712</v>
      </c>
      <c r="H424" s="144">
        <v>2284</v>
      </c>
    </row>
    <row r="425" spans="6:8">
      <c r="F425" s="144">
        <v>9012705000133</v>
      </c>
      <c r="G425" t="s">
        <v>713</v>
      </c>
      <c r="H425" s="144">
        <v>2287</v>
      </c>
    </row>
    <row r="426" spans="6:8">
      <c r="F426" s="144">
        <v>8200005002237</v>
      </c>
      <c r="G426" t="s">
        <v>714</v>
      </c>
      <c r="H426" s="144">
        <v>2289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基本情報入力シート</vt:lpstr>
      <vt:lpstr>変更交付（第７号）</vt:lpstr>
      <vt:lpstr>事業計画書（第2号）</vt:lpstr>
      <vt:lpstr>支出予定額調書（第3・4号）</vt:lpstr>
      <vt:lpstr>予算書抄本（第5号）</vt:lpstr>
      <vt:lpstr>チェックリスト（第6号）</vt:lpstr>
      <vt:lpstr>集計シート</vt:lpstr>
      <vt:lpstr>リスト</vt:lpstr>
      <vt:lpstr>'チェックリスト（第6号）'!Print_Area</vt:lpstr>
      <vt:lpstr>基本情報入力シート!Print_Area</vt:lpstr>
      <vt:lpstr>'支出予定額調書（第3・4号）'!Print_Area</vt:lpstr>
      <vt:lpstr>'事業計画書（第2号）'!Print_Area</vt:lpstr>
      <vt:lpstr>'変更交付（第７号）'!Print_Area</vt:lpstr>
      <vt:lpstr>'予算書抄本（第5号）'!Print_Area</vt:lpstr>
      <vt:lpstr>学校_区分</vt:lpstr>
      <vt:lpstr>総事業費</vt:lpstr>
      <vt:lpstr>対象経費</vt:lpstr>
      <vt:lpstr>代表者職</vt:lpstr>
      <vt:lpstr>代表者名</vt:lpstr>
      <vt:lpstr>都道府県</vt:lpstr>
      <vt:lpstr>都補助所要額</vt:lpstr>
      <vt:lpstr>日付</vt:lpstr>
      <vt:lpstr>補助金</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木村　彩子</cp:lastModifiedBy>
  <cp:lastPrinted>2024-11-07T04:20:10Z</cp:lastPrinted>
  <dcterms:created xsi:type="dcterms:W3CDTF">2003-03-03T05:20:18Z</dcterms:created>
  <dcterms:modified xsi:type="dcterms:W3CDTF">2024-11-10T23:49:12Z</dcterms:modified>
</cp:coreProperties>
</file>